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75" yWindow="60" windowWidth="10785" windowHeight="7710" activeTab="1"/>
  </bookViews>
  <sheets>
    <sheet name="PRESUPUESTO OFICIAL (Entidad)" sheetId="8" r:id="rId1"/>
    <sheet name="PROPUESTA ECONOMICA(Proponente)" sheetId="10" r:id="rId2"/>
    <sheet name="INDICAR CÓDIGO DEL ITEM DE PAGO" sheetId="6" r:id="rId3"/>
    <sheet name="PRELIMINARES" sheetId="2" r:id="rId4"/>
    <sheet name="ESTRUCTURAS" sheetId="4" r:id="rId5"/>
    <sheet name="URBANISMO Y MOB" sheetId="5" r:id="rId6"/>
  </sheets>
  <definedNames>
    <definedName name="_xlnm.Print_Area" localSheetId="4">ESTRUCTURAS!$A$1:$L$27</definedName>
    <definedName name="_xlnm.Print_Area" localSheetId="3">PRELIMINARES!$A$1:$L$137</definedName>
    <definedName name="_xlnm.Print_Area" localSheetId="0">'PRESUPUESTO OFICIAL (Entidad)'!$A$1:$O$287</definedName>
    <definedName name="_xlnm.Print_Area" localSheetId="1">'PROPUESTA ECONOMICA(Proponente)'!$A$1:$O$287</definedName>
    <definedName name="_xlnm.Print_Area" localSheetId="5">'URBANISMO Y MOB'!$A$1:$L$570</definedName>
  </definedNames>
  <calcPr calcId="145621"/>
</workbook>
</file>

<file path=xl/calcChain.xml><?xml version="1.0" encoding="utf-8"?>
<calcChain xmlns="http://schemas.openxmlformats.org/spreadsheetml/2006/main">
  <c r="N282" i="10" l="1"/>
  <c r="N276" i="10"/>
  <c r="N276" i="8" l="1"/>
  <c r="N282" i="8" l="1"/>
  <c r="J534" i="5" l="1"/>
  <c r="J535" i="5"/>
  <c r="J538" i="5"/>
  <c r="J539" i="5"/>
  <c r="J509" i="5"/>
  <c r="J510" i="5"/>
  <c r="J511" i="5"/>
  <c r="J479" i="5"/>
  <c r="J480" i="5"/>
  <c r="J481" i="5"/>
  <c r="J482" i="5"/>
  <c r="J483" i="5"/>
  <c r="J484" i="5"/>
  <c r="J378" i="5"/>
  <c r="J381" i="5"/>
  <c r="J284" i="5"/>
  <c r="J287" i="5"/>
  <c r="J280" i="5"/>
  <c r="J259" i="5"/>
  <c r="J262" i="5"/>
  <c r="J255" i="5"/>
  <c r="J229" i="5"/>
  <c r="J232" i="5"/>
  <c r="J233" i="5"/>
  <c r="J234" i="5"/>
  <c r="J235" i="5"/>
  <c r="J225" i="5"/>
  <c r="J202" i="5"/>
  <c r="J205" i="5"/>
  <c r="J206" i="5"/>
  <c r="J136" i="5"/>
  <c r="J137" i="5"/>
  <c r="J562" i="5"/>
  <c r="J561" i="5"/>
  <c r="J533" i="5"/>
  <c r="J506" i="5"/>
  <c r="J505" i="5"/>
  <c r="J478" i="5"/>
  <c r="J477" i="5"/>
  <c r="J452" i="5"/>
  <c r="J429" i="5"/>
  <c r="J307" i="5"/>
  <c r="J283" i="5"/>
  <c r="J258" i="5"/>
  <c r="J178" i="5"/>
  <c r="J177" i="5"/>
  <c r="J174" i="5"/>
  <c r="J158" i="5"/>
  <c r="J155" i="5"/>
  <c r="J135" i="5"/>
  <c r="J134" i="5"/>
  <c r="J131" i="5"/>
  <c r="J109" i="5"/>
  <c r="J110" i="5"/>
  <c r="J111" i="5"/>
  <c r="J112" i="5"/>
  <c r="J113" i="5"/>
  <c r="J108" i="5"/>
  <c r="J105" i="5"/>
  <c r="J80" i="5"/>
  <c r="J61" i="5"/>
  <c r="J58" i="5"/>
  <c r="J38" i="5"/>
  <c r="J35" i="5"/>
  <c r="J15" i="5"/>
  <c r="J12" i="4"/>
  <c r="J12" i="5"/>
  <c r="J21" i="5" s="1"/>
  <c r="J20" i="4"/>
  <c r="J21" i="4"/>
  <c r="J22" i="4"/>
  <c r="J23" i="4"/>
  <c r="J68" i="2"/>
  <c r="J41" i="2"/>
  <c r="J126" i="2"/>
  <c r="J134" i="2" s="1"/>
  <c r="J122" i="2"/>
  <c r="J98" i="2"/>
  <c r="J97" i="2"/>
  <c r="J93" i="2"/>
  <c r="J66" i="2"/>
  <c r="J39" i="2"/>
  <c r="J16" i="2"/>
  <c r="J17" i="2"/>
  <c r="J18" i="2"/>
  <c r="J13" i="2"/>
  <c r="J12" i="2"/>
  <c r="J117" i="5" l="1"/>
  <c r="J161" i="5"/>
  <c r="J182" i="5"/>
  <c r="J44" i="5"/>
  <c r="J66" i="5"/>
  <c r="J140" i="5"/>
  <c r="J387" i="5"/>
  <c r="J388" i="5" s="1"/>
  <c r="J106" i="2"/>
  <c r="J25" i="2"/>
  <c r="J26" i="2" s="1"/>
  <c r="J135" i="2" l="1"/>
  <c r="J228" i="5" l="1"/>
  <c r="J183" i="5" l="1"/>
  <c r="K170" i="5" s="1"/>
  <c r="K151" i="5"/>
  <c r="J141" i="5"/>
  <c r="K127" i="5" s="1"/>
  <c r="J502" i="5" l="1"/>
  <c r="J405" i="5"/>
  <c r="B405" i="5"/>
  <c r="B357" i="5"/>
  <c r="B332" i="5"/>
  <c r="B381" i="5"/>
  <c r="J357" i="5"/>
  <c r="J332" i="5"/>
  <c r="J515" i="5" l="1"/>
  <c r="J516" i="5" s="1"/>
  <c r="J17" i="4"/>
  <c r="J16" i="4"/>
  <c r="K118" i="2" l="1"/>
  <c r="J199" i="5"/>
  <c r="J24" i="4"/>
  <c r="J13" i="4"/>
  <c r="J52" i="2"/>
  <c r="J107" i="2"/>
  <c r="J79" i="2"/>
  <c r="J80" i="2" l="1"/>
  <c r="K62" i="2" s="1"/>
  <c r="J53" i="2"/>
  <c r="K35" i="2" s="1"/>
  <c r="K89" i="2"/>
  <c r="K498" i="5"/>
  <c r="J426" i="5"/>
  <c r="J304" i="5"/>
  <c r="K8" i="2"/>
  <c r="J354" i="5" l="1"/>
  <c r="J254" i="5"/>
  <c r="J264" i="5" s="1"/>
  <c r="J329" i="5"/>
  <c r="J530" i="5"/>
  <c r="J224" i="5"/>
  <c r="J449" i="5"/>
  <c r="J458" i="5" s="1"/>
  <c r="J459" i="5" s="1"/>
  <c r="J118" i="5"/>
  <c r="K101" i="5" s="1"/>
  <c r="J435" i="5"/>
  <c r="J436" i="5" s="1"/>
  <c r="J313" i="5"/>
  <c r="J314" i="5" s="1"/>
  <c r="J45" i="5"/>
  <c r="J22" i="5"/>
  <c r="K8" i="5" s="1"/>
  <c r="J543" i="5" l="1"/>
  <c r="J544" i="5" s="1"/>
  <c r="K526" i="5" s="1"/>
  <c r="J363" i="5"/>
  <c r="J364" i="5" s="1"/>
  <c r="J338" i="5"/>
  <c r="J339" i="5" s="1"/>
  <c r="J265" i="5"/>
  <c r="K250" i="5" s="1"/>
  <c r="J236" i="5"/>
  <c r="J279" i="5"/>
  <c r="J402" i="5"/>
  <c r="J411" i="5" s="1"/>
  <c r="K374" i="5"/>
  <c r="J474" i="5"/>
  <c r="J198" i="5"/>
  <c r="J209" i="5" s="1"/>
  <c r="J558" i="5"/>
  <c r="J566" i="5" s="1"/>
  <c r="J67" i="5"/>
  <c r="K54" i="5" s="1"/>
  <c r="J26" i="4"/>
  <c r="K8" i="4" s="1"/>
  <c r="K422" i="5"/>
  <c r="K445" i="5"/>
  <c r="K300" i="5"/>
  <c r="K31" i="5"/>
  <c r="J567" i="5" l="1"/>
  <c r="K554" i="5" s="1"/>
  <c r="J486" i="5"/>
  <c r="J487" i="5" s="1"/>
  <c r="K470" i="5" s="1"/>
  <c r="J412" i="5"/>
  <c r="K398" i="5" s="1"/>
  <c r="K350" i="5"/>
  <c r="K325" i="5"/>
  <c r="J289" i="5"/>
  <c r="J290" i="5" s="1"/>
  <c r="K275" i="5" s="1"/>
  <c r="J240" i="5"/>
  <c r="K220" i="5" s="1"/>
  <c r="J210" i="5"/>
  <c r="K194" i="5" s="1"/>
  <c r="J83" i="5" l="1"/>
  <c r="J91" i="5" s="1"/>
  <c r="J92" i="5" l="1"/>
  <c r="K76" i="5" s="1"/>
</calcChain>
</file>

<file path=xl/sharedStrings.xml><?xml version="1.0" encoding="utf-8"?>
<sst xmlns="http://schemas.openxmlformats.org/spreadsheetml/2006/main" count="2693" uniqueCount="408">
  <si>
    <t>ITEM</t>
  </si>
  <si>
    <t>DESCRIPCIÓN</t>
  </si>
  <si>
    <t>UNIT</t>
  </si>
  <si>
    <t>CANT.</t>
  </si>
  <si>
    <t>VR. UNITARIO</t>
  </si>
  <si>
    <t>VR. TOTAL</t>
  </si>
  <si>
    <t>PRELIMINARES</t>
  </si>
  <si>
    <t>Preliminares</t>
  </si>
  <si>
    <t>ICCU01,8</t>
  </si>
  <si>
    <t>1.1.1</t>
  </si>
  <si>
    <t xml:space="preserve">Cerramiento perimetral en lona verde h=2.10 m incluye estructura de soport, retiro a final de obra </t>
  </si>
  <si>
    <t>ml</t>
  </si>
  <si>
    <t>APU</t>
  </si>
  <si>
    <t>1.1.2</t>
  </si>
  <si>
    <t>Localización y replanteo, incluye equipo de precisión y comisión topográfica</t>
  </si>
  <si>
    <t>m2</t>
  </si>
  <si>
    <t>ICCU01,2</t>
  </si>
  <si>
    <t>1.1.3</t>
  </si>
  <si>
    <t xml:space="preserve">CAMPAMENTO 9 M2 </t>
  </si>
  <si>
    <t>Un</t>
  </si>
  <si>
    <t>1.1.4</t>
  </si>
  <si>
    <t>Instalación provisional de agua, incluye tramite ante la entidad competente, incluye retiro a final de obra</t>
  </si>
  <si>
    <t>1.1.5</t>
  </si>
  <si>
    <t>Instalación provisional de energía, incluye tramite ante la entidad competente, incluye retiro a final de obra</t>
  </si>
  <si>
    <t>Movimientos de tierras</t>
  </si>
  <si>
    <t>ICCU16,4</t>
  </si>
  <si>
    <t>1.2.1</t>
  </si>
  <si>
    <t>Excavación manual, (incluye, retiro y disposición final en sitio autorizado), cimentación, tanque, cerramiento</t>
  </si>
  <si>
    <t>m3</t>
  </si>
  <si>
    <t>ICCU16,13</t>
  </si>
  <si>
    <t>1.2.3</t>
  </si>
  <si>
    <t>ICCU16,12</t>
  </si>
  <si>
    <t>1.2.4</t>
  </si>
  <si>
    <t>ESTRUCTURAS</t>
  </si>
  <si>
    <t>2.1</t>
  </si>
  <si>
    <t>Estructura en Concreto</t>
  </si>
  <si>
    <t>2.1.1</t>
  </si>
  <si>
    <t>Placa de contrapiso en concreto 3000 psi e= 8cm,  incluye Polietileno, no incluye refuerzo</t>
  </si>
  <si>
    <t>ICCU04,23</t>
  </si>
  <si>
    <t>2.1.2</t>
  </si>
  <si>
    <t>Kg</t>
  </si>
  <si>
    <t>URBANISMO Y OBRAS EXTERIORES</t>
  </si>
  <si>
    <t>3.1</t>
  </si>
  <si>
    <t>Juegos</t>
  </si>
  <si>
    <t>15796 IDRD</t>
  </si>
  <si>
    <t>3.1.1</t>
  </si>
  <si>
    <t>15795  IDRD</t>
  </si>
  <si>
    <t>3.1.2</t>
  </si>
  <si>
    <t>3.1.3</t>
  </si>
  <si>
    <t>3.1.4</t>
  </si>
  <si>
    <t>Urbanismo y mobiliario</t>
  </si>
  <si>
    <t>3.2.1</t>
  </si>
  <si>
    <t xml:space="preserve">MANTENIMIENTO PREVENTIVO ESPACIO PUBLICO EN ADOQUIN, INCLUYE SELLO DE JUNTAS BARRIDO Y RETIRO DE CAPA VEGETAL </t>
  </si>
  <si>
    <t>14811 IDRD</t>
  </si>
  <si>
    <t>3.2.2</t>
  </si>
  <si>
    <t xml:space="preserve">BARANDA CERRAMIENTO M-83 ES(DESM+SUM+INST) </t>
  </si>
  <si>
    <t>3.2.3</t>
  </si>
  <si>
    <t>3.2.4</t>
  </si>
  <si>
    <t>ICCU06,10 URB</t>
  </si>
  <si>
    <t>3.2.5</t>
  </si>
  <si>
    <t>CANECA EN ACERO INOXIDABLE TIPO BARCELONA</t>
  </si>
  <si>
    <t>un</t>
  </si>
  <si>
    <t>3.2.6</t>
  </si>
  <si>
    <t>LUMINARIAS SOLAR DE 4000 LUMENES/ PANEL SOLAR/ SENSOR DE MOVIMIENTO (3 NIVELES DE ILUMINACION)</t>
  </si>
  <si>
    <t>ICCU 5.7 URBANISMO</t>
  </si>
  <si>
    <t>3.2.7</t>
  </si>
  <si>
    <t>BORDILLO DE 8X15 CM FUNDIDO EN CONCRETO DE 2500 PSI</t>
  </si>
  <si>
    <t>3.2.8</t>
  </si>
  <si>
    <t xml:space="preserve">PINTURA EXTERIOR MURALES </t>
  </si>
  <si>
    <t>3.2.9</t>
  </si>
  <si>
    <t>3.2.10</t>
  </si>
  <si>
    <t>VALOR COSTO DIRECTO ETAPA DE OBRA</t>
  </si>
  <si>
    <t>CASA DE LA CULTURA</t>
  </si>
  <si>
    <t>UNIT.</t>
  </si>
  <si>
    <t>ICCU01,8 CONSTRUCCION</t>
  </si>
  <si>
    <t>1.1</t>
  </si>
  <si>
    <t xml:space="preserve">APU </t>
  </si>
  <si>
    <t>1.2</t>
  </si>
  <si>
    <t>1.4</t>
  </si>
  <si>
    <t>1.5</t>
  </si>
  <si>
    <t>6565 IDU</t>
  </si>
  <si>
    <t>DESMONTE Y RETIRO DE REJA DE CERRAMIENTO. INCLUYE DEMOLICIÓN DE CIMENTACIÓN, BASE Y REJA. INCLUYE TRANSPORTE A 21 KM Y DISPOSICIÓN DE MATERIALES EN SITIO AUTORIZADO.</t>
  </si>
  <si>
    <t>Ml</t>
  </si>
  <si>
    <t>2.2</t>
  </si>
  <si>
    <t>Desmonte y demolición banca (incluye cargue y retiro)</t>
  </si>
  <si>
    <t>2.4</t>
  </si>
  <si>
    <t>M2</t>
  </si>
  <si>
    <t>2.5</t>
  </si>
  <si>
    <t>ML</t>
  </si>
  <si>
    <t>2.6</t>
  </si>
  <si>
    <t>EXCAVACIÓN MANUAL EN MATERIAL COMÚN H=0.0-2.0 M (INCLUYE RETIRO DE SOBRANTES A UNA DISTANCIA MENOR DE 5 KM)</t>
  </si>
  <si>
    <t>M3</t>
  </si>
  <si>
    <t>ICCU 2,9 URBANISMO</t>
  </si>
  <si>
    <t>2.7</t>
  </si>
  <si>
    <t>RELLENO TIPO 7 "ARENA DE PEÑA"</t>
  </si>
  <si>
    <t>2.8</t>
  </si>
  <si>
    <t>ICCU 1.15 CONSTRUCCION</t>
  </si>
  <si>
    <t>2.9</t>
  </si>
  <si>
    <t>DEMOLICIÓN ADOQUÍN SOBRE ARENA, H=0.15 m</t>
  </si>
  <si>
    <t>2.10</t>
  </si>
  <si>
    <t>Placa para rampa de acceso para discapacitados y evacuación, concreto de 3000 psi</t>
  </si>
  <si>
    <t>ICCU 6.7 URBANISMO</t>
  </si>
  <si>
    <t>2.11</t>
  </si>
  <si>
    <t>BORDE CONTENEDOR DE RAICES A-70</t>
  </si>
  <si>
    <t>ICCU 6.10 URBANISMO</t>
  </si>
  <si>
    <t>2.13</t>
  </si>
  <si>
    <t xml:space="preserve">UN </t>
  </si>
  <si>
    <t>ICCU 6.1 URBANISMO</t>
  </si>
  <si>
    <t>2.14</t>
  </si>
  <si>
    <t>BANCA EN CONCRETO MODULAR M-40</t>
  </si>
  <si>
    <t>UN</t>
  </si>
  <si>
    <t>2.15</t>
  </si>
  <si>
    <t>PINTURA EN FRIO</t>
  </si>
  <si>
    <t>2.17</t>
  </si>
  <si>
    <t xml:space="preserve">JARDINES ZONAS EXTERIORES SIN PASTO </t>
  </si>
  <si>
    <t>MONUMENTO LLERAS</t>
  </si>
  <si>
    <t>1.2.2</t>
  </si>
  <si>
    <t>RELLENO CON MATERIAL DEL SITIO COMPACTADO MECÁNICAMENTE</t>
  </si>
  <si>
    <t>IDU 3688</t>
  </si>
  <si>
    <t>DESMONTE Y REINSTALACION DE SEÑALES VIALES (INCLUYE DADO DE ANCLAJE)</t>
  </si>
  <si>
    <t>ICCU06,7 V</t>
  </si>
  <si>
    <t>2.3</t>
  </si>
  <si>
    <t xml:space="preserve">Empradizacion incluye tierra negra e=0.10 m </t>
  </si>
  <si>
    <t>ICCU05,1 URB</t>
  </si>
  <si>
    <t xml:space="preserve">Placa para rampa de acceso para discapacitados y evacuación, concreto de 3000 psi </t>
  </si>
  <si>
    <t>ICCU02,9 URB</t>
  </si>
  <si>
    <t>ICCU 6.7 URB</t>
  </si>
  <si>
    <t>ICCU 6.10 URB</t>
  </si>
  <si>
    <t>ICCU 5,8 URB</t>
  </si>
  <si>
    <t>BORDILLO DE 20X35 CM FUNDIDO EN CONCRETO DE 2500 PSI</t>
  </si>
  <si>
    <t>PINTURA EN FRÍO GRIS</t>
  </si>
  <si>
    <t xml:space="preserve">PINTURA EN FRIO </t>
  </si>
  <si>
    <t>Excavación mecánica, (incluye, retiro y disposición final en sitio autorizado), cimentación, tanque, cerramiento</t>
  </si>
  <si>
    <t>3.1.5</t>
  </si>
  <si>
    <t>MODULO BANCA SENCILLA, EN PERFILERIA METALICA, PINTURA IMITACION MADERA, 3M *1M ADOSADA A MATERA EN CONCERO DE 1*1*0,50M, ESPESOR 0,8 CM, INCLUYE ACERO DE REFUERZO</t>
  </si>
  <si>
    <t xml:space="preserve">ICCU 1.15 </t>
  </si>
  <si>
    <t>3.2.11</t>
  </si>
  <si>
    <t>ICCU 5.7 URB</t>
  </si>
  <si>
    <t>3.2.12</t>
  </si>
  <si>
    <t xml:space="preserve"> ICCU5,15 URB.</t>
  </si>
  <si>
    <t>3.2.13</t>
  </si>
  <si>
    <t>ICCU05,9 URB</t>
  </si>
  <si>
    <t>3.2.14</t>
  </si>
  <si>
    <t>ICCU06,8 URB</t>
  </si>
  <si>
    <t>3.2.15</t>
  </si>
  <si>
    <t>3.2.16</t>
  </si>
  <si>
    <t>OFICHIA</t>
  </si>
  <si>
    <t>PARQUE CARRERA SEPTIMA</t>
  </si>
  <si>
    <t>ADMINISTRACION</t>
  </si>
  <si>
    <t>PARQUE LA BALSA</t>
  </si>
  <si>
    <t>14705 IDRD</t>
  </si>
  <si>
    <t>15795 IDRD</t>
  </si>
  <si>
    <t>3.1.6</t>
  </si>
  <si>
    <t>3.1.7</t>
  </si>
  <si>
    <t>10709 IDRD</t>
  </si>
  <si>
    <t>IDU 4064</t>
  </si>
  <si>
    <t>PARQUE COLEGIO DEPARTAMENTAL</t>
  </si>
  <si>
    <t>12627 IDRD</t>
  </si>
  <si>
    <t>Reparación y Mantenimiento Modulo Juegos Madera**</t>
  </si>
  <si>
    <t>PARQUE 20 DE JULIO</t>
  </si>
  <si>
    <t>PARQUE CHILACOS</t>
  </si>
  <si>
    <t>CANTIDAD</t>
  </si>
  <si>
    <t>Designación</t>
  </si>
  <si>
    <t>Unidad</t>
  </si>
  <si>
    <t>Cantidad</t>
  </si>
  <si>
    <t>Valor Unitario</t>
  </si>
  <si>
    <t>Valor</t>
  </si>
  <si>
    <t>Parcial (Pesos)</t>
  </si>
  <si>
    <t>Total (Pesos)</t>
  </si>
  <si>
    <t>Localización y replanteo con equipo y comisión topográfica</t>
  </si>
  <si>
    <t>(Mano de obra)</t>
  </si>
  <si>
    <t>(Materiales)</t>
  </si>
  <si>
    <t>Ordinario 4.0 x 4.0cm x 3.0m durmiente</t>
  </si>
  <si>
    <t>Puntilla 2"</t>
  </si>
  <si>
    <t>libra</t>
  </si>
  <si>
    <t xml:space="preserve">ESMALTE SINTETICO, 25 m2 x galón </t>
  </si>
  <si>
    <t>(Equipo y Herramienta menor)  5%</t>
  </si>
  <si>
    <t>Global</t>
  </si>
  <si>
    <t>Total</t>
  </si>
  <si>
    <t>Instalación provisional de agua, incluye tramite ante la entidad competente</t>
  </si>
  <si>
    <t>Cuadrilla de Plomería Tipo 1 (2A +1O)</t>
  </si>
  <si>
    <t>(Equipo y Herramienta menor)  10%</t>
  </si>
  <si>
    <t>Instalación provisional de energía, incluye tramite ante la entidad competente</t>
  </si>
  <si>
    <t>Cuadrilla de Obra Civil Tipo 1 (2A +1O)</t>
  </si>
  <si>
    <t>Cuadrilla de Obra Civil Tipo 3 (2A)</t>
  </si>
  <si>
    <t>CONCRETO PREMEZCLADO DE 3.000 PSI - Asent 6"</t>
  </si>
  <si>
    <t>POLIETILENO NEGRO</t>
  </si>
  <si>
    <t>Equipos</t>
  </si>
  <si>
    <t xml:space="preserve">(Equipo y Herramienta menor 1% )   </t>
  </si>
  <si>
    <t>Excavación mecánica, (incluye, retiro y disposición final en sitio autorizado)</t>
  </si>
  <si>
    <t>Excavadora de orugas</t>
  </si>
  <si>
    <t>H</t>
  </si>
  <si>
    <t>Volqueta 15m3</t>
  </si>
  <si>
    <t>(Equipo y Herramienta menor)</t>
  </si>
  <si>
    <t>Chazo expansivo de 1/2 In</t>
  </si>
  <si>
    <t xml:space="preserve">Acero de refuerzo </t>
  </si>
  <si>
    <t>Thinner</t>
  </si>
  <si>
    <t>Anticorrosivo</t>
  </si>
  <si>
    <t>Soldadura 6013 - 3/22</t>
  </si>
  <si>
    <t xml:space="preserve">Pintura color madera </t>
  </si>
  <si>
    <t>kg</t>
  </si>
  <si>
    <t>Galón</t>
  </si>
  <si>
    <t>Barras</t>
  </si>
  <si>
    <t>Concreto premezclado de 3000 psi - asent 6"</t>
  </si>
  <si>
    <t>Placa para rampa de acceso para discapacitados y evacuación, concreto de 3000 psi e= 10 cm</t>
  </si>
  <si>
    <t xml:space="preserve">(Equipo y Herramienta menor 5% )   </t>
  </si>
  <si>
    <t>PLANTA PORTATIL INDUST.10-12KVA-DIESEL- ALQUILER</t>
  </si>
  <si>
    <t>PULIDORA 9" ( CON DISCO DE CORTE)</t>
  </si>
  <si>
    <t>CONCRETO 2500 PSI (175N) gravilla fina Gr=1/2"</t>
  </si>
  <si>
    <t>SOLDADURA ELECTRICA DE 1/8 Ref. E-6013</t>
  </si>
  <si>
    <t>EQUIPO SOLDADURA 220 AMP ELECTRICO</t>
  </si>
  <si>
    <t xml:space="preserve">(Equipo y Herramienta menor 3% )   </t>
  </si>
  <si>
    <t>Piso de caucho granulado de seguridad y protección frente a caídas, espesor de acuerdo al requerido para las zonas de transito y altura de caída critica de cada juego instaladoEPDM+SBR con diseño decorativo</t>
  </si>
  <si>
    <t>Cuadrilla de Obra Civil Tipo 2 (1A +1O)</t>
  </si>
  <si>
    <t xml:space="preserve">Lamina de acero, calibre 3/16" con perforaciones </t>
  </si>
  <si>
    <t>Tornillos de 1/2"</t>
  </si>
  <si>
    <t>Formaleta</t>
  </si>
  <si>
    <t>Concreto premezclado de 3000 psi - Asent 6"</t>
  </si>
  <si>
    <t>AGUA DE CARROTANQUE</t>
  </si>
  <si>
    <t>LIJA TELA PABMERIL PLIEGO 9X11" GRANO 150</t>
  </si>
  <si>
    <t>RODILLO 3" FELPA MANGO PLASTICO PARA VINILO</t>
  </si>
  <si>
    <t>lt</t>
  </si>
  <si>
    <t xml:space="preserve">gl </t>
  </si>
  <si>
    <t>PINTURA PARA EXTERIOR</t>
  </si>
  <si>
    <t>Pintura exterior murales Rendimiento aprox. de 9 m2 /galón a 2 manos</t>
  </si>
  <si>
    <t>CONCRETO 1:2:3 AreLavRio+G.F.</t>
  </si>
  <si>
    <t>(transporte)</t>
  </si>
  <si>
    <t>BANCA ARCO SIN ESPALDAR GRC 21 MP</t>
  </si>
  <si>
    <t xml:space="preserve">(Equipo y Herramienta menor)   </t>
  </si>
  <si>
    <t xml:space="preserve">BANCA MODULAR CURVA ARCO SEGÚN DISEÑO TIPO IDRD  </t>
  </si>
  <si>
    <t>(equipos)</t>
  </si>
  <si>
    <t>COMPRESOR 2 MARTILLOS 185 PCM-OPER+COMB</t>
  </si>
  <si>
    <t>Vale Demolición RCD Concreto/Mampostería (Vj:6m3)</t>
  </si>
  <si>
    <t>VOLQUETA (VIAJE 6M3 Max.3O KM)</t>
  </si>
  <si>
    <t>HR</t>
  </si>
  <si>
    <t>vj</t>
  </si>
  <si>
    <t>Cuadrilla de Obra Civil Tipo 2 (1A+1O)</t>
  </si>
  <si>
    <t>DEMOLICION   BORDILLO EXISTENTE (INCLUYE CARGUE, TRANSPORTE Y DISPOSICION FINAL DE SOBRANTE)</t>
  </si>
  <si>
    <t>10002 IDRD</t>
  </si>
  <si>
    <t xml:space="preserve">Pintura en frio </t>
  </si>
  <si>
    <t>DISOLVENTE THINNER</t>
  </si>
  <si>
    <t>PINTURA TIPO TRÁFICO</t>
  </si>
  <si>
    <t>CAMIONETA</t>
  </si>
  <si>
    <t>Gl</t>
  </si>
  <si>
    <t>Pintura en frio gris</t>
  </si>
  <si>
    <t>D</t>
  </si>
  <si>
    <t xml:space="preserve">Sello de juntas en Concreto e=1.5cm </t>
  </si>
  <si>
    <t>CONCRETO 1:2:3 AreLavRio+Grav.</t>
  </si>
  <si>
    <t xml:space="preserve">Vibrador de concreto </t>
  </si>
  <si>
    <t>Pulidora industrial</t>
  </si>
  <si>
    <t>Extensión encauchetada, 100 m</t>
  </si>
  <si>
    <t>Planchón de madera para circulaciones</t>
  </si>
  <si>
    <t>Equipo y Herramienta menor</t>
  </si>
  <si>
    <t>Herramienta menor 10%</t>
  </si>
  <si>
    <t xml:space="preserve">INSTALACION BANCA MODULAR CURVA ARCO SEGÚN DISEÑO TIPO IDRD  </t>
  </si>
  <si>
    <t>INSTALACION BANCA ARCO SIN ESPALDAR GRC 21 MP SEGÚN DISEÑO LARGO: 1,5 M ALTO BANCA: 0,45 M ANCHO: 0,63 M  TIPO IDRD</t>
  </si>
  <si>
    <t xml:space="preserve">Instalación piso de caucho SBR/EPDM, con diseño decorativo o similar </t>
  </si>
  <si>
    <t>Excavación mecánica</t>
  </si>
  <si>
    <t>RANA A GASOLINA DE 50X75 CM</t>
  </si>
  <si>
    <t>ARENA S/LAVADA CERNIDA DE PEÑA + transp.</t>
  </si>
  <si>
    <t>Recebo Subbase granular+ Transporte</t>
  </si>
  <si>
    <t>LT</t>
  </si>
  <si>
    <t>Cuadrilla de Obra Civil Tipo 1 (2A+1O)</t>
  </si>
  <si>
    <t>INSTALACION BANCA CONCRETO GRC 21 MP PIGMENTADO SEGÚN DISEÑO A=1.8m H=0.8m P=0.57m Peso=369kg ref=102893</t>
  </si>
  <si>
    <t xml:space="preserve"> BANCA CONCRETO GRC 21 MP PIGMENTADO SEGÚN DISEÑO TIPO IDRD  </t>
  </si>
  <si>
    <t xml:space="preserve">Análisis de Precios Unitarios </t>
  </si>
  <si>
    <t>Día</t>
  </si>
  <si>
    <t>Instalación luminaria solar e 4000 lúmenes/panel solar/sensor de movimiento (3 niveles de iluminación)</t>
  </si>
  <si>
    <t>luminaria solar e 4000 lúmenes/panel solar/sensor de movimiento (3 niveles de iluminación)</t>
  </si>
  <si>
    <t>Acero de refuerzo figurado 1/2"</t>
  </si>
  <si>
    <t xml:space="preserve">Desmonte y demolición banca, incluye retiro </t>
  </si>
  <si>
    <t>Banca sencilla, en perfilaría metálica, pintura imitación madera, 3m*1m adosada en madera adosada a  matera en concreto de 1*1*0,5m, espesor de 0,8 cm, incluye de refuerzo</t>
  </si>
  <si>
    <t xml:space="preserve">Perfiles metálicos </t>
  </si>
  <si>
    <t>Desmonte y reinstalación banca en madera M-50</t>
  </si>
  <si>
    <t>Desmonte y reinstalación ADOQUIN CONCRETO</t>
  </si>
  <si>
    <t xml:space="preserve">Cuadrilla de Topografía Tipo 1 (2Cad +1Top) </t>
  </si>
  <si>
    <t>Estación total y nivel de precisión</t>
  </si>
  <si>
    <t>Tubería, accesorios y válvulas para instalación</t>
  </si>
  <si>
    <t>Cuadrilla eléctrica Tipo 1 (2A +1O)</t>
  </si>
  <si>
    <t xml:space="preserve">Código </t>
  </si>
  <si>
    <t>Relleno con BASE GRANULAR (Extendido, Nivelación, Humedecimiento y Compactación 95% del Proctor.). (NORMA INVIAS 330)</t>
  </si>
  <si>
    <t>Relleno con SUB-BASE GRANULAR (Extendido, Nivelación, Humedecimiento y Compactación 95% del Proctor.). (NORMA INVIAS 320)</t>
  </si>
  <si>
    <t>instalación de Malla electrosoldada</t>
  </si>
  <si>
    <t>INSTALACION Mesa de ajedrez con dos sillas en fibra de vidrio</t>
  </si>
  <si>
    <t>INSTALACION Mesa de ping pong en fibra de vidrio de 2.74X1.52m</t>
  </si>
  <si>
    <t>INSTALACION JUEGO INFANTIL PRIMERA INFANCIA ATI006B</t>
  </si>
  <si>
    <t>INSTALACION JUEGO INFANTIL PRIMERA INFANCIA ATI007B</t>
  </si>
  <si>
    <t>4589 IDU</t>
  </si>
  <si>
    <t>Sellado de junta en piso continuo de concreto, con masilla.</t>
  </si>
  <si>
    <t xml:space="preserve">instalación piso de caucho EPDM+SBR, con diseño decorativo o similar </t>
  </si>
  <si>
    <t>IDRD 10341</t>
  </si>
  <si>
    <t>ICCU 16,4 CONSTRUCCION</t>
  </si>
  <si>
    <t>Desmonte, corte y reinstalación adoquín + arena **</t>
  </si>
  <si>
    <t>DEMOLICION  MANUAL BORDILLO EXISTENTE (INCLUYE CARGUE, TRANSPORTE Y DISPOSICION FINAL DE SOBRANTE)</t>
  </si>
  <si>
    <t>instalación Adoquín  peatonal en zonas comunes en arcilla espesor 6cm, Incluye base en arena de 3 cm</t>
  </si>
  <si>
    <t>instalación juego infantil primera infancia, incluye transporte y obra  civil de instalación.</t>
  </si>
  <si>
    <t>instalación Equipo Biosaludable Elíptica Tipo GECAR, elaborado en tubo redondo, incluye transporte y obra  civil de instalación.</t>
  </si>
  <si>
    <t>instalación Equipo Biosaludable Doble Swinger Tipo GECAR, elaborado en tubo redondo, incluye transporte y obra  civil de instalación.</t>
  </si>
  <si>
    <t>instalación Equipo Biosaludable Twister Tipo GECAR, elaborado en tubo redondo, incluye transporte y obra  civil de instalación.</t>
  </si>
  <si>
    <t>instalación Equipo Biosaludable Barras Paralelas Tipo GECAR, elaborado en tubo redondo, incluye transporte y obra  civil de instalación.</t>
  </si>
  <si>
    <t>Desmonte y reinstalación Banca en madera M-50</t>
  </si>
  <si>
    <t>SARDINEL prefabricado tipo A10  (Instalación. Incluye 3cm Mortero de Nivelación 2000 PSI).</t>
  </si>
  <si>
    <t>Cañuela tipo A120 (Instalación. Incluye 3cm Mortero 1:4).</t>
  </si>
  <si>
    <t>Bordillo prefabricado tipo A80  (Instalación. Incluye 3cm Mortero de Nivelación 2000 PSI).</t>
  </si>
  <si>
    <t>instalación juego infantil en madera</t>
  </si>
  <si>
    <t>instalación Mesa de ping pong en fibra de vidrio de 2.74X1.52m</t>
  </si>
  <si>
    <t>INSTALACION juego infantil resortado primera infancia ref.=ATIOO1A</t>
  </si>
  <si>
    <t>INSTALACION juego infantil resortado primera infancia ref.=SFOO2</t>
  </si>
  <si>
    <t>INSTALACION juego infantil TRIKI primera infancia ref.=ATIOO6B</t>
  </si>
  <si>
    <t>INSTALACION juego infantil ABACO primera infancia ref.=ATIOO7B</t>
  </si>
  <si>
    <t xml:space="preserve">INSTALACION BANCA MODULAR CURVA INTERIOR SEGÚN DISEÑO L=230 CM ASIENTO GRANITO PULIDO BASES EN CONCRETO. 269 KG </t>
  </si>
  <si>
    <t>instalación piso en adoquín 20x10x6cm (incluye base 4cm arena nivelación y arena de sello)</t>
  </si>
  <si>
    <t>Cañuela tipo A120 ( Instalación. Incluye 3cm Mortero 1:4).</t>
  </si>
  <si>
    <t>INSTALACION BANCA CONCRETO GRC 21 MP PIGMENTADO SEGÚN DISEÑO A=1.8m H=0.8m P=0.57m Peso=369kg ref.=102893</t>
  </si>
  <si>
    <t>juego infantil TRIKI primera infancia 1.09 x 0.15 x 1.55 en polipropileno industrial y madera plástica ref.=ATIOO6B</t>
  </si>
  <si>
    <t>INSTALACION juego infantil TRIKI primera infancia 1.09 x 0.15 x 1.55 en polipropileno industrial y madera plástica ref.=ATIOO6B</t>
  </si>
  <si>
    <t>INSTALACION juego infantil ABACO primera infancia 1.09 x 0.15 x 1.55 en polipropileno industrial y madera plástica ref.=ATIOO7B</t>
  </si>
  <si>
    <t>juego infantil ABACO primera infancia 1.09 x 0.15 x 1.55 en polipropileno industrial y madera plástica ref.=ATIOO7B</t>
  </si>
  <si>
    <t>juego infantil primera infancia - tunel y tableros didacticos 2.79 x 2.55 x 1.03 en polipropileno industrial, madera plástica ref:COL01</t>
  </si>
  <si>
    <t>instalación juego infantil primera infancia - tunel y tableros didacticos 2.79 x 2.55 x 1.03 en polipropileno industrial, madera plástica ref:COL011</t>
  </si>
  <si>
    <t>Instalación Equipo Biosaludable Elíptica Tipo GECAR, elaborado en tubo redondo</t>
  </si>
  <si>
    <t>Instalación Equipo Biosaludable Doble Swinger Tipo GECAR, elaborado en tubo redondo</t>
  </si>
  <si>
    <t>Instalación Equipo Biosaludable Twister Tipo GECAR, elaborado en tubo redondo</t>
  </si>
  <si>
    <t>Instalación Equipo Biosaludable Barras Paralelas Tipo GECAR, elaborado en tubo redondo</t>
  </si>
  <si>
    <t>juego infantil resortado primera infancia caballito 1.16 x 0.28 x 1.05 en polipropileno industrial, madera plástica, resorte en acero industrial ref.=ATIOO1A</t>
  </si>
  <si>
    <t>INSTALACION juego infantil resortado primera infancia caballito 1.16 x 0.28 x 1.05 en polipropileno industrial, madera plástica, resorte en acero industrial ref.=ATIOO1A</t>
  </si>
  <si>
    <t>INSTALACION juego infantil resortado pajaro primera infancia 0.84 x 0.56 x 0.97 en polipropileno industrial, madera plástica, resorte en acero industrial ref.=SFOO2</t>
  </si>
  <si>
    <t>juego infantil resortado pajaro primera infancia 0.84 x 0.56 x 0.97 en polipropileno industrial, madera plástica, resorte en acero industrial ref.=SFOO2</t>
  </si>
  <si>
    <t>ICCU16,7</t>
  </si>
  <si>
    <t>Herramienta menor 5%</t>
  </si>
  <si>
    <t xml:space="preserve">(Equipo y Herramienta menor 10% )   </t>
  </si>
  <si>
    <t xml:space="preserve">(Equipo y Herramienta menor 1%)   </t>
  </si>
  <si>
    <t xml:space="preserve">Formulario 1 - Propuesta económica  - Licitación de obra pública de infraestructura social </t>
  </si>
  <si>
    <t>Código</t>
  </si>
  <si>
    <t>CCE-EICP-FM-116</t>
  </si>
  <si>
    <t>Versión</t>
  </si>
  <si>
    <t>PRESUPUESTO OFICIAL</t>
  </si>
  <si>
    <t>DESCRIPCION</t>
  </si>
  <si>
    <t>PORCENTAJE</t>
  </si>
  <si>
    <t>ADMINISTRACIÓN</t>
  </si>
  <si>
    <t>A=</t>
  </si>
  <si>
    <t>I=</t>
  </si>
  <si>
    <t>U=</t>
  </si>
  <si>
    <t>TOTAL A.I.U</t>
  </si>
  <si>
    <t>A.I.U.=</t>
  </si>
  <si>
    <t>UTILIDAD</t>
  </si>
  <si>
    <t>IMPREVISTO</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</si>
  <si>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</si>
  <si>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</si>
  <si>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</si>
  <si>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</si>
  <si>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</si>
  <si>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</si>
  <si>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</si>
  <si>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</si>
  <si>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</si>
  <si>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</si>
  <si>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</si>
  <si>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</si>
  <si>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</si>
  <si>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</si>
  <si>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</si>
  <si>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</si>
  <si>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</si>
  <si>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</si>
  <si>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</si>
  <si>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</si>
  <si>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</si>
  <si>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</si>
  <si>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</si>
  <si>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</si>
  <si>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</si>
  <si>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</si>
  <si>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</si>
  <si>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</si>
  <si>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</si>
  <si>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</si>
  <si>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</si>
  <si>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</si>
  <si>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</si>
  <si>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</si>
  <si>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</si>
  <si>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</si>
  <si>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</si>
  <si>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</si>
  <si>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</si>
  <si>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</si>
  <si>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</si>
  <si>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</si>
  <si>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</si>
  <si>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</si>
  <si>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</si>
  <si>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</si>
  <si>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</si>
  <si>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</si>
  <si>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</si>
  <si>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</si>
  <si>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</si>
  <si>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</si>
  <si>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</si>
  <si>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</si>
  <si>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</si>
  <si>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VR. % ADMINISTRACION</t>
  </si>
  <si>
    <t>VR. % IMPREVISTOS</t>
  </si>
  <si>
    <t>VR. % UTILIDAD</t>
  </si>
  <si>
    <t xml:space="preserve">TOTAL AIU </t>
  </si>
  <si>
    <t>VR. UNITATIRO + AIU</t>
  </si>
  <si>
    <t>VALOR TOTAL DEL CONTRATO ETAPA DE OBRA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</si>
</sst>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quot;\ #,##0.00_);[Red]\(&quot;$&quot;\ #,##0.00\)"/>
    <numFmt numFmtId="44" formatCode="_(&quot;$&quot;\ * #,##0.00_);_(&quot;$&quot;\ * \(#,##0.00\);_(&quot;$&quot;\ * &quot;-&quot;??_);_(@_)"/>
    <numFmt numFmtId="43" formatCode="_(* #,##0.00_);_(* \(#,##0.00\);_(* &quot;-&quot;??_);_(@_)"/>
    <numFmt numFmtId="164" formatCode="_-&quot;$&quot;\ * #,##0_-;\-&quot;$&quot;\ * #,##0_-;_-&quot;$&quot;\ * &quot;-&quot;_-;_-@_-"/>
    <numFmt numFmtId="165" formatCode="_-* #,##0.00_-;\-* #,##0.00_-;_-* &quot;-&quot;??_-;_-@_-"/>
    <numFmt numFmtId="166" formatCode="_-&quot;$&quot;* #,##0.00_-;\-&quot;$&quot;* #,##0.00_-;_-&quot;$&quot;* &quot;-&quot;??_-;_-@_-"/>
    <numFmt numFmtId="167" formatCode="#,##0.0"/>
    <numFmt numFmtId="168" formatCode="_-* #,##0.00\ &quot;$&quot;_-;\-* #,##0.00\ &quot;$&quot;_-;_-* &quot;-&quot;??\ &quot;$&quot;_-;_-@_-"/>
    <numFmt numFmtId="169" formatCode="0.000"/>
    <numFmt numFmtId="170" formatCode="0.0"/>
    <numFmt numFmtId="171" formatCode="_(* #,##0.0_);_(* \(#,##0.0\);_(* &quot;-&quot;??_);_(@_)"/>
    <numFmt numFmtId="172" formatCode="_-&quot;$&quot;* #,##0_-;\-&quot;$&quot;* #,##0_-;_-&quot;$&quot;* &quot;-&quot;_-;_-@_-"/>
    <numFmt numFmtId="173" formatCode="_-&quot;$&quot;* #,##0_-;\-&quot;$&quot;* #,##0_-;_-&quot;$&quot;* &quot;-&quot;??_-;_-@_-"/>
    <numFmt numFmtId="174" formatCode="0.0000"/>
    <numFmt numFmtId="175" formatCode="_ * #,##0.00_ ;_ * \-#,##0.00_ ;_ * &quot;-&quot;??_ ;_ @_ "/>
    <numFmt numFmtId="176" formatCode="_ &quot;$&quot;\ * #,##0.00_ ;_ &quot;$&quot;\ * \-#,##0.00_ ;_ &quot;$&quot;\ * &quot;-&quot;??_ ;_ @_ "/>
    <numFmt numFmtId="177" formatCode="0#.00\ \L\t"/>
    <numFmt numFmtId="178" formatCode="_-[$$-240A]\ * #,##0.00_ ;_-[$$-240A]\ * \-#,##0.00\ ;_-[$$-240A]\ * &quot;-&quot;??_ ;_-@_ "/>
    <numFmt numFmtId="179" formatCode="_ * #,##0_ ;_ * \-#,##0_ ;_ * &quot;-&quot;??_ ;_ @_ "/>
    <numFmt numFmtId="180" formatCode="_-* #,##0.00\ _€_-;\-* #,##0.00\ _€_-;_-* &quot;-&quot;??\ _€_-;_-@_-"/>
  </numFmts>
  <fonts count="35" x14ac:knownFonts="1">
    <font>
      <sz val="11"/>
      <color theme="1"/>
      <name val="Calibri"/>
      <family val="2"/>
      <scheme val="minor"/>
    </font>
    <font>
      <sz val="11"/>
      <color theme="1"/>
      <name val="Calibri"/>
      <family val="2"/>
      <scheme val="minor"/>
    </font>
    <font>
      <sz val="9"/>
      <color indexed="10"/>
      <name val="Geneva"/>
      <family val="2"/>
    </font>
    <font>
      <b/>
      <sz val="10"/>
      <name val="Tahoma"/>
      <family val="2"/>
    </font>
    <font>
      <sz val="10"/>
      <name val="Arial"/>
      <family val="2"/>
    </font>
    <font>
      <sz val="10"/>
      <name val="Tahoma"/>
      <family val="2"/>
    </font>
    <font>
      <sz val="10"/>
      <color indexed="8"/>
      <name val="MS Sans Serif"/>
      <family val="2"/>
    </font>
    <font>
      <sz val="11"/>
      <color theme="1"/>
      <name val="Arial"/>
      <family val="2"/>
    </font>
    <font>
      <b/>
      <sz val="11"/>
      <color theme="1"/>
      <name val="Arial"/>
      <family val="2"/>
    </font>
    <font>
      <sz val="11"/>
      <name val="Arial"/>
      <family val="2"/>
    </font>
    <font>
      <b/>
      <sz val="11"/>
      <color rgb="FFFF0000"/>
      <name val="Arial"/>
      <family val="2"/>
    </font>
    <font>
      <b/>
      <sz val="11"/>
      <name val="Arial"/>
      <family val="2"/>
    </font>
    <font>
      <b/>
      <sz val="14"/>
      <color theme="1"/>
      <name val="Arial"/>
      <family val="2"/>
    </font>
    <font>
      <b/>
      <sz val="10"/>
      <color rgb="FFFF0000"/>
      <name val="Tahoma"/>
      <family val="2"/>
    </font>
    <font>
      <sz val="10"/>
      <color theme="1"/>
      <name val="Tahoma"/>
      <family val="2"/>
    </font>
    <font>
      <sz val="8"/>
      <name val="Arial"/>
      <family val="2"/>
    </font>
    <font>
      <i/>
      <sz val="11"/>
      <color theme="1"/>
      <name val="Arial"/>
      <family val="2"/>
    </font>
    <font>
      <sz val="11"/>
      <color rgb="FFFF0000"/>
      <name val="Arial"/>
      <family val="2"/>
    </font>
    <font>
      <b/>
      <sz val="11"/>
      <color theme="1"/>
      <name val="Calibri"/>
      <family val="2"/>
      <scheme val="minor"/>
    </font>
    <font>
      <sz val="12"/>
      <name val="Arial Narrow"/>
      <family val="2"/>
    </font>
    <font>
      <sz val="9"/>
      <name val="Arial Narrow"/>
      <family val="2"/>
    </font>
    <font>
      <b/>
      <sz val="8"/>
      <name val="Arial"/>
      <family val="2"/>
      <charset val="1"/>
    </font>
    <font>
      <sz val="8"/>
      <name val="Arial"/>
      <family val="2"/>
      <charset val="1"/>
    </font>
    <font>
      <b/>
      <sz val="12"/>
      <name val="Arial Narrow"/>
      <family val="2"/>
    </font>
    <font>
      <b/>
      <sz val="11"/>
      <name val="Arial Narrow"/>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sz val="8"/>
      <name val="Arial Narrow"/>
      <family val="2"/>
    </font>
    <font>
      <b/>
      <sz val="1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rgb="FFFFFF00"/>
        <bgColor indexed="64"/>
      </patternFill>
    </fill>
  </fills>
  <borders count="7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indexed="64"/>
      </right>
      <top style="double">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double">
        <color auto="1"/>
      </right>
      <top/>
      <bottom style="double">
        <color auto="1"/>
      </bottom>
      <diagonal/>
    </border>
  </borders>
  <cellStyleXfs count="21">
    <xf numFmtId="0" fontId="0" fillId="0" borderId="0"/>
    <xf numFmtId="43" fontId="1" fillId="0" borderId="0" applyFont="0" applyFill="0" applyBorder="0" applyAlignment="0" applyProtection="0"/>
    <xf numFmtId="0" fontId="2" fillId="0" borderId="0"/>
    <xf numFmtId="0" fontId="4" fillId="0" borderId="0"/>
    <xf numFmtId="0" fontId="6" fillId="0" borderId="0"/>
    <xf numFmtId="165"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172" fontId="4" fillId="0" borderId="0" applyFont="0" applyFill="0" applyBorder="0" applyAlignment="0" applyProtection="0"/>
    <xf numFmtId="0" fontId="1" fillId="0" borderId="0"/>
    <xf numFmtId="0" fontId="1" fillId="0" borderId="0"/>
    <xf numFmtId="175" fontId="4" fillId="0" borderId="0" applyFont="0" applyFill="0" applyBorder="0" applyAlignment="0" applyProtection="0"/>
    <xf numFmtId="175" fontId="4" fillId="0" borderId="0" applyFont="0" applyFill="0" applyBorder="0" applyAlignment="0" applyProtection="0"/>
    <xf numFmtId="0" fontId="4" fillId="0" borderId="0"/>
    <xf numFmtId="0" fontId="4" fillId="0" borderId="0"/>
    <xf numFmtId="176" fontId="4" fillId="0" borderId="0" applyFont="0" applyFill="0" applyBorder="0" applyAlignment="0" applyProtection="0"/>
    <xf numFmtId="177" fontId="4" fillId="0" borderId="0" applyFont="0" applyFill="0" applyBorder="0" applyAlignment="0" applyProtection="0"/>
    <xf numFmtId="9" fontId="4" fillId="0" borderId="0" applyFont="0" applyFill="0" applyBorder="0" applyAlignment="0" applyProtection="0"/>
    <xf numFmtId="0" fontId="28" fillId="0" borderId="0" applyNumberFormat="0" applyFill="0" applyBorder="0" applyAlignment="0" applyProtection="0">
      <alignment vertical="top"/>
      <protection locked="0"/>
    </xf>
    <xf numFmtId="0" fontId="30" fillId="0" borderId="0"/>
  </cellStyleXfs>
  <cellXfs count="639">
    <xf numFmtId="0" fontId="0" fillId="0" borderId="0" xfId="0"/>
    <xf numFmtId="0" fontId="7" fillId="0" borderId="6" xfId="0" applyFont="1" applyFill="1" applyBorder="1" applyAlignment="1">
      <alignment horizontal="center" vertical="center" wrapText="1"/>
    </xf>
    <xf numFmtId="0" fontId="7" fillId="0" borderId="6" xfId="0" applyFont="1" applyFill="1" applyBorder="1" applyAlignment="1">
      <alignment horizontal="left" vertical="center" wrapText="1"/>
    </xf>
    <xf numFmtId="0" fontId="3" fillId="4" borderId="2" xfId="0" applyFont="1" applyFill="1" applyBorder="1" applyAlignment="1" applyProtection="1">
      <alignment horizontal="center"/>
      <protection locked="0"/>
    </xf>
    <xf numFmtId="0" fontId="7" fillId="0" borderId="6" xfId="3" applyFont="1" applyFill="1" applyBorder="1" applyAlignment="1">
      <alignment horizontal="center" vertical="center" wrapText="1"/>
    </xf>
    <xf numFmtId="0" fontId="7" fillId="0" borderId="6" xfId="3" applyFont="1" applyFill="1" applyBorder="1" applyAlignment="1">
      <alignment horizontal="left" vertical="center" wrapText="1"/>
    </xf>
    <xf numFmtId="165" fontId="7" fillId="0" borderId="6" xfId="5" applyFont="1" applyFill="1" applyBorder="1" applyAlignment="1">
      <alignment horizontal="center" vertical="center" wrapText="1"/>
    </xf>
    <xf numFmtId="165" fontId="9" fillId="0" borderId="6" xfId="5" applyFont="1" applyFill="1" applyBorder="1" applyAlignment="1" applyProtection="1">
      <alignment horizontal="center" vertical="center" wrapText="1"/>
      <protection hidden="1"/>
    </xf>
    <xf numFmtId="0" fontId="7" fillId="0" borderId="6" xfId="0" applyFont="1" applyFill="1" applyBorder="1" applyAlignment="1" applyProtection="1">
      <alignment horizontal="center" vertical="center" wrapText="1"/>
      <protection hidden="1"/>
    </xf>
    <xf numFmtId="165" fontId="7" fillId="0" borderId="6" xfId="5" applyFont="1" applyFill="1" applyBorder="1" applyAlignment="1" applyProtection="1">
      <alignment horizontal="center" vertical="center" wrapText="1"/>
      <protection hidden="1"/>
    </xf>
    <xf numFmtId="14" fontId="7" fillId="0" borderId="6" xfId="0" applyNumberFormat="1" applyFont="1" applyFill="1" applyBorder="1" applyAlignment="1" applyProtection="1">
      <alignment horizontal="left" vertical="center" wrapText="1"/>
    </xf>
    <xf numFmtId="0" fontId="11" fillId="2" borderId="6" xfId="3" applyFont="1" applyFill="1" applyBorder="1" applyAlignment="1">
      <alignment horizontal="center" vertical="center"/>
    </xf>
    <xf numFmtId="0" fontId="11" fillId="2" borderId="6" xfId="3" applyFont="1" applyFill="1" applyBorder="1" applyAlignment="1">
      <alignment horizontal="justify" vertical="center"/>
    </xf>
    <xf numFmtId="0" fontId="9" fillId="2" borderId="6" xfId="3" applyFont="1" applyFill="1" applyBorder="1" applyAlignment="1">
      <alignment horizontal="center" vertical="center" wrapText="1"/>
    </xf>
    <xf numFmtId="0" fontId="9" fillId="0" borderId="6" xfId="3" applyFont="1" applyFill="1" applyBorder="1" applyAlignment="1">
      <alignment horizontal="center" vertical="center"/>
    </xf>
    <xf numFmtId="0" fontId="9" fillId="0" borderId="6" xfId="3" applyFont="1" applyFill="1" applyBorder="1" applyAlignment="1">
      <alignment horizontal="justify" vertical="center" wrapText="1"/>
    </xf>
    <xf numFmtId="0" fontId="9" fillId="0" borderId="6" xfId="3" applyFont="1" applyFill="1" applyBorder="1" applyAlignment="1">
      <alignment horizontal="center" vertical="center" wrapText="1"/>
    </xf>
    <xf numFmtId="43" fontId="9" fillId="0" borderId="6" xfId="1" applyFont="1" applyFill="1" applyBorder="1" applyAlignment="1">
      <alignment horizontal="center" vertical="center" wrapText="1"/>
    </xf>
    <xf numFmtId="0" fontId="9" fillId="0" borderId="6" xfId="0" applyFont="1" applyFill="1" applyBorder="1" applyAlignment="1" applyProtection="1">
      <alignment horizontal="center" vertical="center" wrapText="1"/>
      <protection hidden="1"/>
    </xf>
    <xf numFmtId="43" fontId="9" fillId="0" borderId="6" xfId="1" applyFont="1" applyFill="1" applyBorder="1" applyAlignment="1" applyProtection="1">
      <alignment horizontal="center" vertical="center" wrapText="1"/>
      <protection hidden="1"/>
    </xf>
    <xf numFmtId="43" fontId="9" fillId="2" borderId="6" xfId="1" applyFont="1" applyFill="1" applyBorder="1" applyAlignment="1">
      <alignment horizontal="center" vertical="center" wrapText="1"/>
    </xf>
    <xf numFmtId="0" fontId="11" fillId="2" borderId="6" xfId="3" applyFont="1" applyFill="1" applyBorder="1" applyAlignment="1">
      <alignment horizontal="justify" vertical="center" wrapText="1"/>
    </xf>
    <xf numFmtId="0" fontId="9" fillId="0" borderId="6" xfId="4" applyFont="1" applyFill="1" applyBorder="1" applyAlignment="1" applyProtection="1">
      <alignment horizontal="justify" vertical="center" wrapText="1"/>
      <protection hidden="1"/>
    </xf>
    <xf numFmtId="165" fontId="9" fillId="0" borderId="6" xfId="5" applyFont="1" applyFill="1" applyBorder="1" applyAlignment="1">
      <alignment horizontal="center" vertical="center" wrapText="1"/>
    </xf>
    <xf numFmtId="0" fontId="9" fillId="3" borderId="6" xfId="3" applyFont="1" applyFill="1" applyBorder="1" applyAlignment="1">
      <alignment horizontal="center" vertical="center" wrapText="1"/>
    </xf>
    <xf numFmtId="0" fontId="9" fillId="3" borderId="6" xfId="3" applyFont="1" applyFill="1" applyBorder="1" applyAlignment="1">
      <alignment horizontal="center" vertical="center"/>
    </xf>
    <xf numFmtId="0" fontId="9" fillId="3" borderId="6" xfId="3" applyFont="1" applyFill="1" applyBorder="1" applyAlignment="1">
      <alignment horizontal="justify" vertical="center"/>
    </xf>
    <xf numFmtId="43" fontId="9" fillId="3" borderId="6" xfId="1" applyFont="1" applyFill="1" applyBorder="1" applyAlignment="1">
      <alignment horizontal="center" vertical="center" wrapText="1"/>
    </xf>
    <xf numFmtId="0" fontId="9" fillId="0" borderId="6" xfId="3" applyNumberFormat="1" applyFont="1" applyFill="1" applyBorder="1" applyAlignment="1">
      <alignment horizontal="justify" vertical="center" wrapText="1"/>
    </xf>
    <xf numFmtId="0" fontId="9" fillId="0" borderId="6" xfId="4" applyFont="1" applyFill="1" applyBorder="1" applyAlignment="1" applyProtection="1">
      <alignment horizontal="center" vertical="center"/>
      <protection hidden="1"/>
    </xf>
    <xf numFmtId="43" fontId="9" fillId="0" borderId="6" xfId="1" applyFont="1" applyFill="1" applyBorder="1" applyAlignment="1" applyProtection="1">
      <alignment horizontal="center" vertical="center"/>
      <protection hidden="1"/>
    </xf>
    <xf numFmtId="0" fontId="9" fillId="0" borderId="6" xfId="3" applyFont="1" applyFill="1" applyBorder="1" applyAlignment="1">
      <alignment horizontal="left" vertical="center" wrapText="1"/>
    </xf>
    <xf numFmtId="0" fontId="7" fillId="0" borderId="6" xfId="0" applyFont="1" applyFill="1" applyBorder="1" applyAlignment="1">
      <alignment horizontal="right" vertical="center" wrapText="1"/>
    </xf>
    <xf numFmtId="165" fontId="9" fillId="0" borderId="6" xfId="5" applyFont="1" applyFill="1" applyBorder="1" applyAlignment="1">
      <alignment horizontal="right" vertical="center" wrapText="1"/>
    </xf>
    <xf numFmtId="8" fontId="9" fillId="0" borderId="6" xfId="1" applyNumberFormat="1" applyFont="1" applyFill="1" applyBorder="1" applyAlignment="1">
      <alignment horizontal="right" vertical="center" wrapText="1"/>
    </xf>
    <xf numFmtId="0" fontId="7" fillId="0" borderId="0" xfId="0" applyFont="1" applyAlignment="1">
      <alignment vertical="center"/>
    </xf>
    <xf numFmtId="0" fontId="9" fillId="2" borderId="6" xfId="3" applyFont="1" applyFill="1" applyBorder="1" applyAlignment="1">
      <alignment horizontal="center" vertical="center"/>
    </xf>
    <xf numFmtId="0" fontId="8" fillId="2"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165" fontId="9" fillId="2" borderId="6" xfId="5" applyFont="1" applyFill="1" applyBorder="1" applyAlignment="1">
      <alignment horizontal="center" vertical="center" wrapText="1"/>
    </xf>
    <xf numFmtId="0" fontId="10" fillId="6" borderId="6" xfId="2" applyFont="1" applyFill="1" applyBorder="1" applyAlignment="1">
      <alignment horizontal="center" vertical="center" wrapText="1"/>
    </xf>
    <xf numFmtId="0" fontId="11" fillId="6" borderId="6" xfId="2" applyFont="1" applyFill="1" applyBorder="1" applyAlignment="1">
      <alignment horizontal="center" vertical="center" wrapText="1"/>
    </xf>
    <xf numFmtId="0" fontId="11" fillId="6" borderId="6" xfId="2" applyFont="1" applyFill="1" applyBorder="1" applyAlignment="1">
      <alignment horizontal="justify" vertical="center" wrapText="1"/>
    </xf>
    <xf numFmtId="43" fontId="11" fillId="6" borderId="6" xfId="1" applyFont="1" applyFill="1" applyBorder="1" applyAlignment="1">
      <alignment horizontal="center" vertical="center" wrapText="1"/>
    </xf>
    <xf numFmtId="0" fontId="8" fillId="6" borderId="6" xfId="0" applyFont="1" applyFill="1" applyBorder="1" applyAlignment="1">
      <alignment horizontal="center" vertical="center" wrapText="1"/>
    </xf>
    <xf numFmtId="0" fontId="7" fillId="5" borderId="6" xfId="0" applyFont="1" applyFill="1" applyBorder="1" applyAlignment="1">
      <alignment horizontal="center" vertical="center" wrapText="1"/>
    </xf>
    <xf numFmtId="167" fontId="9" fillId="5" borderId="6" xfId="0" applyNumberFormat="1" applyFont="1" applyFill="1" applyBorder="1" applyAlignment="1" applyProtection="1">
      <alignment horizontal="center" vertical="center"/>
      <protection locked="0"/>
    </xf>
    <xf numFmtId="0" fontId="11" fillId="5" borderId="6" xfId="0" applyFont="1" applyFill="1" applyBorder="1" applyAlignment="1" applyProtection="1">
      <alignment horizontal="justify" vertical="center" wrapText="1"/>
      <protection locked="0"/>
    </xf>
    <xf numFmtId="0" fontId="11" fillId="5" borderId="6" xfId="0" applyFont="1" applyFill="1" applyBorder="1" applyAlignment="1" applyProtection="1">
      <alignment horizontal="center" vertical="center"/>
      <protection locked="0"/>
    </xf>
    <xf numFmtId="43" fontId="11" fillId="5" borderId="6" xfId="1" applyFont="1" applyFill="1" applyBorder="1" applyAlignment="1" applyProtection="1">
      <alignment horizontal="center" vertical="center"/>
      <protection locked="0"/>
    </xf>
    <xf numFmtId="166" fontId="11" fillId="5" borderId="6" xfId="0" applyNumberFormat="1" applyFont="1" applyFill="1" applyBorder="1" applyAlignment="1" applyProtection="1">
      <alignment horizontal="center" vertical="center"/>
      <protection locked="0"/>
    </xf>
    <xf numFmtId="0" fontId="7" fillId="5" borderId="6" xfId="0" applyFont="1" applyFill="1" applyBorder="1" applyAlignment="1">
      <alignment horizontal="center" vertical="center"/>
    </xf>
    <xf numFmtId="0" fontId="13" fillId="7" borderId="1" xfId="2" applyFont="1" applyFill="1" applyBorder="1" applyAlignment="1">
      <alignment horizontal="center" vertical="center" wrapText="1"/>
    </xf>
    <xf numFmtId="0" fontId="3" fillId="7" borderId="1" xfId="2" applyFont="1" applyFill="1" applyBorder="1" applyAlignment="1">
      <alignment horizontal="center" vertical="center" wrapText="1"/>
    </xf>
    <xf numFmtId="0" fontId="3" fillId="7" borderId="2" xfId="2" applyFont="1" applyFill="1" applyBorder="1" applyAlignment="1">
      <alignment horizontal="justify" vertical="center" wrapText="1"/>
    </xf>
    <xf numFmtId="0" fontId="3" fillId="7" borderId="2" xfId="2" applyFont="1" applyFill="1" applyBorder="1" applyAlignment="1">
      <alignment horizontal="center" vertical="center" wrapText="1"/>
    </xf>
    <xf numFmtId="43" fontId="3" fillId="7" borderId="2" xfId="1" applyFont="1" applyFill="1" applyBorder="1" applyAlignment="1">
      <alignment horizontal="center" wrapText="1"/>
    </xf>
    <xf numFmtId="0" fontId="3" fillId="7" borderId="12" xfId="3" applyFont="1" applyFill="1" applyBorder="1" applyAlignment="1">
      <alignment horizontal="center" vertical="center"/>
    </xf>
    <xf numFmtId="0" fontId="3" fillId="7" borderId="4" xfId="3" applyFont="1" applyFill="1" applyBorder="1" applyAlignment="1">
      <alignment horizontal="center" vertical="center"/>
    </xf>
    <xf numFmtId="0" fontId="3" fillId="7" borderId="5" xfId="3" applyFont="1" applyFill="1" applyBorder="1" applyAlignment="1">
      <alignment horizontal="justify" vertical="center"/>
    </xf>
    <xf numFmtId="0" fontId="5" fillId="7" borderId="13" xfId="3" applyFont="1" applyFill="1" applyBorder="1" applyAlignment="1">
      <alignment horizontal="center" vertical="center" wrapText="1"/>
    </xf>
    <xf numFmtId="43" fontId="5" fillId="7" borderId="13" xfId="1" applyFont="1" applyFill="1" applyBorder="1" applyAlignment="1">
      <alignment horizontal="center" wrapText="1"/>
    </xf>
    <xf numFmtId="0" fontId="5" fillId="2" borderId="4" xfId="3" applyFont="1" applyFill="1" applyBorder="1" applyAlignment="1">
      <alignment horizontal="center" vertical="center"/>
    </xf>
    <xf numFmtId="0" fontId="3" fillId="2" borderId="6" xfId="3" applyFont="1" applyFill="1" applyBorder="1" applyAlignment="1">
      <alignment horizontal="center" vertical="center"/>
    </xf>
    <xf numFmtId="0" fontId="3" fillId="2" borderId="6" xfId="3" applyFont="1" applyFill="1" applyBorder="1" applyAlignment="1">
      <alignment horizontal="justify" vertical="center"/>
    </xf>
    <xf numFmtId="0" fontId="5" fillId="2" borderId="6" xfId="3" applyFont="1" applyFill="1" applyBorder="1" applyAlignment="1">
      <alignment horizontal="center" vertical="center" wrapText="1"/>
    </xf>
    <xf numFmtId="43" fontId="5" fillId="2" borderId="6" xfId="1" applyFont="1" applyFill="1" applyBorder="1" applyAlignment="1">
      <alignment horizontal="center" wrapText="1"/>
    </xf>
    <xf numFmtId="0" fontId="5" fillId="0" borderId="4" xfId="3" applyFont="1" applyFill="1" applyBorder="1" applyAlignment="1">
      <alignment horizontal="center" vertical="center"/>
    </xf>
    <xf numFmtId="0" fontId="5" fillId="0" borderId="6" xfId="3" applyFont="1" applyFill="1" applyBorder="1" applyAlignment="1">
      <alignment horizontal="center" vertical="center"/>
    </xf>
    <xf numFmtId="0" fontId="5" fillId="0" borderId="6" xfId="3" applyFont="1" applyFill="1" applyBorder="1" applyAlignment="1">
      <alignment horizontal="justify" vertical="center" wrapText="1"/>
    </xf>
    <xf numFmtId="0" fontId="5" fillId="0" borderId="6" xfId="3" applyFont="1" applyFill="1" applyBorder="1" applyAlignment="1">
      <alignment horizontal="center" vertical="center" wrapText="1"/>
    </xf>
    <xf numFmtId="43" fontId="5" fillId="0" borderId="6" xfId="1" applyFont="1" applyFill="1" applyBorder="1" applyAlignment="1">
      <alignment horizontal="center" vertical="center" wrapText="1"/>
    </xf>
    <xf numFmtId="0" fontId="5" fillId="0" borderId="6" xfId="0" applyFont="1" applyFill="1" applyBorder="1" applyAlignment="1" applyProtection="1">
      <alignment horizontal="center" vertical="center" wrapText="1"/>
      <protection hidden="1"/>
    </xf>
    <xf numFmtId="43" fontId="5" fillId="0" borderId="6" xfId="1" applyFont="1" applyFill="1" applyBorder="1" applyAlignment="1" applyProtection="1">
      <alignment horizontal="center" vertical="center" wrapText="1"/>
      <protection hidden="1"/>
    </xf>
    <xf numFmtId="43" fontId="5" fillId="2" borderId="6" xfId="1" applyFont="1" applyFill="1" applyBorder="1" applyAlignment="1">
      <alignment horizontal="center" vertical="center" wrapText="1"/>
    </xf>
    <xf numFmtId="0" fontId="3" fillId="7" borderId="6" xfId="3" applyFont="1" applyFill="1" applyBorder="1" applyAlignment="1">
      <alignment horizontal="center" vertical="center"/>
    </xf>
    <xf numFmtId="43" fontId="5" fillId="7" borderId="13" xfId="1" applyFont="1" applyFill="1" applyBorder="1" applyAlignment="1">
      <alignment horizontal="center" vertical="center" wrapText="1"/>
    </xf>
    <xf numFmtId="0" fontId="5" fillId="2" borderId="4" xfId="3" applyFont="1" applyFill="1" applyBorder="1" applyAlignment="1">
      <alignment horizontal="center" vertical="center" wrapText="1"/>
    </xf>
    <xf numFmtId="0" fontId="3" fillId="2" borderId="6" xfId="3" applyFont="1" applyFill="1" applyBorder="1" applyAlignment="1">
      <alignment horizontal="justify" vertical="center" wrapText="1"/>
    </xf>
    <xf numFmtId="0" fontId="4" fillId="0" borderId="6" xfId="4" applyFont="1" applyFill="1" applyBorder="1" applyAlignment="1" applyProtection="1">
      <alignment horizontal="justify" vertical="center" wrapText="1"/>
      <protection hidden="1"/>
    </xf>
    <xf numFmtId="43" fontId="5" fillId="0" borderId="6" xfId="1" applyFont="1" applyFill="1" applyBorder="1" applyAlignment="1">
      <alignment horizontal="center" wrapText="1"/>
    </xf>
    <xf numFmtId="0" fontId="5" fillId="0" borderId="6" xfId="3" applyNumberFormat="1" applyFont="1" applyFill="1" applyBorder="1" applyAlignment="1">
      <alignment horizontal="justify" vertical="center" wrapText="1"/>
    </xf>
    <xf numFmtId="165" fontId="5" fillId="0" borderId="6" xfId="5" applyFont="1" applyFill="1" applyBorder="1" applyAlignment="1">
      <alignment horizontal="center" vertical="center" wrapText="1"/>
    </xf>
    <xf numFmtId="0" fontId="4" fillId="0" borderId="6" xfId="3" applyFont="1" applyFill="1" applyBorder="1" applyAlignment="1">
      <alignment horizontal="center" vertical="center" wrapText="1"/>
    </xf>
    <xf numFmtId="0" fontId="5" fillId="3" borderId="6" xfId="3" applyFont="1" applyFill="1" applyBorder="1" applyAlignment="1">
      <alignment horizontal="center" vertical="center"/>
    </xf>
    <xf numFmtId="0" fontId="4" fillId="0" borderId="6" xfId="4" applyFont="1" applyFill="1" applyBorder="1" applyAlignment="1" applyProtection="1">
      <alignment horizontal="center" vertical="center"/>
      <protection hidden="1"/>
    </xf>
    <xf numFmtId="43" fontId="4" fillId="0" borderId="6" xfId="1" applyFont="1" applyFill="1" applyBorder="1" applyAlignment="1" applyProtection="1">
      <alignment horizontal="center" vertical="center"/>
      <protection hidden="1"/>
    </xf>
    <xf numFmtId="0" fontId="4" fillId="0" borderId="6" xfId="3" applyFont="1" applyFill="1" applyBorder="1" applyAlignment="1">
      <alignment horizontal="center" vertical="center"/>
    </xf>
    <xf numFmtId="0" fontId="14" fillId="0" borderId="0" xfId="0" applyFont="1" applyFill="1" applyAlignment="1">
      <alignment horizontal="center" wrapText="1"/>
    </xf>
    <xf numFmtId="167" fontId="5" fillId="4" borderId="1" xfId="0" applyNumberFormat="1" applyFont="1" applyFill="1" applyBorder="1" applyAlignment="1" applyProtection="1">
      <alignment horizontal="center"/>
      <protection locked="0"/>
    </xf>
    <xf numFmtId="0" fontId="3" fillId="4" borderId="2" xfId="0" applyFont="1" applyFill="1" applyBorder="1" applyAlignment="1" applyProtection="1">
      <alignment horizontal="justify" vertical="center" wrapText="1"/>
      <protection locked="0"/>
    </xf>
    <xf numFmtId="43" fontId="3" fillId="4" borderId="2" xfId="1" applyFont="1" applyFill="1" applyBorder="1" applyAlignment="1" applyProtection="1">
      <alignment horizontal="center"/>
      <protection locked="0"/>
    </xf>
    <xf numFmtId="0" fontId="5" fillId="0" borderId="4" xfId="3" applyFont="1" applyFill="1" applyBorder="1" applyAlignment="1">
      <alignment horizontal="center" vertical="center" wrapText="1"/>
    </xf>
    <xf numFmtId="0" fontId="4" fillId="0" borderId="6" xfId="3" applyFont="1" applyFill="1" applyBorder="1" applyAlignment="1">
      <alignment horizontal="justify" vertical="center" wrapText="1"/>
    </xf>
    <xf numFmtId="0" fontId="4" fillId="0" borderId="6" xfId="0" applyFont="1" applyFill="1" applyBorder="1" applyAlignment="1" applyProtection="1">
      <alignment horizontal="center" vertical="center" wrapText="1"/>
      <protection hidden="1"/>
    </xf>
    <xf numFmtId="43" fontId="4" fillId="0" borderId="6" xfId="1" applyFont="1" applyFill="1" applyBorder="1" applyAlignment="1" applyProtection="1">
      <alignment horizontal="center" vertical="center" wrapText="1"/>
      <protection hidden="1"/>
    </xf>
    <xf numFmtId="43" fontId="4" fillId="0" borderId="6" xfId="1" applyFont="1" applyFill="1" applyBorder="1" applyAlignment="1">
      <alignment horizontal="center" vertical="center" wrapText="1"/>
    </xf>
    <xf numFmtId="43" fontId="3" fillId="7" borderId="2" xfId="1" applyFont="1" applyFill="1" applyBorder="1" applyAlignment="1">
      <alignment horizontal="center" vertical="center" wrapText="1"/>
    </xf>
    <xf numFmtId="0" fontId="4" fillId="0" borderId="6" xfId="4" applyFont="1" applyFill="1" applyBorder="1" applyAlignment="1" applyProtection="1">
      <alignment horizontal="left" vertical="center" wrapText="1"/>
      <protection hidden="1"/>
    </xf>
    <xf numFmtId="0" fontId="5" fillId="0" borderId="6" xfId="3" applyFont="1" applyFill="1" applyBorder="1" applyAlignment="1">
      <alignment horizontal="left" vertical="center" wrapText="1"/>
    </xf>
    <xf numFmtId="0" fontId="5" fillId="0" borderId="6" xfId="3" applyFont="1" applyFill="1" applyBorder="1" applyAlignment="1">
      <alignment horizontal="justify" vertical="center"/>
    </xf>
    <xf numFmtId="8" fontId="5" fillId="0" borderId="6" xfId="1" applyNumberFormat="1" applyFont="1" applyFill="1" applyBorder="1" applyAlignment="1">
      <alignment horizontal="right" vertical="center" wrapText="1"/>
    </xf>
    <xf numFmtId="0" fontId="14" fillId="0" borderId="0" xfId="0" applyFont="1" applyFill="1" applyAlignment="1">
      <alignment horizontal="center" vertical="center" wrapText="1"/>
    </xf>
    <xf numFmtId="167" fontId="5" fillId="4" borderId="1" xfId="0" applyNumberFormat="1" applyFont="1" applyFill="1" applyBorder="1" applyAlignment="1" applyProtection="1">
      <alignment horizontal="center" vertical="center"/>
      <protection locked="0"/>
    </xf>
    <xf numFmtId="0" fontId="3" fillId="4" borderId="2" xfId="0" applyFont="1" applyFill="1" applyBorder="1" applyAlignment="1" applyProtection="1">
      <alignment horizontal="center" vertical="center"/>
      <protection locked="0"/>
    </xf>
    <xf numFmtId="43" fontId="3" fillId="4" borderId="2" xfId="1" applyFont="1" applyFill="1" applyBorder="1" applyAlignment="1" applyProtection="1">
      <alignment horizontal="center" vertical="center"/>
      <protection locked="0"/>
    </xf>
    <xf numFmtId="170" fontId="7" fillId="0" borderId="6" xfId="0" applyNumberFormat="1" applyFont="1" applyFill="1" applyBorder="1" applyAlignment="1">
      <alignment horizontal="center" vertical="center" wrapText="1"/>
    </xf>
    <xf numFmtId="170" fontId="7" fillId="0" borderId="6" xfId="0" applyNumberFormat="1" applyFont="1" applyFill="1" applyBorder="1" applyAlignment="1">
      <alignment horizontal="right" vertical="center" wrapText="1"/>
    </xf>
    <xf numFmtId="171" fontId="9" fillId="0" borderId="6" xfId="1" applyNumberFormat="1" applyFont="1" applyFill="1" applyBorder="1" applyAlignment="1">
      <alignment horizontal="center" vertical="center" wrapText="1"/>
    </xf>
    <xf numFmtId="0" fontId="7" fillId="3" borderId="17" xfId="0" applyFont="1" applyFill="1" applyBorder="1" applyAlignment="1">
      <alignment horizontal="left" vertical="top" wrapText="1"/>
    </xf>
    <xf numFmtId="0" fontId="7" fillId="3" borderId="20" xfId="0" applyFont="1" applyFill="1" applyBorder="1" applyAlignment="1">
      <alignment horizontal="left" vertical="top" wrapText="1"/>
    </xf>
    <xf numFmtId="0" fontId="12" fillId="3" borderId="16"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0" borderId="21"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7" fillId="3" borderId="16" xfId="0" applyFont="1" applyFill="1" applyBorder="1" applyAlignment="1">
      <alignment horizontal="center" vertical="center" wrapText="1"/>
    </xf>
    <xf numFmtId="0" fontId="7" fillId="3" borderId="16" xfId="0" applyFont="1" applyFill="1" applyBorder="1" applyAlignment="1">
      <alignment horizontal="left" vertical="top" wrapText="1"/>
    </xf>
    <xf numFmtId="0" fontId="7" fillId="3" borderId="22" xfId="0" applyFont="1" applyFill="1" applyBorder="1" applyAlignment="1">
      <alignment horizontal="left" vertical="top" wrapText="1"/>
    </xf>
    <xf numFmtId="0" fontId="7" fillId="3" borderId="6" xfId="0" applyFont="1" applyFill="1" applyBorder="1" applyAlignment="1">
      <alignment horizontal="center" vertical="center" wrapText="1"/>
    </xf>
    <xf numFmtId="169" fontId="7" fillId="3" borderId="6" xfId="0" applyNumberFormat="1" applyFont="1" applyFill="1" applyBorder="1" applyAlignment="1">
      <alignment horizontal="center" vertical="top" wrapText="1"/>
    </xf>
    <xf numFmtId="169" fontId="7" fillId="3" borderId="6"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0" fontId="7" fillId="0" borderId="13" xfId="0" applyFont="1" applyFill="1" applyBorder="1" applyAlignment="1">
      <alignment horizontal="left" vertical="top" wrapText="1"/>
    </xf>
    <xf numFmtId="0" fontId="7" fillId="0" borderId="23" xfId="0" applyFont="1" applyFill="1" applyBorder="1" applyAlignment="1">
      <alignment horizontal="left" vertical="top" wrapText="1"/>
    </xf>
    <xf numFmtId="0" fontId="7" fillId="3" borderId="6" xfId="0" applyFont="1" applyFill="1" applyBorder="1" applyAlignment="1">
      <alignment horizontal="left" vertical="top" wrapText="1"/>
    </xf>
    <xf numFmtId="0" fontId="7" fillId="0" borderId="25" xfId="0" applyFont="1" applyBorder="1" applyAlignment="1">
      <alignment horizontal="center" vertical="center"/>
    </xf>
    <xf numFmtId="0" fontId="8" fillId="0" borderId="27" xfId="0" applyFont="1" applyBorder="1" applyAlignment="1">
      <alignment horizontal="center" vertical="center"/>
    </xf>
    <xf numFmtId="2" fontId="7" fillId="3" borderId="6" xfId="0" applyNumberFormat="1" applyFont="1" applyFill="1" applyBorder="1" applyAlignment="1">
      <alignment horizontal="center" vertical="top" wrapText="1"/>
    </xf>
    <xf numFmtId="169" fontId="7" fillId="0" borderId="6" xfId="0" applyNumberFormat="1" applyFont="1" applyFill="1" applyBorder="1" applyAlignment="1">
      <alignment horizontal="center" vertical="top" wrapText="1"/>
    </xf>
    <xf numFmtId="3" fontId="0" fillId="0" borderId="0" xfId="0" applyNumberFormat="1"/>
    <xf numFmtId="173" fontId="11" fillId="6" borderId="6" xfId="2" applyNumberFormat="1" applyFont="1" applyFill="1" applyBorder="1" applyAlignment="1">
      <alignment horizontal="center" vertical="center" wrapText="1"/>
    </xf>
    <xf numFmtId="173" fontId="9" fillId="2" borderId="6" xfId="3" applyNumberFormat="1" applyFont="1" applyFill="1" applyBorder="1" applyAlignment="1">
      <alignment horizontal="center" vertical="center" wrapText="1"/>
    </xf>
    <xf numFmtId="173" fontId="11" fillId="2" borderId="6" xfId="3" applyNumberFormat="1" applyFont="1" applyFill="1" applyBorder="1" applyAlignment="1">
      <alignment vertical="center"/>
    </xf>
    <xf numFmtId="173" fontId="11" fillId="5" borderId="6" xfId="0" applyNumberFormat="1" applyFont="1" applyFill="1" applyBorder="1" applyAlignment="1" applyProtection="1">
      <alignment horizontal="center" vertical="center"/>
      <protection locked="0"/>
    </xf>
    <xf numFmtId="173" fontId="11" fillId="5" borderId="6" xfId="0" applyNumberFormat="1" applyFont="1" applyFill="1" applyBorder="1" applyAlignment="1" applyProtection="1">
      <alignment horizontal="center" vertical="center"/>
    </xf>
    <xf numFmtId="173" fontId="8" fillId="6" borderId="6" xfId="0" applyNumberFormat="1" applyFont="1" applyFill="1" applyBorder="1" applyAlignment="1">
      <alignment horizontal="center" vertical="center" wrapText="1"/>
    </xf>
    <xf numFmtId="173" fontId="7" fillId="2" borderId="6" xfId="0" applyNumberFormat="1" applyFont="1" applyFill="1" applyBorder="1" applyAlignment="1">
      <alignment horizontal="center" vertical="center" wrapText="1"/>
    </xf>
    <xf numFmtId="173" fontId="7" fillId="2" borderId="6" xfId="5" applyNumberFormat="1" applyFont="1" applyFill="1" applyBorder="1" applyAlignment="1">
      <alignment horizontal="center" vertical="center" wrapText="1"/>
    </xf>
    <xf numFmtId="173" fontId="8" fillId="2" borderId="6" xfId="0" applyNumberFormat="1" applyFont="1" applyFill="1" applyBorder="1" applyAlignment="1">
      <alignment horizontal="center" vertical="center" wrapText="1"/>
    </xf>
    <xf numFmtId="173" fontId="8" fillId="2" borderId="6" xfId="5" applyNumberFormat="1" applyFont="1" applyFill="1" applyBorder="1" applyAlignment="1">
      <alignment horizontal="center" vertical="center" wrapText="1"/>
    </xf>
    <xf numFmtId="173" fontId="3" fillId="7" borderId="3" xfId="2" applyNumberFormat="1" applyFont="1" applyFill="1" applyBorder="1" applyAlignment="1">
      <alignment horizontal="center" vertical="center" wrapText="1"/>
    </xf>
    <xf numFmtId="173" fontId="5" fillId="7" borderId="13" xfId="3" applyNumberFormat="1" applyFont="1" applyFill="1" applyBorder="1" applyAlignment="1">
      <alignment horizontal="center" vertical="center" wrapText="1"/>
    </xf>
    <xf numFmtId="173" fontId="3" fillId="7" borderId="14" xfId="3" applyNumberFormat="1" applyFont="1" applyFill="1" applyBorder="1" applyAlignment="1">
      <alignment vertical="center"/>
    </xf>
    <xf numFmtId="173" fontId="5" fillId="2" borderId="5" xfId="3" applyNumberFormat="1" applyFont="1" applyFill="1" applyBorder="1" applyAlignment="1">
      <alignment horizontal="center" vertical="center" wrapText="1"/>
    </xf>
    <xf numFmtId="173" fontId="3" fillId="7" borderId="6" xfId="3" applyNumberFormat="1" applyFont="1" applyFill="1" applyBorder="1" applyAlignment="1">
      <alignment vertical="center"/>
    </xf>
    <xf numFmtId="173" fontId="5" fillId="2" borderId="6" xfId="3" applyNumberFormat="1" applyFont="1" applyFill="1" applyBorder="1" applyAlignment="1">
      <alignment horizontal="center" vertical="center" wrapText="1"/>
    </xf>
    <xf numFmtId="173" fontId="3" fillId="4" borderId="3" xfId="0" applyNumberFormat="1" applyFont="1" applyFill="1" applyBorder="1" applyAlignment="1" applyProtection="1">
      <alignment horizontal="center" vertical="center"/>
      <protection locked="0"/>
    </xf>
    <xf numFmtId="173" fontId="3" fillId="4" borderId="3" xfId="0" applyNumberFormat="1" applyFont="1" applyFill="1" applyBorder="1" applyAlignment="1" applyProtection="1">
      <alignment horizontal="center" vertical="center"/>
    </xf>
    <xf numFmtId="173" fontId="7" fillId="0" borderId="0" xfId="0" applyNumberFormat="1" applyFont="1" applyAlignment="1">
      <alignment vertical="center"/>
    </xf>
    <xf numFmtId="0" fontId="8" fillId="0" borderId="21"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8" fillId="0" borderId="21"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7" fillId="0" borderId="5" xfId="0" applyFont="1" applyFill="1" applyBorder="1" applyAlignment="1">
      <alignment horizontal="left" vertical="top" wrapText="1"/>
    </xf>
    <xf numFmtId="0" fontId="7" fillId="0" borderId="13" xfId="0" applyFont="1" applyFill="1" applyBorder="1" applyAlignment="1">
      <alignment horizontal="left" vertical="top" wrapText="1"/>
    </xf>
    <xf numFmtId="0" fontId="7" fillId="0" borderId="23" xfId="0" applyFont="1" applyFill="1" applyBorder="1" applyAlignment="1">
      <alignment horizontal="left" vertical="top" wrapText="1"/>
    </xf>
    <xf numFmtId="0" fontId="8" fillId="0" borderId="21"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7" fillId="0" borderId="20" xfId="0" applyFont="1" applyFill="1" applyBorder="1" applyAlignment="1">
      <alignment horizontal="left" vertical="top" wrapText="1"/>
    </xf>
    <xf numFmtId="0" fontId="7" fillId="0" borderId="22" xfId="0" applyFont="1" applyFill="1" applyBorder="1" applyAlignment="1">
      <alignment horizontal="left" vertical="top" wrapText="1"/>
    </xf>
    <xf numFmtId="1" fontId="7" fillId="3" borderId="6" xfId="0" applyNumberFormat="1" applyFont="1" applyFill="1" applyBorder="1" applyAlignment="1">
      <alignment horizontal="center" vertical="top" wrapText="1"/>
    </xf>
    <xf numFmtId="1" fontId="7" fillId="3" borderId="6" xfId="0" applyNumberFormat="1" applyFont="1" applyFill="1" applyBorder="1" applyAlignment="1">
      <alignment horizontal="center" vertical="center" wrapText="1"/>
    </xf>
    <xf numFmtId="4" fontId="7" fillId="0" borderId="6" xfId="0" applyNumberFormat="1" applyFont="1" applyFill="1" applyBorder="1" applyAlignment="1">
      <alignment horizontal="right" vertical="top" wrapText="1"/>
    </xf>
    <xf numFmtId="4" fontId="7" fillId="3" borderId="6" xfId="0" applyNumberFormat="1" applyFont="1" applyFill="1" applyBorder="1" applyAlignment="1">
      <alignment horizontal="right" vertical="top" wrapText="1"/>
    </xf>
    <xf numFmtId="2" fontId="7" fillId="0" borderId="6" xfId="0" applyNumberFormat="1" applyFont="1" applyFill="1" applyBorder="1" applyAlignment="1">
      <alignment horizontal="center" vertical="top" wrapText="1"/>
    </xf>
    <xf numFmtId="0" fontId="7" fillId="0" borderId="0" xfId="0" applyFont="1" applyFill="1" applyBorder="1" applyAlignment="1">
      <alignment horizontal="right" wrapText="1"/>
    </xf>
    <xf numFmtId="0" fontId="7" fillId="0" borderId="0" xfId="0" applyFont="1" applyBorder="1" applyAlignment="1">
      <alignment horizontal="center" vertical="center"/>
    </xf>
    <xf numFmtId="0" fontId="8" fillId="0" borderId="0" xfId="0" applyFont="1" applyBorder="1" applyAlignment="1">
      <alignment horizontal="center" vertical="center"/>
    </xf>
    <xf numFmtId="3" fontId="7" fillId="3" borderId="0" xfId="0" applyNumberFormat="1" applyFont="1" applyFill="1" applyBorder="1" applyAlignment="1">
      <alignment horizontal="right" vertical="center"/>
    </xf>
    <xf numFmtId="0" fontId="8" fillId="0" borderId="0" xfId="0" applyFont="1" applyBorder="1" applyAlignment="1">
      <alignment horizontal="center" vertical="center" wrapText="1"/>
    </xf>
    <xf numFmtId="0" fontId="8" fillId="0" borderId="36" xfId="0" applyFont="1" applyFill="1" applyBorder="1" applyAlignment="1">
      <alignment horizontal="justify" vertical="center" wrapText="1"/>
    </xf>
    <xf numFmtId="0" fontId="7" fillId="0" borderId="12" xfId="0" applyFont="1" applyFill="1" applyBorder="1" applyAlignment="1">
      <alignment horizontal="left" vertical="top" wrapText="1"/>
    </xf>
    <xf numFmtId="0" fontId="0" fillId="0" borderId="0" xfId="0" applyBorder="1"/>
    <xf numFmtId="174" fontId="7" fillId="3" borderId="6" xfId="0" applyNumberFormat="1" applyFont="1" applyFill="1" applyBorder="1" applyAlignment="1">
      <alignment horizontal="center" vertical="center" wrapText="1"/>
    </xf>
    <xf numFmtId="0" fontId="7" fillId="0" borderId="17" xfId="0" applyFont="1" applyFill="1" applyBorder="1" applyAlignment="1">
      <alignment horizontal="left" vertical="top" wrapText="1"/>
    </xf>
    <xf numFmtId="0" fontId="7" fillId="0" borderId="17" xfId="0" applyFont="1" applyFill="1" applyBorder="1" applyAlignment="1"/>
    <xf numFmtId="0" fontId="12"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7" fillId="0" borderId="16" xfId="0" applyFont="1" applyFill="1" applyBorder="1" applyAlignment="1"/>
    <xf numFmtId="0" fontId="7" fillId="0" borderId="16" xfId="0" applyFont="1" applyFill="1" applyBorder="1" applyAlignment="1">
      <alignment horizontal="center" vertical="center" wrapText="1"/>
    </xf>
    <xf numFmtId="0" fontId="7" fillId="0" borderId="16" xfId="0" applyFont="1" applyFill="1" applyBorder="1" applyAlignment="1">
      <alignment horizontal="left" vertical="top" wrapText="1"/>
    </xf>
    <xf numFmtId="0" fontId="7" fillId="0" borderId="6" xfId="0" applyFont="1" applyFill="1" applyBorder="1" applyAlignment="1">
      <alignment horizontal="left" vertical="top" wrapText="1"/>
    </xf>
    <xf numFmtId="0" fontId="7" fillId="0" borderId="25" xfId="0" applyFont="1" applyFill="1" applyBorder="1" applyAlignment="1">
      <alignment horizontal="center" vertical="center"/>
    </xf>
    <xf numFmtId="0" fontId="8" fillId="0" borderId="27" xfId="0" applyFont="1" applyFill="1" applyBorder="1" applyAlignment="1">
      <alignment horizontal="center" vertical="center"/>
    </xf>
    <xf numFmtId="169" fontId="7" fillId="0" borderId="6"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0" fontId="7" fillId="0" borderId="13" xfId="0" applyFont="1" applyFill="1" applyBorder="1" applyAlignment="1">
      <alignment horizontal="left" vertical="top" wrapText="1"/>
    </xf>
    <xf numFmtId="0" fontId="7" fillId="0" borderId="23" xfId="0" applyFont="1" applyFill="1" applyBorder="1" applyAlignment="1">
      <alignment horizontal="left" vertical="top" wrapText="1"/>
    </xf>
    <xf numFmtId="0" fontId="8" fillId="0" borderId="21"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7" fillId="0" borderId="6" xfId="0" applyFont="1" applyFill="1" applyBorder="1" applyAlignment="1">
      <alignment horizontal="center" vertical="center"/>
    </xf>
    <xf numFmtId="0" fontId="7" fillId="0" borderId="20" xfId="0" applyFont="1" applyFill="1" applyBorder="1" applyAlignment="1">
      <alignment horizontal="left" vertical="top" wrapText="1"/>
    </xf>
    <xf numFmtId="0" fontId="8" fillId="0" borderId="36" xfId="0" applyFont="1" applyFill="1" applyBorder="1" applyAlignment="1">
      <alignment horizontal="justify" vertical="center" wrapText="1"/>
    </xf>
    <xf numFmtId="0" fontId="7" fillId="0" borderId="12" xfId="0" applyFont="1" applyFill="1" applyBorder="1" applyAlignment="1">
      <alignment horizontal="left" vertical="top" wrapText="1"/>
    </xf>
    <xf numFmtId="0" fontId="7" fillId="0" borderId="16" xfId="0" applyFont="1" applyFill="1" applyBorder="1" applyAlignment="1">
      <alignment horizontal="center" vertical="center" wrapText="1"/>
    </xf>
    <xf numFmtId="0" fontId="7" fillId="0" borderId="21" xfId="0" applyFont="1" applyFill="1" applyBorder="1" applyAlignment="1">
      <alignment horizontal="left" vertical="top" wrapText="1"/>
    </xf>
    <xf numFmtId="0" fontId="7" fillId="0" borderId="0" xfId="0" applyFont="1" applyFill="1" applyBorder="1" applyAlignment="1">
      <alignment horizontal="left" vertical="top" wrapText="1"/>
    </xf>
    <xf numFmtId="0" fontId="7" fillId="0" borderId="22" xfId="0" applyFont="1" applyFill="1" applyBorder="1" applyAlignment="1">
      <alignment horizontal="left" vertical="top" wrapText="1"/>
    </xf>
    <xf numFmtId="0" fontId="0" fillId="0" borderId="0" xfId="0" applyFill="1" applyBorder="1" applyAlignment="1"/>
    <xf numFmtId="0" fontId="0" fillId="0" borderId="0" xfId="0" applyFill="1" applyBorder="1" applyAlignment="1">
      <alignment horizontal="center" vertical="center"/>
    </xf>
    <xf numFmtId="4" fontId="7" fillId="3" borderId="6" xfId="0" applyNumberFormat="1" applyFont="1" applyFill="1" applyBorder="1" applyAlignment="1"/>
    <xf numFmtId="4" fontId="7" fillId="3" borderId="16" xfId="0" applyNumberFormat="1" applyFont="1" applyFill="1" applyBorder="1" applyAlignment="1"/>
    <xf numFmtId="4" fontId="7" fillId="3" borderId="6" xfId="0" applyNumberFormat="1" applyFont="1" applyFill="1" applyBorder="1" applyAlignment="1">
      <alignment vertical="top" wrapText="1"/>
    </xf>
    <xf numFmtId="4" fontId="7" fillId="3" borderId="24" xfId="0" applyNumberFormat="1" applyFont="1" applyFill="1" applyBorder="1" applyAlignment="1"/>
    <xf numFmtId="4" fontId="7" fillId="3" borderId="25" xfId="0" applyNumberFormat="1" applyFont="1" applyFill="1" applyBorder="1" applyAlignment="1">
      <alignment horizontal="right" vertical="center"/>
    </xf>
    <xf numFmtId="4" fontId="7" fillId="3" borderId="0" xfId="0" applyNumberFormat="1" applyFont="1" applyFill="1" applyBorder="1" applyAlignment="1">
      <alignment horizontal="right" vertical="center"/>
    </xf>
    <xf numFmtId="4" fontId="8" fillId="0" borderId="0" xfId="0" applyNumberFormat="1" applyFont="1" applyBorder="1" applyAlignment="1">
      <alignment horizontal="center" vertical="center" wrapText="1"/>
    </xf>
    <xf numFmtId="4" fontId="7" fillId="3" borderId="19" xfId="0" applyNumberFormat="1" applyFont="1" applyFill="1" applyBorder="1" applyAlignment="1">
      <alignment horizontal="left" vertical="top" wrapText="1"/>
    </xf>
    <xf numFmtId="4" fontId="7" fillId="3" borderId="17" xfId="0" applyNumberFormat="1" applyFont="1" applyFill="1" applyBorder="1" applyAlignment="1"/>
    <xf numFmtId="4" fontId="7" fillId="3" borderId="0" xfId="0" applyNumberFormat="1" applyFont="1" applyFill="1" applyBorder="1" applyAlignment="1">
      <alignment horizontal="right" wrapText="1"/>
    </xf>
    <xf numFmtId="4" fontId="7" fillId="3" borderId="0" xfId="0" applyNumberFormat="1" applyFont="1" applyFill="1" applyBorder="1" applyAlignment="1">
      <alignment horizontal="left" vertical="top" wrapText="1"/>
    </xf>
    <xf numFmtId="4" fontId="7" fillId="3" borderId="6" xfId="0" applyNumberFormat="1" applyFont="1" applyFill="1" applyBorder="1" applyAlignment="1">
      <alignment horizontal="left" vertical="top" wrapText="1"/>
    </xf>
    <xf numFmtId="4" fontId="8" fillId="0" borderId="28" xfId="0" applyNumberFormat="1" applyFont="1" applyBorder="1" applyAlignment="1">
      <alignment horizontal="center" vertical="center"/>
    </xf>
    <xf numFmtId="4" fontId="7" fillId="3" borderId="20" xfId="0" applyNumberFormat="1" applyFont="1" applyFill="1" applyBorder="1" applyAlignment="1">
      <alignment horizontal="left" vertical="top" wrapText="1"/>
    </xf>
    <xf numFmtId="4" fontId="7" fillId="3" borderId="22" xfId="0" applyNumberFormat="1" applyFont="1" applyFill="1" applyBorder="1" applyAlignment="1">
      <alignment horizontal="center" vertical="center" wrapText="1"/>
    </xf>
    <xf numFmtId="4" fontId="7" fillId="3" borderId="22" xfId="0" applyNumberFormat="1" applyFont="1" applyFill="1" applyBorder="1" applyAlignment="1">
      <alignment horizontal="left" vertical="top" wrapText="1"/>
    </xf>
    <xf numFmtId="4" fontId="7" fillId="0" borderId="6" xfId="0" applyNumberFormat="1" applyFont="1" applyFill="1" applyBorder="1" applyAlignment="1"/>
    <xf numFmtId="4" fontId="17" fillId="0" borderId="6" xfId="0" applyNumberFormat="1" applyFont="1" applyFill="1" applyBorder="1" applyAlignment="1">
      <alignment horizontal="right" vertical="top"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3" fontId="7" fillId="0" borderId="0" xfId="0" applyNumberFormat="1" applyFont="1" applyFill="1" applyBorder="1" applyAlignment="1">
      <alignment horizontal="right" vertical="center"/>
    </xf>
    <xf numFmtId="0" fontId="8" fillId="0" borderId="0" xfId="0" applyFont="1" applyFill="1" applyBorder="1" applyAlignment="1">
      <alignment horizontal="center" vertical="center" wrapText="1"/>
    </xf>
    <xf numFmtId="4" fontId="7" fillId="0" borderId="6" xfId="0" applyNumberFormat="1" applyFont="1" applyFill="1" applyBorder="1" applyAlignment="1">
      <alignment horizontal="left" vertical="top" wrapText="1"/>
    </xf>
    <xf numFmtId="4" fontId="7" fillId="0" borderId="24" xfId="0" applyNumberFormat="1" applyFont="1" applyFill="1" applyBorder="1" applyAlignment="1"/>
    <xf numFmtId="4" fontId="8" fillId="0" borderId="28" xfId="0" applyNumberFormat="1" applyFont="1" applyFill="1" applyBorder="1" applyAlignment="1">
      <alignment horizontal="center" vertical="center"/>
    </xf>
    <xf numFmtId="4" fontId="7" fillId="0" borderId="25" xfId="0" applyNumberFormat="1" applyFont="1" applyFill="1" applyBorder="1" applyAlignment="1">
      <alignment horizontal="right" vertical="center"/>
    </xf>
    <xf numFmtId="0" fontId="0" fillId="0" borderId="6" xfId="0" applyBorder="1" applyAlignment="1">
      <alignment horizontal="center" vertical="center"/>
    </xf>
    <xf numFmtId="169" fontId="0" fillId="0" borderId="6" xfId="0" applyNumberFormat="1" applyBorder="1" applyAlignment="1">
      <alignment horizontal="center" vertical="center"/>
    </xf>
    <xf numFmtId="4" fontId="7" fillId="0" borderId="6" xfId="0" applyNumberFormat="1" applyFont="1" applyFill="1" applyBorder="1" applyAlignment="1">
      <alignment horizontal="right" vertical="center" wrapText="1"/>
    </xf>
    <xf numFmtId="4" fontId="7" fillId="3" borderId="6" xfId="0" applyNumberFormat="1" applyFont="1" applyFill="1" applyBorder="1" applyAlignment="1">
      <alignment vertical="center"/>
    </xf>
    <xf numFmtId="4" fontId="7" fillId="0" borderId="20" xfId="0" applyNumberFormat="1" applyFont="1" applyFill="1" applyBorder="1" applyAlignment="1">
      <alignment horizontal="left" vertical="top" wrapText="1"/>
    </xf>
    <xf numFmtId="4" fontId="7" fillId="0" borderId="17" xfId="0" applyNumberFormat="1" applyFont="1" applyFill="1" applyBorder="1" applyAlignment="1"/>
    <xf numFmtId="4" fontId="7" fillId="0" borderId="22" xfId="0" applyNumberFormat="1" applyFont="1" applyFill="1" applyBorder="1" applyAlignment="1">
      <alignment horizontal="center" vertical="center" wrapText="1"/>
    </xf>
    <xf numFmtId="4" fontId="7" fillId="0" borderId="16" xfId="0" applyNumberFormat="1" applyFont="1" applyFill="1" applyBorder="1" applyAlignment="1"/>
    <xf numFmtId="4" fontId="7" fillId="0" borderId="22" xfId="0" applyNumberFormat="1" applyFont="1" applyFill="1" applyBorder="1" applyAlignment="1">
      <alignment horizontal="left" vertical="top" wrapText="1"/>
    </xf>
    <xf numFmtId="169" fontId="7" fillId="0" borderId="6" xfId="0" applyNumberFormat="1" applyFont="1" applyFill="1" applyBorder="1" applyAlignment="1">
      <alignment horizontal="center" vertical="center"/>
    </xf>
    <xf numFmtId="169" fontId="7" fillId="0" borderId="22" xfId="0" applyNumberFormat="1" applyFont="1" applyFill="1" applyBorder="1" applyAlignment="1">
      <alignment horizontal="center" vertical="top" wrapText="1"/>
    </xf>
    <xf numFmtId="0" fontId="0" fillId="0" borderId="0" xfId="0" applyFill="1" applyBorder="1"/>
    <xf numFmtId="166" fontId="9" fillId="0" borderId="6" xfId="3" applyNumberFormat="1" applyFont="1" applyFill="1" applyBorder="1" applyAlignment="1">
      <alignment horizontal="center" vertical="center" wrapText="1"/>
    </xf>
    <xf numFmtId="166" fontId="9" fillId="2" borderId="6" xfId="3" applyNumberFormat="1" applyFont="1" applyFill="1" applyBorder="1" applyAlignment="1">
      <alignment horizontal="center" vertical="center" wrapText="1"/>
    </xf>
    <xf numFmtId="166" fontId="9" fillId="2" borderId="6" xfId="1" applyNumberFormat="1" applyFont="1" applyFill="1" applyBorder="1" applyAlignment="1">
      <alignment horizontal="center" vertical="center" wrapText="1"/>
    </xf>
    <xf numFmtId="166" fontId="9" fillId="3" borderId="6" xfId="1" applyNumberFormat="1" applyFont="1" applyFill="1" applyBorder="1" applyAlignment="1">
      <alignment horizontal="center" vertical="center" wrapText="1"/>
    </xf>
    <xf numFmtId="166" fontId="9" fillId="3" borderId="6" xfId="3" applyNumberFormat="1" applyFont="1" applyFill="1" applyBorder="1" applyAlignment="1">
      <alignment horizontal="center" vertical="center" wrapText="1"/>
    </xf>
    <xf numFmtId="0" fontId="7" fillId="0" borderId="6" xfId="0" applyFont="1" applyBorder="1" applyAlignment="1">
      <alignment horizontal="center" vertical="center" wrapText="1"/>
    </xf>
    <xf numFmtId="166" fontId="7" fillId="2" borderId="6" xfId="0" applyNumberFormat="1" applyFont="1" applyFill="1" applyBorder="1" applyAlignment="1">
      <alignment horizontal="center" vertical="center" wrapText="1"/>
    </xf>
    <xf numFmtId="166" fontId="7" fillId="0" borderId="6" xfId="0" applyNumberFormat="1" applyFont="1" applyFill="1" applyBorder="1" applyAlignment="1">
      <alignment horizontal="center" vertical="center" wrapText="1"/>
    </xf>
    <xf numFmtId="166" fontId="7" fillId="0" borderId="6" xfId="0" applyNumberFormat="1" applyFont="1" applyFill="1" applyBorder="1" applyAlignment="1" applyProtection="1">
      <alignment horizontal="center" vertical="center" wrapText="1"/>
    </xf>
    <xf numFmtId="166" fontId="9" fillId="0" borderId="6" xfId="5" applyNumberFormat="1" applyFont="1" applyFill="1" applyBorder="1" applyAlignment="1">
      <alignment horizontal="center" vertical="center" wrapText="1"/>
    </xf>
    <xf numFmtId="166" fontId="7" fillId="0" borderId="6" xfId="0" applyNumberFormat="1" applyFont="1" applyFill="1" applyBorder="1" applyAlignment="1">
      <alignment horizontal="right" vertical="center" wrapText="1"/>
    </xf>
    <xf numFmtId="166" fontId="9" fillId="0" borderId="6" xfId="3" applyNumberFormat="1" applyFont="1" applyFill="1" applyBorder="1" applyAlignment="1">
      <alignment horizontal="right" vertical="center" wrapText="1"/>
    </xf>
    <xf numFmtId="166" fontId="5" fillId="0" borderId="6" xfId="3" applyNumberFormat="1" applyFont="1" applyFill="1" applyBorder="1" applyAlignment="1">
      <alignment horizontal="center" vertical="center" wrapText="1"/>
    </xf>
    <xf numFmtId="166" fontId="5" fillId="0" borderId="5" xfId="3" applyNumberFormat="1" applyFont="1" applyFill="1" applyBorder="1" applyAlignment="1">
      <alignment horizontal="center" vertical="center" wrapText="1"/>
    </xf>
    <xf numFmtId="166" fontId="5" fillId="2" borderId="5" xfId="3" applyNumberFormat="1" applyFont="1" applyFill="1" applyBorder="1" applyAlignment="1">
      <alignment horizontal="center" vertical="center" wrapText="1"/>
    </xf>
    <xf numFmtId="166" fontId="5" fillId="7" borderId="13" xfId="3" applyNumberFormat="1" applyFont="1" applyFill="1" applyBorder="1" applyAlignment="1">
      <alignment horizontal="center" vertical="center" wrapText="1"/>
    </xf>
    <xf numFmtId="166" fontId="5" fillId="7" borderId="13" xfId="1" applyNumberFormat="1" applyFont="1" applyFill="1" applyBorder="1" applyAlignment="1">
      <alignment horizontal="center" wrapText="1"/>
    </xf>
    <xf numFmtId="166" fontId="4" fillId="0" borderId="6" xfId="3" applyNumberFormat="1" applyFont="1" applyFill="1" applyBorder="1" applyAlignment="1">
      <alignment horizontal="center" vertical="center" wrapText="1"/>
    </xf>
    <xf numFmtId="166" fontId="5" fillId="7" borderId="13" xfId="1" applyNumberFormat="1" applyFont="1" applyFill="1" applyBorder="1" applyAlignment="1">
      <alignment horizontal="center" vertical="center" wrapText="1"/>
    </xf>
    <xf numFmtId="43" fontId="5" fillId="7" borderId="13" xfId="1" applyFont="1" applyFill="1" applyBorder="1" applyAlignment="1">
      <alignment vertical="center" wrapText="1"/>
    </xf>
    <xf numFmtId="43" fontId="5" fillId="2" borderId="6" xfId="1" applyFont="1" applyFill="1" applyBorder="1" applyAlignment="1">
      <alignment vertical="center" wrapText="1"/>
    </xf>
    <xf numFmtId="43" fontId="5" fillId="0" borderId="6" xfId="1" applyFont="1" applyFill="1" applyBorder="1" applyAlignment="1">
      <alignment vertical="center" wrapText="1"/>
    </xf>
    <xf numFmtId="43" fontId="5" fillId="0" borderId="6" xfId="1" applyFont="1" applyFill="1" applyBorder="1" applyAlignment="1" applyProtection="1">
      <alignment vertical="center" wrapText="1"/>
      <protection hidden="1"/>
    </xf>
    <xf numFmtId="2" fontId="5" fillId="0" borderId="6" xfId="1" applyNumberFormat="1" applyFont="1" applyFill="1" applyBorder="1" applyAlignment="1">
      <alignment vertical="center" wrapText="1"/>
    </xf>
    <xf numFmtId="43" fontId="4" fillId="0" borderId="6" xfId="1" applyFont="1" applyFill="1" applyBorder="1" applyAlignment="1" applyProtection="1">
      <alignment vertical="center"/>
      <protection hidden="1"/>
    </xf>
    <xf numFmtId="43" fontId="4" fillId="0" borderId="6" xfId="1" applyFont="1" applyFill="1" applyBorder="1" applyAlignment="1">
      <alignment vertical="center" wrapText="1"/>
    </xf>
    <xf numFmtId="0" fontId="0" fillId="0" borderId="0" xfId="0" applyAlignment="1">
      <alignment vertical="center"/>
    </xf>
    <xf numFmtId="0" fontId="0" fillId="0" borderId="0" xfId="0" applyFill="1" applyBorder="1" applyAlignment="1">
      <alignment horizontal="center" vertical="center"/>
    </xf>
    <xf numFmtId="0" fontId="7" fillId="0" borderId="20" xfId="0" applyFont="1" applyFill="1" applyBorder="1" applyAlignment="1">
      <alignment horizontal="left" vertical="top" wrapText="1"/>
    </xf>
    <xf numFmtId="0" fontId="7" fillId="0" borderId="22" xfId="0" applyFont="1" applyFill="1" applyBorder="1" applyAlignment="1">
      <alignment horizontal="left" vertical="top" wrapText="1"/>
    </xf>
    <xf numFmtId="4" fontId="7" fillId="3" borderId="24" xfId="0" applyNumberFormat="1" applyFont="1" applyFill="1" applyBorder="1" applyAlignment="1">
      <alignment vertical="top" wrapText="1"/>
    </xf>
    <xf numFmtId="4" fontId="7" fillId="3" borderId="16" xfId="0" applyNumberFormat="1" applyFont="1" applyFill="1" applyBorder="1" applyAlignment="1">
      <alignment horizontal="left" vertical="top" wrapText="1"/>
    </xf>
    <xf numFmtId="4" fontId="7" fillId="3" borderId="24" xfId="0" applyNumberFormat="1" applyFont="1" applyFill="1" applyBorder="1" applyAlignment="1">
      <alignment horizontal="left" vertical="top" wrapText="1"/>
    </xf>
    <xf numFmtId="4" fontId="7" fillId="3" borderId="24" xfId="8" applyNumberFormat="1" applyFont="1" applyFill="1" applyBorder="1" applyAlignment="1">
      <alignment horizontal="left" vertical="top" wrapText="1"/>
    </xf>
    <xf numFmtId="4" fontId="7" fillId="0" borderId="24" xfId="0" applyNumberFormat="1" applyFont="1" applyFill="1" applyBorder="1" applyAlignment="1">
      <alignment horizontal="left" vertical="top" wrapText="1"/>
    </xf>
    <xf numFmtId="0" fontId="19" fillId="0" borderId="0" xfId="10" applyFont="1"/>
    <xf numFmtId="0" fontId="19" fillId="0" borderId="0" xfId="10" applyFont="1" applyAlignment="1">
      <alignment horizontal="center"/>
    </xf>
    <xf numFmtId="0" fontId="19" fillId="0" borderId="44" xfId="10" applyFont="1" applyBorder="1"/>
    <xf numFmtId="0" fontId="19" fillId="0" borderId="45" xfId="10" applyFont="1" applyBorder="1"/>
    <xf numFmtId="0" fontId="19" fillId="0" borderId="45" xfId="10" applyFont="1" applyBorder="1" applyAlignment="1">
      <alignment horizontal="center"/>
    </xf>
    <xf numFmtId="0" fontId="19" fillId="0" borderId="46" xfId="10" applyFont="1" applyBorder="1"/>
    <xf numFmtId="0" fontId="19" fillId="0" borderId="0" xfId="10" applyFont="1" applyBorder="1"/>
    <xf numFmtId="0" fontId="21" fillId="0" borderId="48" xfId="0" applyFont="1" applyBorder="1" applyAlignment="1">
      <alignment horizontal="left" vertical="center"/>
    </xf>
    <xf numFmtId="0" fontId="15" fillId="0" borderId="48" xfId="0" applyFont="1" applyBorder="1" applyAlignment="1">
      <alignment horizontal="left" vertical="center"/>
    </xf>
    <xf numFmtId="0" fontId="22" fillId="0" borderId="48" xfId="0" applyFont="1" applyBorder="1" applyAlignment="1">
      <alignment horizontal="left" vertical="center"/>
    </xf>
    <xf numFmtId="0" fontId="11" fillId="0" borderId="0" xfId="10" applyFont="1" applyBorder="1" applyAlignment="1">
      <alignment vertical="top"/>
    </xf>
    <xf numFmtId="0" fontId="19" fillId="0" borderId="49" xfId="10" applyFont="1" applyBorder="1"/>
    <xf numFmtId="0" fontId="19" fillId="0" borderId="0" xfId="11" applyFont="1"/>
    <xf numFmtId="0" fontId="19" fillId="0" borderId="46" xfId="11" applyFont="1" applyBorder="1"/>
    <xf numFmtId="0" fontId="19" fillId="0" borderId="49" xfId="11" applyFont="1" applyBorder="1"/>
    <xf numFmtId="49" fontId="11" fillId="0" borderId="0" xfId="15" applyNumberFormat="1" applyFont="1" applyAlignment="1">
      <alignment horizontal="right" vertical="center"/>
    </xf>
    <xf numFmtId="178" fontId="11" fillId="9" borderId="6" xfId="17" applyNumberFormat="1" applyFont="1" applyFill="1" applyBorder="1" applyAlignment="1">
      <alignment horizontal="center" vertical="center"/>
    </xf>
    <xf numFmtId="0" fontId="19" fillId="0" borderId="53" xfId="11" applyFont="1" applyBorder="1"/>
    <xf numFmtId="0" fontId="19" fillId="0" borderId="54" xfId="10" applyFont="1" applyBorder="1"/>
    <xf numFmtId="0" fontId="19" fillId="0" borderId="54" xfId="10" applyFont="1" applyBorder="1" applyAlignment="1">
      <alignment horizontal="center"/>
    </xf>
    <xf numFmtId="179" fontId="19" fillId="0" borderId="54" xfId="12" applyNumberFormat="1" applyFont="1" applyBorder="1"/>
    <xf numFmtId="10" fontId="9" fillId="9" borderId="5" xfId="0" applyNumberFormat="1" applyFont="1" applyFill="1" applyBorder="1" applyAlignment="1" applyProtection="1">
      <alignment horizontal="center" vertical="center"/>
      <protection locked="0"/>
    </xf>
    <xf numFmtId="178" fontId="11" fillId="9" borderId="5" xfId="17" applyNumberFormat="1" applyFont="1" applyFill="1" applyBorder="1" applyAlignment="1">
      <alignment horizontal="center" vertical="center"/>
    </xf>
    <xf numFmtId="9" fontId="11" fillId="9" borderId="5" xfId="18" applyFont="1" applyFill="1" applyBorder="1" applyAlignment="1">
      <alignment horizontal="center" vertical="center"/>
    </xf>
    <xf numFmtId="0" fontId="23" fillId="0" borderId="0" xfId="10" applyFont="1"/>
    <xf numFmtId="0" fontId="23" fillId="0" borderId="46" xfId="10" applyFont="1" applyBorder="1"/>
    <xf numFmtId="0" fontId="24" fillId="0" borderId="0" xfId="10" applyFont="1"/>
    <xf numFmtId="0" fontId="18" fillId="0" borderId="0" xfId="0" applyFont="1"/>
    <xf numFmtId="0" fontId="23" fillId="0" borderId="0" xfId="11" applyFont="1"/>
    <xf numFmtId="0" fontId="23" fillId="0" borderId="46" xfId="11" applyFont="1" applyBorder="1"/>
    <xf numFmtId="0" fontId="25" fillId="0" borderId="0" xfId="0" applyFont="1"/>
    <xf numFmtId="0" fontId="25" fillId="0" borderId="0" xfId="0" applyFont="1" applyFill="1"/>
    <xf numFmtId="0" fontId="25" fillId="0" borderId="44" xfId="0" applyFont="1" applyBorder="1"/>
    <xf numFmtId="0" fontId="25" fillId="0" borderId="45" xfId="0" applyFont="1" applyBorder="1"/>
    <xf numFmtId="0" fontId="25" fillId="0" borderId="55" xfId="0" applyFont="1" applyFill="1" applyBorder="1"/>
    <xf numFmtId="0" fontId="25" fillId="0" borderId="46" xfId="0" applyFont="1" applyBorder="1"/>
    <xf numFmtId="0" fontId="25" fillId="0" borderId="0" xfId="0" applyFont="1" applyBorder="1"/>
    <xf numFmtId="0" fontId="25" fillId="0" borderId="49" xfId="0" applyFont="1" applyFill="1" applyBorder="1"/>
    <xf numFmtId="0" fontId="21" fillId="0" borderId="47" xfId="0" applyFont="1" applyBorder="1" applyAlignment="1">
      <alignment horizontal="left" vertical="center"/>
    </xf>
    <xf numFmtId="0" fontId="15" fillId="0" borderId="47" xfId="0" applyFont="1" applyBorder="1" applyAlignment="1">
      <alignment horizontal="left" vertical="center"/>
    </xf>
    <xf numFmtId="0" fontId="22" fillId="0" borderId="47" xfId="0" applyFont="1" applyBorder="1" applyAlignment="1">
      <alignment horizontal="left" vertical="center"/>
    </xf>
    <xf numFmtId="0" fontId="26" fillId="0" borderId="0" xfId="0" applyFont="1" applyBorder="1"/>
    <xf numFmtId="0" fontId="27" fillId="0" borderId="0" xfId="0" applyFont="1" applyBorder="1"/>
    <xf numFmtId="0" fontId="19" fillId="0" borderId="49" xfId="0" applyFont="1" applyFill="1" applyBorder="1" applyAlignment="1">
      <alignment horizontal="center" wrapText="1"/>
    </xf>
    <xf numFmtId="0" fontId="9" fillId="0" borderId="0" xfId="0" applyFont="1" applyBorder="1"/>
    <xf numFmtId="0" fontId="20" fillId="0" borderId="49" xfId="20" applyFont="1" applyFill="1" applyBorder="1" applyAlignment="1">
      <alignment horizontal="center" vertical="center"/>
    </xf>
    <xf numFmtId="0" fontId="20" fillId="0" borderId="49" xfId="0" applyFont="1" applyFill="1" applyBorder="1" applyAlignment="1">
      <alignment horizontal="center" vertical="center"/>
    </xf>
    <xf numFmtId="0" fontId="9" fillId="0" borderId="35" xfId="0" applyFont="1" applyBorder="1" applyAlignment="1">
      <alignment horizontal="center"/>
    </xf>
    <xf numFmtId="0" fontId="11" fillId="0" borderId="19" xfId="0" applyFont="1" applyBorder="1" applyAlignment="1">
      <alignment horizontal="center"/>
    </xf>
    <xf numFmtId="0" fontId="9" fillId="0" borderId="19" xfId="0" applyFont="1" applyBorder="1" applyAlignment="1">
      <alignment vertical="center"/>
    </xf>
    <xf numFmtId="0" fontId="9" fillId="0" borderId="61" xfId="0" applyFont="1" applyBorder="1" applyAlignment="1">
      <alignment vertical="center"/>
    </xf>
    <xf numFmtId="0" fontId="20" fillId="0" borderId="49" xfId="0" applyFont="1" applyFill="1" applyBorder="1" applyAlignment="1">
      <alignment vertical="center"/>
    </xf>
    <xf numFmtId="0" fontId="9" fillId="0" borderId="38" xfId="0" applyFont="1" applyBorder="1" applyAlignment="1">
      <alignment horizontal="center"/>
    </xf>
    <xf numFmtId="0" fontId="11" fillId="0" borderId="39" xfId="0" applyFont="1" applyBorder="1" applyAlignment="1">
      <alignment horizontal="center"/>
    </xf>
    <xf numFmtId="0" fontId="9" fillId="0" borderId="39" xfId="0" applyFont="1" applyBorder="1" applyAlignment="1">
      <alignment horizontal="right"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9" fillId="0" borderId="36" xfId="0" applyFont="1" applyBorder="1" applyAlignment="1">
      <alignment horizontal="center"/>
    </xf>
    <xf numFmtId="0" fontId="11" fillId="0" borderId="0" xfId="0" applyFont="1" applyBorder="1" applyAlignment="1">
      <alignment horizontal="center"/>
    </xf>
    <xf numFmtId="0" fontId="9" fillId="0" borderId="0" xfId="0" applyFont="1" applyBorder="1" applyAlignment="1">
      <alignment horizontal="right" vertical="center"/>
    </xf>
    <xf numFmtId="1" fontId="9" fillId="0" borderId="6" xfId="0" applyNumberFormat="1" applyFont="1" applyBorder="1" applyAlignment="1">
      <alignment horizontal="center" vertical="center"/>
    </xf>
    <xf numFmtId="1" fontId="9" fillId="0" borderId="8" xfId="0" applyNumberFormat="1" applyFont="1" applyBorder="1" applyAlignment="1">
      <alignment horizontal="center" vertical="center"/>
    </xf>
    <xf numFmtId="1" fontId="20" fillId="0" borderId="49" xfId="0" applyNumberFormat="1" applyFont="1" applyFill="1" applyBorder="1" applyAlignment="1">
      <alignment horizontal="center" vertical="center"/>
    </xf>
    <xf numFmtId="1" fontId="9" fillId="0" borderId="64" xfId="0" applyNumberFormat="1" applyFont="1" applyBorder="1" applyAlignment="1">
      <alignment horizontal="center" vertical="center"/>
    </xf>
    <xf numFmtId="0" fontId="9" fillId="0" borderId="65" xfId="0" applyFont="1" applyBorder="1" applyAlignment="1">
      <alignment horizontal="left"/>
    </xf>
    <xf numFmtId="0" fontId="9" fillId="0" borderId="31" xfId="0" applyFont="1" applyBorder="1" applyAlignment="1">
      <alignment horizontal="center"/>
    </xf>
    <xf numFmtId="0" fontId="9" fillId="0" borderId="60" xfId="0" applyFont="1" applyBorder="1" applyAlignment="1">
      <alignment horizontal="center"/>
    </xf>
    <xf numFmtId="0" fontId="20" fillId="0" borderId="49" xfId="0" applyFont="1" applyFill="1" applyBorder="1" applyAlignment="1">
      <alignment horizontal="center"/>
    </xf>
    <xf numFmtId="0" fontId="9" fillId="0" borderId="66" xfId="0" applyFont="1" applyBorder="1"/>
    <xf numFmtId="0" fontId="9" fillId="0" borderId="33" xfId="0" applyFont="1" applyBorder="1"/>
    <xf numFmtId="0" fontId="9" fillId="0" borderId="29" xfId="0" applyFont="1" applyBorder="1"/>
    <xf numFmtId="0" fontId="9" fillId="0" borderId="38" xfId="0" applyFont="1" applyBorder="1"/>
    <xf numFmtId="0" fontId="9" fillId="0" borderId="39" xfId="0" applyFont="1" applyBorder="1"/>
    <xf numFmtId="0" fontId="9" fillId="0" borderId="40" xfId="0" applyFont="1" applyBorder="1"/>
    <xf numFmtId="0" fontId="31" fillId="0" borderId="49" xfId="0" applyFont="1" applyFill="1" applyBorder="1" applyAlignment="1" applyProtection="1">
      <alignment horizontal="center"/>
      <protection locked="0"/>
    </xf>
    <xf numFmtId="0" fontId="9" fillId="0" borderId="36" xfId="0" applyFont="1" applyBorder="1"/>
    <xf numFmtId="0" fontId="9" fillId="0" borderId="64" xfId="0" applyFont="1" applyBorder="1"/>
    <xf numFmtId="0" fontId="11" fillId="6" borderId="67" xfId="0" applyFont="1" applyFill="1" applyBorder="1" applyAlignment="1">
      <alignment horizontal="center" vertical="center"/>
    </xf>
    <xf numFmtId="0" fontId="31" fillId="0" borderId="49" xfId="0" applyFont="1" applyFill="1" applyBorder="1" applyAlignment="1">
      <alignment horizontal="center" vertical="center"/>
    </xf>
    <xf numFmtId="0" fontId="9" fillId="6" borderId="71" xfId="0" applyFont="1" applyFill="1" applyBorder="1" applyAlignment="1">
      <alignment horizontal="center" vertical="center"/>
    </xf>
    <xf numFmtId="4" fontId="9" fillId="6" borderId="71" xfId="0" applyNumberFormat="1" applyFont="1" applyFill="1" applyBorder="1" applyAlignment="1">
      <alignment horizontal="center" vertical="center"/>
    </xf>
    <xf numFmtId="4" fontId="25" fillId="0" borderId="49" xfId="0" applyNumberFormat="1" applyFont="1" applyFill="1" applyBorder="1" applyAlignment="1">
      <alignment horizontal="center" vertical="center"/>
    </xf>
    <xf numFmtId="0" fontId="31" fillId="0" borderId="49" xfId="0" applyFont="1" applyFill="1" applyBorder="1" applyAlignment="1">
      <alignment horizontal="left" vertical="center"/>
    </xf>
    <xf numFmtId="0" fontId="11" fillId="6" borderId="2" xfId="0" applyFont="1" applyFill="1" applyBorder="1" applyAlignment="1">
      <alignment horizontal="center"/>
    </xf>
    <xf numFmtId="0" fontId="11" fillId="6" borderId="7" xfId="0" applyFont="1" applyFill="1" applyBorder="1" applyAlignment="1">
      <alignment horizontal="center"/>
    </xf>
    <xf numFmtId="0" fontId="31" fillId="0" borderId="49" xfId="0" applyFont="1" applyFill="1" applyBorder="1" applyAlignment="1">
      <alignment horizontal="center"/>
    </xf>
    <xf numFmtId="175" fontId="9" fillId="0" borderId="6" xfId="12" applyFont="1" applyBorder="1"/>
    <xf numFmtId="175" fontId="9" fillId="0" borderId="8" xfId="12" applyFont="1" applyBorder="1"/>
    <xf numFmtId="175" fontId="25" fillId="0" borderId="49" xfId="12" applyFont="1" applyFill="1" applyBorder="1"/>
    <xf numFmtId="0" fontId="9" fillId="0" borderId="35" xfId="0" applyFont="1" applyBorder="1"/>
    <xf numFmtId="0" fontId="9" fillId="0" borderId="19" xfId="0" applyFont="1" applyBorder="1"/>
    <xf numFmtId="0" fontId="9" fillId="0" borderId="20" xfId="0" applyFont="1" applyBorder="1"/>
    <xf numFmtId="0" fontId="9" fillId="0" borderId="18" xfId="0" applyFont="1" applyBorder="1"/>
    <xf numFmtId="175" fontId="9" fillId="0" borderId="25" xfId="12" applyFont="1" applyBorder="1"/>
    <xf numFmtId="175" fontId="9" fillId="0" borderId="73" xfId="0" applyNumberFormat="1" applyFont="1" applyBorder="1"/>
    <xf numFmtId="175" fontId="25" fillId="0" borderId="49" xfId="0" applyNumberFormat="1" applyFont="1" applyFill="1" applyBorder="1"/>
    <xf numFmtId="0" fontId="11" fillId="6" borderId="3" xfId="0" applyFont="1" applyFill="1" applyBorder="1" applyAlignment="1">
      <alignment horizontal="center"/>
    </xf>
    <xf numFmtId="0" fontId="9" fillId="0" borderId="13" xfId="0" applyFont="1" applyBorder="1" applyAlignment="1">
      <alignment horizontal="center"/>
    </xf>
    <xf numFmtId="2" fontId="9" fillId="0" borderId="6" xfId="0" applyNumberFormat="1" applyFont="1" applyBorder="1"/>
    <xf numFmtId="0" fontId="9" fillId="0" borderId="9" xfId="0" applyFont="1" applyBorder="1"/>
    <xf numFmtId="175" fontId="9" fillId="0" borderId="10" xfId="12" applyFont="1" applyBorder="1"/>
    <xf numFmtId="175" fontId="9" fillId="0" borderId="73" xfId="12" applyFont="1" applyBorder="1"/>
    <xf numFmtId="0" fontId="11" fillId="6" borderId="69" xfId="0" applyFont="1" applyFill="1" applyBorder="1" applyAlignment="1">
      <alignment horizontal="center"/>
    </xf>
    <xf numFmtId="0" fontId="11" fillId="6" borderId="2" xfId="0" applyFont="1" applyFill="1" applyBorder="1"/>
    <xf numFmtId="2" fontId="9" fillId="0" borderId="6" xfId="0" applyNumberFormat="1" applyFont="1" applyBorder="1" applyAlignment="1">
      <alignment horizontal="center"/>
    </xf>
    <xf numFmtId="2" fontId="9" fillId="0" borderId="13" xfId="0" applyNumberFormat="1" applyFont="1" applyBorder="1" applyAlignment="1">
      <alignment horizontal="center"/>
    </xf>
    <xf numFmtId="0" fontId="9" fillId="0" borderId="25" xfId="0" applyFont="1" applyBorder="1"/>
    <xf numFmtId="0" fontId="9" fillId="0" borderId="42" xfId="0" applyFont="1" applyBorder="1"/>
    <xf numFmtId="175" fontId="9" fillId="0" borderId="74" xfId="12" applyFont="1" applyBorder="1"/>
    <xf numFmtId="0" fontId="11" fillId="6" borderId="69" xfId="0" applyFont="1" applyFill="1" applyBorder="1" applyAlignment="1">
      <alignment horizontal="center" wrapText="1"/>
    </xf>
    <xf numFmtId="0" fontId="11" fillId="6" borderId="2" xfId="0" applyFont="1" applyFill="1" applyBorder="1" applyAlignment="1">
      <alignment horizontal="center" wrapText="1"/>
    </xf>
    <xf numFmtId="0" fontId="11" fillId="6" borderId="7" xfId="0" applyFont="1" applyFill="1" applyBorder="1" applyAlignment="1">
      <alignment horizontal="center" wrapText="1"/>
    </xf>
    <xf numFmtId="0" fontId="31" fillId="0" borderId="49" xfId="0" applyFont="1" applyFill="1" applyBorder="1" applyAlignment="1">
      <alignment horizontal="center" wrapText="1"/>
    </xf>
    <xf numFmtId="0" fontId="9" fillId="0" borderId="12" xfId="0" applyFont="1" applyBorder="1" applyAlignment="1">
      <alignment horizontal="left"/>
    </xf>
    <xf numFmtId="0" fontId="9" fillId="0" borderId="13" xfId="0" applyFont="1" applyBorder="1" applyAlignment="1">
      <alignment horizontal="left"/>
    </xf>
    <xf numFmtId="175" fontId="9" fillId="0" borderId="6" xfId="12" applyFont="1" applyBorder="1" applyAlignment="1">
      <alignment horizontal="center"/>
    </xf>
    <xf numFmtId="0" fontId="9" fillId="0" borderId="13" xfId="18" applyNumberFormat="1" applyFont="1" applyBorder="1" applyAlignment="1">
      <alignment horizontal="center"/>
    </xf>
    <xf numFmtId="180" fontId="9" fillId="0" borderId="24" xfId="0" applyNumberFormat="1" applyFont="1" applyBorder="1" applyAlignment="1">
      <alignment horizontal="center" wrapText="1"/>
    </xf>
    <xf numFmtId="175" fontId="9" fillId="0" borderId="75" xfId="12" applyFont="1" applyBorder="1" applyAlignment="1">
      <alignment horizontal="center" wrapText="1"/>
    </xf>
    <xf numFmtId="175" fontId="25" fillId="0" borderId="49" xfId="12" applyFont="1" applyFill="1" applyBorder="1" applyAlignment="1">
      <alignment horizontal="center" wrapText="1"/>
    </xf>
    <xf numFmtId="180" fontId="9" fillId="6" borderId="73" xfId="0" applyNumberFormat="1" applyFont="1" applyFill="1" applyBorder="1"/>
    <xf numFmtId="180" fontId="25" fillId="0" borderId="49" xfId="0" applyNumberFormat="1" applyFont="1" applyFill="1" applyBorder="1"/>
    <xf numFmtId="0" fontId="11" fillId="6" borderId="72" xfId="0" applyFont="1" applyFill="1" applyBorder="1" applyAlignment="1">
      <alignment horizontal="center" wrapText="1"/>
    </xf>
    <xf numFmtId="165" fontId="9" fillId="0" borderId="13" xfId="12" applyNumberFormat="1" applyFont="1" applyBorder="1"/>
    <xf numFmtId="9" fontId="9" fillId="0" borderId="23" xfId="18" applyFont="1" applyBorder="1"/>
    <xf numFmtId="9" fontId="9" fillId="0" borderId="6" xfId="18" applyFont="1" applyBorder="1" applyAlignment="1">
      <alignment horizontal="center"/>
    </xf>
    <xf numFmtId="165" fontId="9" fillId="0" borderId="8" xfId="12" applyNumberFormat="1" applyFont="1" applyBorder="1"/>
    <xf numFmtId="165" fontId="25" fillId="0" borderId="49" xfId="12" applyNumberFormat="1" applyFont="1" applyFill="1" applyBorder="1"/>
    <xf numFmtId="165" fontId="9" fillId="0" borderId="33" xfId="12" applyNumberFormat="1" applyFont="1" applyBorder="1"/>
    <xf numFmtId="9" fontId="9" fillId="0" borderId="27" xfId="18" applyFont="1" applyBorder="1"/>
    <xf numFmtId="165" fontId="9" fillId="0" borderId="73" xfId="0" applyNumberFormat="1" applyFont="1" applyBorder="1"/>
    <xf numFmtId="165" fontId="25" fillId="0" borderId="49" xfId="0" applyNumberFormat="1" applyFont="1" applyFill="1" applyBorder="1"/>
    <xf numFmtId="165" fontId="9" fillId="6" borderId="73" xfId="0" applyNumberFormat="1" applyFont="1" applyFill="1" applyBorder="1"/>
    <xf numFmtId="0" fontId="9" fillId="0" borderId="31" xfId="0" applyFont="1" applyBorder="1"/>
    <xf numFmtId="0" fontId="33" fillId="0" borderId="49" xfId="0" applyFont="1" applyFill="1" applyBorder="1"/>
    <xf numFmtId="0" fontId="9" fillId="0" borderId="0" xfId="0" applyFont="1" applyBorder="1" applyAlignment="1">
      <alignment horizontal="center"/>
    </xf>
    <xf numFmtId="0" fontId="9" fillId="0" borderId="64" xfId="0" applyFont="1" applyBorder="1" applyAlignment="1">
      <alignment horizontal="center"/>
    </xf>
    <xf numFmtId="0" fontId="25" fillId="0" borderId="49" xfId="0" applyFont="1" applyFill="1" applyBorder="1" applyAlignment="1">
      <alignment horizontal="center"/>
    </xf>
    <xf numFmtId="0" fontId="11" fillId="0" borderId="12" xfId="0" applyFont="1" applyBorder="1"/>
    <xf numFmtId="0" fontId="9" fillId="0" borderId="13" xfId="0" applyFont="1" applyBorder="1"/>
    <xf numFmtId="0" fontId="9" fillId="0" borderId="14" xfId="0" applyFont="1" applyBorder="1"/>
    <xf numFmtId="0" fontId="11" fillId="0" borderId="36" xfId="0" applyFont="1" applyBorder="1" applyAlignment="1">
      <alignment horizontal="left"/>
    </xf>
    <xf numFmtId="0" fontId="34" fillId="0" borderId="49" xfId="0" applyFont="1" applyFill="1" applyBorder="1" applyAlignment="1">
      <alignment wrapText="1"/>
    </xf>
    <xf numFmtId="0" fontId="9" fillId="0" borderId="0" xfId="0" applyFont="1" applyBorder="1" applyAlignment="1">
      <alignment horizontal="left"/>
    </xf>
    <xf numFmtId="0" fontId="9" fillId="0" borderId="36" xfId="0" applyFont="1" applyBorder="1" applyAlignment="1">
      <alignment horizontal="left"/>
    </xf>
    <xf numFmtId="0" fontId="19" fillId="0" borderId="49" xfId="0" applyFont="1" applyFill="1" applyBorder="1" applyAlignment="1">
      <alignment horizontal="right"/>
    </xf>
    <xf numFmtId="0" fontId="25" fillId="0" borderId="53" xfId="0" applyFont="1" applyBorder="1"/>
    <xf numFmtId="0" fontId="25" fillId="0" borderId="54" xfId="0" applyFont="1" applyBorder="1"/>
    <xf numFmtId="0" fontId="25" fillId="0" borderId="76" xfId="0" applyFont="1" applyFill="1" applyBorder="1"/>
    <xf numFmtId="176" fontId="0" fillId="0" borderId="6" xfId="0" applyNumberFormat="1" applyBorder="1" applyAlignment="1">
      <alignment horizontal="right" vertical="center"/>
    </xf>
    <xf numFmtId="44" fontId="0" fillId="0" borderId="6" xfId="0" applyNumberFormat="1" applyBorder="1" applyAlignment="1">
      <alignment horizontal="right" vertical="center"/>
    </xf>
    <xf numFmtId="166" fontId="9" fillId="0" borderId="6" xfId="14" applyNumberFormat="1" applyFont="1" applyFill="1" applyBorder="1" applyAlignment="1">
      <alignment horizontal="center" vertical="center" wrapText="1"/>
    </xf>
    <xf numFmtId="176" fontId="9" fillId="0" borderId="6" xfId="7" applyNumberFormat="1" applyFont="1" applyFill="1" applyBorder="1" applyAlignment="1">
      <alignment horizontal="right" vertical="center"/>
    </xf>
    <xf numFmtId="44" fontId="11" fillId="4" borderId="6" xfId="0" applyNumberFormat="1" applyFont="1" applyFill="1" applyBorder="1" applyAlignment="1" applyProtection="1">
      <alignment vertical="center" wrapText="1"/>
      <protection locked="0"/>
    </xf>
    <xf numFmtId="3" fontId="11" fillId="9" borderId="6" xfId="10" applyNumberFormat="1" applyFont="1" applyFill="1" applyBorder="1" applyAlignment="1">
      <alignment horizontal="center" vertical="center"/>
    </xf>
    <xf numFmtId="0" fontId="11" fillId="9" borderId="6" xfId="10" applyFont="1" applyFill="1" applyBorder="1" applyAlignment="1">
      <alignment horizontal="center" vertical="center" wrapText="1"/>
    </xf>
    <xf numFmtId="3" fontId="11" fillId="9" borderId="6" xfId="10" applyNumberFormat="1" applyFont="1" applyFill="1" applyBorder="1" applyAlignment="1">
      <alignment horizontal="center" vertical="center" wrapText="1"/>
    </xf>
    <xf numFmtId="0" fontId="15" fillId="0" borderId="47" xfId="10" applyFont="1" applyBorder="1" applyAlignment="1">
      <alignment horizontal="center" wrapText="1"/>
    </xf>
    <xf numFmtId="0" fontId="20" fillId="0" borderId="47" xfId="10" applyFont="1" applyBorder="1" applyAlignment="1">
      <alignment horizontal="center" wrapText="1"/>
    </xf>
    <xf numFmtId="0" fontId="11" fillId="0" borderId="42" xfId="10" applyFont="1" applyBorder="1" applyAlignment="1">
      <alignment horizontal="center"/>
    </xf>
    <xf numFmtId="0" fontId="12" fillId="8" borderId="3" xfId="0" applyFont="1" applyFill="1" applyBorder="1" applyAlignment="1">
      <alignment horizontal="center" vertical="center"/>
    </xf>
    <xf numFmtId="0" fontId="12" fillId="8" borderId="69" xfId="0" applyFont="1" applyFill="1" applyBorder="1" applyAlignment="1">
      <alignment horizontal="center" vertical="center"/>
    </xf>
    <xf numFmtId="0" fontId="12" fillId="8" borderId="72"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13" xfId="0" applyFont="1" applyFill="1" applyBorder="1" applyAlignment="1">
      <alignment horizontal="center" vertical="center"/>
    </xf>
    <xf numFmtId="0" fontId="12" fillId="8" borderId="23" xfId="0" applyFont="1" applyFill="1" applyBorder="1" applyAlignment="1">
      <alignment horizontal="center" vertical="center"/>
    </xf>
    <xf numFmtId="0" fontId="11" fillId="4" borderId="6" xfId="0" applyFont="1" applyFill="1" applyBorder="1" applyAlignment="1" applyProtection="1">
      <alignment horizontal="center" vertical="center" wrapText="1"/>
      <protection locked="0"/>
    </xf>
    <xf numFmtId="0" fontId="12" fillId="8" borderId="11" xfId="0" applyFont="1" applyFill="1" applyBorder="1" applyAlignment="1">
      <alignment horizontal="center" vertical="center"/>
    </xf>
    <xf numFmtId="0" fontId="12" fillId="8" borderId="33" xfId="0" applyFont="1" applyFill="1" applyBorder="1" applyAlignment="1">
      <alignment horizontal="center" vertical="center"/>
    </xf>
    <xf numFmtId="0" fontId="12" fillId="8" borderId="27" xfId="0" applyFont="1" applyFill="1" applyBorder="1" applyAlignment="1">
      <alignment horizontal="center" vertical="center"/>
    </xf>
    <xf numFmtId="0" fontId="15" fillId="0" borderId="47" xfId="0" applyFont="1" applyBorder="1" applyAlignment="1">
      <alignment horizontal="center" wrapText="1"/>
    </xf>
    <xf numFmtId="0" fontId="20" fillId="0" borderId="47" xfId="0" applyFont="1" applyBorder="1" applyAlignment="1">
      <alignment horizontal="center" wrapText="1"/>
    </xf>
    <xf numFmtId="0" fontId="9" fillId="7" borderId="6" xfId="0" applyFont="1" applyFill="1" applyBorder="1" applyAlignment="1">
      <alignment horizontal="center" vertical="center" wrapText="1"/>
    </xf>
    <xf numFmtId="0" fontId="29" fillId="0" borderId="56" xfId="19" applyFont="1" applyBorder="1" applyAlignment="1" applyProtection="1">
      <alignment horizontal="center"/>
    </xf>
    <xf numFmtId="0" fontId="29" fillId="0" borderId="59" xfId="19" applyFont="1" applyBorder="1" applyAlignment="1" applyProtection="1">
      <alignment horizontal="center"/>
    </xf>
    <xf numFmtId="0" fontId="11" fillId="0" borderId="57" xfId="0" applyFont="1" applyBorder="1" applyAlignment="1">
      <alignment horizontal="center"/>
    </xf>
    <xf numFmtId="0" fontId="11" fillId="0" borderId="39" xfId="0" applyFont="1" applyBorder="1" applyAlignment="1">
      <alignment horizontal="center"/>
    </xf>
    <xf numFmtId="0" fontId="11" fillId="0" borderId="58" xfId="0" applyFont="1" applyBorder="1" applyAlignment="1">
      <alignment horizontal="center"/>
    </xf>
    <xf numFmtId="0" fontId="9" fillId="0" borderId="57" xfId="20" applyFont="1" applyBorder="1" applyAlignment="1">
      <alignment horizontal="center" vertical="center"/>
    </xf>
    <xf numFmtId="0" fontId="9" fillId="0" borderId="39" xfId="20" applyFont="1" applyBorder="1" applyAlignment="1">
      <alignment horizontal="center" vertical="center"/>
    </xf>
    <xf numFmtId="0" fontId="9" fillId="0" borderId="40" xfId="20" applyFont="1" applyBorder="1" applyAlignment="1">
      <alignment horizontal="center" vertical="center"/>
    </xf>
    <xf numFmtId="0" fontId="9" fillId="0" borderId="30" xfId="20" applyFont="1" applyBorder="1" applyAlignment="1">
      <alignment horizontal="center" vertical="center"/>
    </xf>
    <xf numFmtId="0" fontId="9" fillId="0" borderId="31" xfId="20" applyFont="1" applyBorder="1" applyAlignment="1">
      <alignment horizontal="center" vertical="center"/>
    </xf>
    <xf numFmtId="0" fontId="9" fillId="0" borderId="60" xfId="20" applyFont="1" applyBorder="1" applyAlignment="1">
      <alignment horizontal="center" vertical="center"/>
    </xf>
    <xf numFmtId="0" fontId="11" fillId="0" borderId="21" xfId="0" applyFont="1" applyBorder="1" applyAlignment="1">
      <alignment horizontal="center"/>
    </xf>
    <xf numFmtId="0" fontId="11" fillId="0" borderId="0" xfId="0" applyFont="1" applyBorder="1" applyAlignment="1">
      <alignment horizontal="center"/>
    </xf>
    <xf numFmtId="0" fontId="11" fillId="0" borderId="22" xfId="0" applyFont="1" applyBorder="1" applyAlignment="1">
      <alignment horizontal="center"/>
    </xf>
    <xf numFmtId="0" fontId="9" fillId="0" borderId="17" xfId="20" applyFont="1" applyBorder="1" applyAlignment="1">
      <alignment horizontal="center" vertical="center"/>
    </xf>
    <xf numFmtId="0" fontId="9" fillId="0" borderId="24" xfId="0" applyFont="1" applyBorder="1" applyAlignment="1">
      <alignment horizontal="center" vertical="center"/>
    </xf>
    <xf numFmtId="0" fontId="9" fillId="0" borderId="18" xfId="20" applyFont="1" applyBorder="1" applyAlignment="1">
      <alignment horizontal="center" vertical="center"/>
    </xf>
    <xf numFmtId="0" fontId="9" fillId="0" borderId="19" xfId="20" applyFont="1" applyBorder="1" applyAlignment="1">
      <alignment horizontal="center" vertical="center"/>
    </xf>
    <xf numFmtId="0" fontId="9" fillId="0" borderId="61" xfId="20" applyFont="1" applyBorder="1" applyAlignment="1">
      <alignment horizontal="center"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9" fillId="0" borderId="60" xfId="0" applyFont="1" applyBorder="1" applyAlignment="1">
      <alignment horizontal="center" vertical="center"/>
    </xf>
    <xf numFmtId="0" fontId="11" fillId="0" borderId="2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2" xfId="0" applyFont="1" applyBorder="1" applyAlignment="1">
      <alignment horizontal="center" vertical="center" wrapText="1"/>
    </xf>
    <xf numFmtId="0" fontId="9" fillId="0" borderId="16" xfId="20" applyFont="1" applyBorder="1" applyAlignment="1">
      <alignment horizontal="center" vertical="center"/>
    </xf>
    <xf numFmtId="0" fontId="9" fillId="0" borderId="62" xfId="20" applyFont="1" applyBorder="1" applyAlignment="1">
      <alignment horizontal="center" vertical="center"/>
    </xf>
    <xf numFmtId="0" fontId="9" fillId="0" borderId="63" xfId="20" applyFont="1" applyBorder="1" applyAlignment="1">
      <alignment horizontal="center" vertical="center"/>
    </xf>
    <xf numFmtId="0" fontId="9" fillId="0" borderId="12" xfId="0" applyFont="1" applyBorder="1" applyAlignment="1"/>
    <xf numFmtId="0" fontId="9" fillId="0" borderId="13" xfId="0" applyFont="1" applyBorder="1" applyAlignment="1"/>
    <xf numFmtId="0" fontId="9" fillId="0" borderId="23" xfId="0" applyFont="1" applyBorder="1" applyAlignment="1"/>
    <xf numFmtId="0" fontId="9" fillId="0" borderId="5" xfId="0" applyFont="1" applyBorder="1" applyAlignment="1"/>
    <xf numFmtId="0" fontId="9" fillId="0" borderId="5" xfId="0" applyFont="1" applyBorder="1" applyAlignment="1">
      <alignment horizontal="center"/>
    </xf>
    <xf numFmtId="0" fontId="9" fillId="0" borderId="23" xfId="0" applyFont="1" applyBorder="1" applyAlignment="1">
      <alignment horizontal="center"/>
    </xf>
    <xf numFmtId="0" fontId="11" fillId="0" borderId="36" xfId="0" applyFont="1" applyBorder="1" applyAlignment="1">
      <alignment horizontal="right" vertical="center"/>
    </xf>
    <xf numFmtId="0" fontId="11" fillId="0" borderId="0" xfId="0" applyFont="1" applyBorder="1" applyAlignment="1">
      <alignment horizontal="right" vertical="center"/>
    </xf>
    <xf numFmtId="0" fontId="11" fillId="0" borderId="38" xfId="0" applyFont="1" applyBorder="1" applyAlignment="1" applyProtection="1">
      <alignment horizontal="center"/>
      <protection locked="0"/>
    </xf>
    <xf numFmtId="0" fontId="11" fillId="0" borderId="39" xfId="0" applyFont="1" applyBorder="1" applyAlignment="1" applyProtection="1">
      <alignment horizontal="center"/>
      <protection locked="0"/>
    </xf>
    <xf numFmtId="0" fontId="11" fillId="0" borderId="40" xfId="0" applyFont="1" applyBorder="1" applyAlignment="1" applyProtection="1">
      <alignment horizontal="center"/>
      <protection locked="0"/>
    </xf>
    <xf numFmtId="0" fontId="11" fillId="6" borderId="68" xfId="0" applyFont="1" applyFill="1" applyBorder="1" applyAlignment="1">
      <alignment horizontal="center" vertical="center" wrapText="1"/>
    </xf>
    <xf numFmtId="0" fontId="11" fillId="6" borderId="69" xfId="0" applyFont="1" applyFill="1" applyBorder="1" applyAlignment="1">
      <alignment horizontal="center" vertical="center" wrapText="1"/>
    </xf>
    <xf numFmtId="0" fontId="11" fillId="6" borderId="70" xfId="0" applyFont="1" applyFill="1" applyBorder="1" applyAlignment="1">
      <alignment horizontal="center" vertical="center" wrapText="1"/>
    </xf>
    <xf numFmtId="0" fontId="11" fillId="6" borderId="68" xfId="0" applyFont="1" applyFill="1" applyBorder="1" applyAlignment="1">
      <alignment horizontal="center" vertical="center"/>
    </xf>
    <xf numFmtId="0" fontId="11" fillId="6" borderId="70" xfId="0" applyFont="1" applyFill="1" applyBorder="1" applyAlignment="1">
      <alignment horizontal="center" vertical="center"/>
    </xf>
    <xf numFmtId="0" fontId="9" fillId="6" borderId="66" xfId="0" applyFont="1" applyFill="1" applyBorder="1" applyAlignment="1">
      <alignment horizontal="center" vertical="center"/>
    </xf>
    <xf numFmtId="0" fontId="9" fillId="6" borderId="33" xfId="0" applyFont="1" applyFill="1" applyBorder="1" applyAlignment="1">
      <alignment horizontal="center" vertical="center"/>
    </xf>
    <xf numFmtId="0" fontId="9" fillId="6" borderId="29" xfId="0" applyFont="1" applyFill="1" applyBorder="1" applyAlignment="1">
      <alignment horizontal="center" vertical="center"/>
    </xf>
    <xf numFmtId="0" fontId="11" fillId="0" borderId="38" xfId="0" applyFont="1" applyBorder="1" applyAlignment="1">
      <alignment horizontal="left" vertical="center"/>
    </xf>
    <xf numFmtId="0" fontId="11" fillId="0" borderId="39" xfId="0" applyFont="1" applyBorder="1" applyAlignment="1">
      <alignment horizontal="left" vertical="center"/>
    </xf>
    <xf numFmtId="0" fontId="11" fillId="0" borderId="40" xfId="0" applyFont="1" applyBorder="1" applyAlignment="1">
      <alignment horizontal="left" vertical="center"/>
    </xf>
    <xf numFmtId="0" fontId="11" fillId="0" borderId="36" xfId="0" applyFont="1" applyBorder="1" applyAlignment="1">
      <alignment horizontal="left" vertical="center"/>
    </xf>
    <xf numFmtId="0" fontId="11" fillId="0" borderId="0" xfId="0" applyFont="1" applyBorder="1" applyAlignment="1">
      <alignment horizontal="left" vertical="center"/>
    </xf>
    <xf numFmtId="0" fontId="11" fillId="0" borderId="64" xfId="0" applyFont="1" applyBorder="1" applyAlignment="1">
      <alignment horizontal="left" vertical="center"/>
    </xf>
    <xf numFmtId="0" fontId="11" fillId="0" borderId="41" xfId="0" applyFont="1" applyBorder="1" applyAlignment="1">
      <alignment horizontal="left" vertical="center"/>
    </xf>
    <xf numFmtId="0" fontId="11" fillId="0" borderId="42" xfId="0" applyFont="1" applyBorder="1" applyAlignment="1">
      <alignment horizontal="left" vertical="center"/>
    </xf>
    <xf numFmtId="0" fontId="11" fillId="0" borderId="43" xfId="0" applyFont="1" applyBorder="1" applyAlignment="1">
      <alignment horizontal="left" vertical="center"/>
    </xf>
    <xf numFmtId="0" fontId="11" fillId="6" borderId="68" xfId="0" applyFont="1" applyFill="1" applyBorder="1" applyAlignment="1">
      <alignment horizontal="center"/>
    </xf>
    <xf numFmtId="0" fontId="9" fillId="6" borderId="69" xfId="0" applyFont="1" applyFill="1" applyBorder="1" applyAlignment="1">
      <alignment horizontal="center"/>
    </xf>
    <xf numFmtId="0" fontId="9" fillId="6" borderId="72" xfId="0" applyFont="1" applyFill="1" applyBorder="1" applyAlignment="1">
      <alignment horizontal="center"/>
    </xf>
    <xf numFmtId="0" fontId="11" fillId="6" borderId="3" xfId="0" applyFont="1" applyFill="1" applyBorder="1" applyAlignment="1">
      <alignment horizontal="center"/>
    </xf>
    <xf numFmtId="0" fontId="11" fillId="6" borderId="30" xfId="0" applyFont="1" applyFill="1" applyBorder="1" applyAlignment="1">
      <alignment horizontal="center"/>
    </xf>
    <xf numFmtId="0" fontId="11" fillId="6" borderId="32" xfId="0" applyFont="1" applyFill="1" applyBorder="1" applyAlignment="1">
      <alignment horizontal="center"/>
    </xf>
    <xf numFmtId="0" fontId="11" fillId="6" borderId="72" xfId="0" applyFont="1" applyFill="1" applyBorder="1" applyAlignment="1">
      <alignment horizontal="center"/>
    </xf>
    <xf numFmtId="0" fontId="9" fillId="0" borderId="66" xfId="0" applyFont="1" applyBorder="1" applyAlignment="1"/>
    <xf numFmtId="0" fontId="9" fillId="0" borderId="33" xfId="0" applyFont="1" applyBorder="1" applyAlignment="1"/>
    <xf numFmtId="0" fontId="9" fillId="0" borderId="27" xfId="0" applyFont="1" applyBorder="1" applyAlignment="1"/>
    <xf numFmtId="0" fontId="9" fillId="0" borderId="11" xfId="0" applyFont="1" applyBorder="1" applyAlignment="1">
      <alignment horizontal="center"/>
    </xf>
    <xf numFmtId="0" fontId="9" fillId="0" borderId="27" xfId="0" applyFont="1" applyBorder="1" applyAlignment="1">
      <alignment horizontal="center"/>
    </xf>
    <xf numFmtId="0" fontId="9" fillId="0" borderId="11" xfId="0" applyFont="1" applyBorder="1" applyAlignment="1"/>
    <xf numFmtId="2" fontId="9" fillId="0" borderId="11" xfId="0" applyNumberFormat="1" applyFont="1" applyBorder="1" applyAlignment="1">
      <alignment horizontal="center"/>
    </xf>
    <xf numFmtId="2" fontId="9" fillId="0" borderId="27" xfId="0" applyNumberFormat="1" applyFont="1" applyBorder="1" applyAlignment="1">
      <alignment horizontal="center"/>
    </xf>
    <xf numFmtId="0" fontId="11" fillId="0" borderId="50" xfId="0" applyFont="1" applyBorder="1" applyAlignment="1">
      <alignment horizontal="right"/>
    </xf>
    <xf numFmtId="0" fontId="11" fillId="0" borderId="51" xfId="0" applyFont="1" applyBorder="1" applyAlignment="1">
      <alignment horizontal="right"/>
    </xf>
    <xf numFmtId="0" fontId="11" fillId="0" borderId="52" xfId="0" applyFont="1" applyBorder="1" applyAlignment="1">
      <alignment horizontal="right"/>
    </xf>
    <xf numFmtId="0" fontId="11" fillId="6" borderId="69" xfId="0" applyFont="1" applyFill="1" applyBorder="1" applyAlignment="1">
      <alignment horizontal="center"/>
    </xf>
    <xf numFmtId="175" fontId="9" fillId="0" borderId="5" xfId="12" applyFont="1" applyBorder="1" applyAlignment="1">
      <alignment horizontal="center"/>
    </xf>
    <xf numFmtId="175" fontId="9" fillId="0" borderId="23" xfId="12" applyFont="1" applyBorder="1" applyAlignment="1">
      <alignment horizontal="center"/>
    </xf>
    <xf numFmtId="2" fontId="9" fillId="0" borderId="5" xfId="0" applyNumberFormat="1" applyFont="1" applyBorder="1" applyAlignment="1">
      <alignment horizontal="center"/>
    </xf>
    <xf numFmtId="2" fontId="9" fillId="0" borderId="23" xfId="0" applyNumberFormat="1" applyFont="1" applyBorder="1" applyAlignment="1">
      <alignment horizontal="center"/>
    </xf>
    <xf numFmtId="0" fontId="11" fillId="6" borderId="3" xfId="0" applyFont="1" applyFill="1" applyBorder="1" applyAlignment="1">
      <alignment horizontal="center" wrapText="1"/>
    </xf>
    <xf numFmtId="0" fontId="11" fillId="6" borderId="72" xfId="0" applyFont="1" applyFill="1" applyBorder="1" applyAlignment="1">
      <alignment horizontal="center" wrapText="1"/>
    </xf>
    <xf numFmtId="2" fontId="9" fillId="0" borderId="5" xfId="0" applyNumberFormat="1" applyFont="1" applyBorder="1" applyAlignment="1">
      <alignment horizontal="center" wrapText="1"/>
    </xf>
    <xf numFmtId="2" fontId="9" fillId="0" borderId="23" xfId="0" applyNumberFormat="1" applyFont="1" applyBorder="1" applyAlignment="1">
      <alignment horizontal="center" wrapText="1"/>
    </xf>
    <xf numFmtId="0" fontId="11" fillId="6" borderId="50" xfId="0" applyFont="1" applyFill="1" applyBorder="1" applyAlignment="1">
      <alignment horizontal="right"/>
    </xf>
    <xf numFmtId="0" fontId="11" fillId="6" borderId="51" xfId="0" applyFont="1" applyFill="1" applyBorder="1" applyAlignment="1">
      <alignment horizontal="right"/>
    </xf>
    <xf numFmtId="0" fontId="11" fillId="6" borderId="52" xfId="0" applyFont="1" applyFill="1" applyBorder="1" applyAlignment="1">
      <alignment horizontal="right"/>
    </xf>
    <xf numFmtId="165" fontId="9" fillId="0" borderId="5" xfId="12" applyNumberFormat="1" applyFont="1" applyBorder="1" applyAlignment="1">
      <alignment horizontal="center"/>
    </xf>
    <xf numFmtId="165" fontId="9" fillId="0" borderId="23" xfId="12" applyNumberFormat="1" applyFont="1" applyBorder="1" applyAlignment="1">
      <alignment horizontal="center"/>
    </xf>
    <xf numFmtId="0" fontId="11" fillId="0" borderId="36" xfId="0" applyFont="1" applyBorder="1" applyAlignment="1">
      <alignment wrapText="1"/>
    </xf>
    <xf numFmtId="0" fontId="11" fillId="0" borderId="0" xfId="0" applyFont="1" applyBorder="1" applyAlignment="1">
      <alignment wrapText="1"/>
    </xf>
    <xf numFmtId="0" fontId="11" fillId="0" borderId="64" xfId="0" applyFont="1" applyBorder="1" applyAlignment="1">
      <alignment wrapText="1"/>
    </xf>
    <xf numFmtId="0" fontId="9" fillId="0" borderId="41" xfId="0" applyFont="1" applyBorder="1" applyAlignment="1">
      <alignment horizontal="left"/>
    </xf>
    <xf numFmtId="0" fontId="9" fillId="0" borderId="42" xfId="0" applyFont="1" applyBorder="1" applyAlignment="1">
      <alignment horizontal="left"/>
    </xf>
    <xf numFmtId="0" fontId="9" fillId="0" borderId="42" xfId="0" applyFont="1" applyBorder="1" applyAlignment="1">
      <alignment horizontal="right"/>
    </xf>
    <xf numFmtId="0" fontId="9" fillId="0" borderId="43" xfId="0" applyFont="1" applyBorder="1" applyAlignment="1">
      <alignment horizontal="right"/>
    </xf>
    <xf numFmtId="165" fontId="9" fillId="0" borderId="11" xfId="12" applyNumberFormat="1" applyFont="1" applyBorder="1" applyAlignment="1">
      <alignment horizontal="center"/>
    </xf>
    <xf numFmtId="165" fontId="9" fillId="0" borderId="27" xfId="12" applyNumberFormat="1" applyFont="1" applyBorder="1" applyAlignment="1">
      <alignment horizontal="center"/>
    </xf>
    <xf numFmtId="0" fontId="9" fillId="0" borderId="12"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7" fillId="0" borderId="5" xfId="0" applyFont="1" applyFill="1" applyBorder="1" applyAlignment="1">
      <alignment horizontal="left" vertical="top" wrapText="1"/>
    </xf>
    <xf numFmtId="0" fontId="7" fillId="0" borderId="13" xfId="0" applyFont="1" applyFill="1" applyBorder="1" applyAlignment="1">
      <alignment horizontal="left" vertical="top" wrapText="1"/>
    </xf>
    <xf numFmtId="0" fontId="7" fillId="0" borderId="23" xfId="0" applyFont="1" applyFill="1" applyBorder="1" applyAlignment="1">
      <alignment horizontal="left" vertical="top" wrapText="1"/>
    </xf>
    <xf numFmtId="0" fontId="8" fillId="0" borderId="18" xfId="0" applyFont="1" applyFill="1" applyBorder="1" applyAlignment="1">
      <alignment horizontal="left" vertical="top" wrapText="1"/>
    </xf>
    <xf numFmtId="0" fontId="7" fillId="0" borderId="19" xfId="0" applyFont="1" applyFill="1" applyBorder="1" applyAlignment="1">
      <alignment horizontal="left" vertical="top" wrapText="1"/>
    </xf>
    <xf numFmtId="4" fontId="8" fillId="0" borderId="14" xfId="0" applyNumberFormat="1" applyFont="1" applyBorder="1" applyAlignment="1">
      <alignment horizontal="center" vertical="center" wrapText="1"/>
    </xf>
    <xf numFmtId="4" fontId="8" fillId="0" borderId="29" xfId="0" applyNumberFormat="1" applyFont="1" applyBorder="1" applyAlignment="1">
      <alignment horizontal="center" vertical="center" wrapText="1"/>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7" fillId="0" borderId="0" xfId="0" applyFont="1" applyBorder="1" applyAlignment="1">
      <alignment horizontal="center"/>
    </xf>
    <xf numFmtId="0" fontId="7" fillId="0" borderId="2"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8" fillId="0" borderId="2" xfId="0"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1"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16" fillId="0" borderId="21" xfId="0" applyFont="1" applyFill="1" applyBorder="1" applyAlignment="1">
      <alignment horizontal="left" vertical="top" wrapText="1"/>
    </xf>
    <xf numFmtId="0" fontId="16" fillId="0" borderId="0" xfId="0" applyFont="1" applyFill="1" applyBorder="1" applyAlignment="1">
      <alignment horizontal="left" vertical="top" wrapText="1"/>
    </xf>
    <xf numFmtId="0" fontId="16" fillId="0" borderId="6" xfId="0" applyFont="1" applyFill="1" applyBorder="1" applyAlignment="1">
      <alignment horizontal="left" vertical="top" wrapText="1"/>
    </xf>
    <xf numFmtId="0" fontId="7" fillId="0" borderId="25" xfId="0" applyFont="1" applyFill="1" applyBorder="1" applyAlignment="1">
      <alignment horizontal="right" wrapText="1"/>
    </xf>
    <xf numFmtId="0" fontId="7" fillId="0" borderId="26" xfId="0" applyFont="1" applyFill="1" applyBorder="1" applyAlignment="1">
      <alignment horizontal="right" wrapText="1"/>
    </xf>
    <xf numFmtId="0" fontId="7" fillId="0" borderId="6" xfId="0" applyFont="1" applyFill="1" applyBorder="1" applyAlignment="1">
      <alignment horizontal="left" vertical="top" wrapText="1"/>
    </xf>
    <xf numFmtId="0" fontId="0" fillId="0" borderId="5" xfId="0" applyBorder="1"/>
    <xf numFmtId="0" fontId="0" fillId="0" borderId="13" xfId="0" applyBorder="1"/>
    <xf numFmtId="0" fontId="0" fillId="0" borderId="23" xfId="0" applyBorder="1"/>
    <xf numFmtId="4" fontId="8" fillId="0" borderId="14" xfId="0" applyNumberFormat="1" applyFont="1" applyFill="1" applyBorder="1" applyAlignment="1">
      <alignment horizontal="center" vertical="center" wrapText="1"/>
    </xf>
    <xf numFmtId="4" fontId="8" fillId="0" borderId="29" xfId="0" applyNumberFormat="1" applyFont="1" applyFill="1" applyBorder="1" applyAlignment="1">
      <alignment horizontal="center" vertical="center" wrapText="1"/>
    </xf>
    <xf numFmtId="0" fontId="7" fillId="0" borderId="20" xfId="0" applyFont="1" applyFill="1" applyBorder="1" applyAlignment="1">
      <alignment horizontal="left" vertical="top" wrapText="1"/>
    </xf>
    <xf numFmtId="0" fontId="16" fillId="0" borderId="2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22" xfId="0" applyFont="1" applyFill="1" applyBorder="1" applyAlignment="1">
      <alignment horizontal="left" vertical="center" wrapText="1"/>
    </xf>
    <xf numFmtId="0" fontId="7" fillId="0" borderId="18" xfId="0" applyFont="1" applyFill="1" applyBorder="1" applyAlignment="1">
      <alignment horizontal="left" vertical="top" wrapText="1"/>
    </xf>
    <xf numFmtId="0" fontId="7" fillId="0" borderId="21" xfId="0" applyFont="1" applyFill="1" applyBorder="1" applyAlignment="1">
      <alignment horizontal="left" vertical="top" wrapText="1"/>
    </xf>
    <xf numFmtId="0" fontId="7" fillId="0" borderId="0"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30" xfId="0" applyFont="1" applyFill="1" applyBorder="1" applyAlignment="1">
      <alignment horizontal="left" vertical="top" wrapText="1"/>
    </xf>
    <xf numFmtId="0" fontId="7" fillId="0" borderId="31" xfId="0" applyFont="1" applyFill="1" applyBorder="1" applyAlignment="1">
      <alignment horizontal="left" vertical="top" wrapText="1"/>
    </xf>
    <xf numFmtId="0" fontId="7" fillId="0" borderId="32" xfId="0" applyFont="1" applyFill="1" applyBorder="1" applyAlignment="1">
      <alignment horizontal="left" vertical="top" wrapText="1"/>
    </xf>
    <xf numFmtId="0" fontId="8" fillId="0" borderId="22" xfId="0" applyFont="1" applyFill="1" applyBorder="1" applyAlignment="1">
      <alignment horizontal="justify" vertical="center" wrapText="1"/>
    </xf>
    <xf numFmtId="0" fontId="16" fillId="0" borderId="30" xfId="0" applyFont="1" applyFill="1" applyBorder="1" applyAlignment="1">
      <alignment horizontal="left" vertical="top" wrapText="1"/>
    </xf>
    <xf numFmtId="0" fontId="16" fillId="0" borderId="31" xfId="0" applyFont="1" applyFill="1" applyBorder="1" applyAlignment="1">
      <alignment horizontal="left" vertical="top" wrapText="1"/>
    </xf>
    <xf numFmtId="0" fontId="16" fillId="0" borderId="32" xfId="0" applyFont="1" applyFill="1" applyBorder="1" applyAlignment="1">
      <alignment horizontal="left" vertical="top" wrapText="1"/>
    </xf>
    <xf numFmtId="0" fontId="16" fillId="0" borderId="5" xfId="0" applyFont="1" applyFill="1" applyBorder="1" applyAlignment="1">
      <alignment horizontal="left" vertical="top" wrapText="1"/>
    </xf>
    <xf numFmtId="0" fontId="16" fillId="0" borderId="13" xfId="0" applyFont="1" applyFill="1" applyBorder="1" applyAlignment="1">
      <alignment horizontal="left" vertical="top" wrapText="1"/>
    </xf>
    <xf numFmtId="0" fontId="16" fillId="0" borderId="23" xfId="0" applyFont="1" applyFill="1" applyBorder="1" applyAlignment="1">
      <alignment horizontal="left" vertical="top" wrapText="1"/>
    </xf>
    <xf numFmtId="0" fontId="7" fillId="0" borderId="11" xfId="0" applyFont="1" applyFill="1" applyBorder="1" applyAlignment="1">
      <alignment horizontal="right" wrapText="1"/>
    </xf>
    <xf numFmtId="0" fontId="7" fillId="0" borderId="33" xfId="0" applyFont="1" applyFill="1" applyBorder="1" applyAlignment="1">
      <alignment horizontal="right" wrapText="1"/>
    </xf>
    <xf numFmtId="0" fontId="7" fillId="0" borderId="27" xfId="0" applyFont="1" applyFill="1" applyBorder="1" applyAlignment="1">
      <alignment horizontal="right" wrapTex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34" xfId="0" applyFont="1" applyFill="1" applyBorder="1" applyAlignment="1">
      <alignment horizontal="center" vertical="center"/>
    </xf>
    <xf numFmtId="0" fontId="8" fillId="0" borderId="35" xfId="0" applyFont="1" applyFill="1" applyBorder="1" applyAlignment="1">
      <alignment horizontal="left" vertical="top" wrapText="1"/>
    </xf>
    <xf numFmtId="0" fontId="8" fillId="0" borderId="36" xfId="0" applyFont="1" applyFill="1" applyBorder="1" applyAlignment="1">
      <alignment horizontal="justify" vertical="center" wrapText="1"/>
    </xf>
    <xf numFmtId="0" fontId="16" fillId="0" borderId="36" xfId="0" applyFont="1" applyFill="1" applyBorder="1" applyAlignment="1">
      <alignment horizontal="left" vertical="top" wrapText="1"/>
    </xf>
    <xf numFmtId="0" fontId="7" fillId="0" borderId="12" xfId="0" applyFont="1" applyFill="1" applyBorder="1" applyAlignment="1">
      <alignment horizontal="left" vertical="top" wrapText="1"/>
    </xf>
    <xf numFmtId="0" fontId="16" fillId="0" borderId="4" xfId="0" applyFont="1" applyFill="1" applyBorder="1" applyAlignment="1">
      <alignment horizontal="left" vertical="top" wrapText="1"/>
    </xf>
    <xf numFmtId="0" fontId="7" fillId="0" borderId="37" xfId="0" applyFont="1" applyFill="1" applyBorder="1" applyAlignment="1">
      <alignment horizontal="right" wrapText="1"/>
    </xf>
    <xf numFmtId="0" fontId="7" fillId="0" borderId="5"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35" xfId="0" applyFont="1" applyFill="1" applyBorder="1" applyAlignment="1">
      <alignment horizontal="left" vertical="top"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6"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5" xfId="0" applyFont="1" applyFill="1" applyBorder="1"/>
    <xf numFmtId="0" fontId="7" fillId="0" borderId="13" xfId="0" applyFont="1" applyFill="1" applyBorder="1"/>
    <xf numFmtId="0" fontId="7" fillId="0" borderId="23" xfId="0" applyFont="1" applyFill="1" applyBorder="1"/>
    <xf numFmtId="0" fontId="12" fillId="0" borderId="38" xfId="0" applyFont="1" applyFill="1" applyBorder="1" applyAlignment="1">
      <alignment horizontal="center" vertical="center"/>
    </xf>
    <xf numFmtId="0" fontId="12" fillId="0" borderId="39" xfId="0" applyFont="1" applyFill="1" applyBorder="1" applyAlignment="1">
      <alignment horizontal="center" vertical="center"/>
    </xf>
    <xf numFmtId="0" fontId="12" fillId="0" borderId="40" xfId="0" applyFont="1" applyFill="1" applyBorder="1" applyAlignment="1">
      <alignment horizontal="center" vertical="center"/>
    </xf>
    <xf numFmtId="0" fontId="12" fillId="0" borderId="41" xfId="0" applyFont="1" applyFill="1" applyBorder="1" applyAlignment="1">
      <alignment horizontal="center" vertical="center"/>
    </xf>
    <xf numFmtId="0" fontId="12" fillId="0" borderId="42" xfId="0" applyFont="1" applyFill="1" applyBorder="1" applyAlignment="1">
      <alignment horizontal="center" vertical="center"/>
    </xf>
    <xf numFmtId="0" fontId="12" fillId="0" borderId="43" xfId="0" applyFont="1" applyFill="1" applyBorder="1" applyAlignment="1">
      <alignment horizontal="center" vertical="center"/>
    </xf>
    <xf numFmtId="0" fontId="0" fillId="0" borderId="5" xfId="0" applyFill="1" applyBorder="1" applyAlignment="1">
      <alignment horizontal="left"/>
    </xf>
    <xf numFmtId="0" fontId="0" fillId="0" borderId="13" xfId="0" applyFill="1" applyBorder="1" applyAlignment="1">
      <alignment horizontal="left"/>
    </xf>
    <xf numFmtId="0" fontId="0" fillId="0" borderId="23" xfId="0" applyFill="1" applyBorder="1" applyAlignment="1">
      <alignment horizontal="left"/>
    </xf>
    <xf numFmtId="0" fontId="0" fillId="0" borderId="5" xfId="0" applyFill="1" applyBorder="1" applyAlignment="1">
      <alignment horizontal="left" vertical="center"/>
    </xf>
    <xf numFmtId="0" fontId="0" fillId="0" borderId="13" xfId="0" applyFill="1" applyBorder="1" applyAlignment="1">
      <alignment horizontal="left" vertical="center"/>
    </xf>
    <xf numFmtId="0" fontId="0" fillId="0" borderId="23" xfId="0" applyFill="1" applyBorder="1" applyAlignment="1">
      <alignment horizontal="left" vertical="center"/>
    </xf>
  </cellXfs>
  <cellStyles count="21">
    <cellStyle name="Hipervínculo" xfId="19" builtinId="8"/>
    <cellStyle name="Millares" xfId="1" builtinId="3"/>
    <cellStyle name="Millares 10 2" xfId="12"/>
    <cellStyle name="Millares 12" xfId="5"/>
    <cellStyle name="Millares 2 4" xfId="13"/>
    <cellStyle name="Millares_FORMULARIO 4 - M-OFERENTE PPTA ECONOMICA" xfId="17"/>
    <cellStyle name="Moneda [0] 2" xfId="6"/>
    <cellStyle name="Moneda [0] 4" xfId="9"/>
    <cellStyle name="Moneda 2" xfId="7"/>
    <cellStyle name="Moneda 3" xfId="16"/>
    <cellStyle name="Normal" xfId="0" builtinId="0"/>
    <cellStyle name="Normal 2 2" xfId="3"/>
    <cellStyle name="Normal 2 2 2 2 2" xfId="14"/>
    <cellStyle name="Normal 3 11" xfId="10"/>
    <cellStyle name="Normal 3 2" xfId="11"/>
    <cellStyle name="Normal_ENTREGADO ALT 1 pto  2008-04-02" xfId="2"/>
    <cellStyle name="Normal_modelo ACTA OBRA y MODIFICACION" xfId="20"/>
    <cellStyle name="Normal_precios 2001-2 y 2002-1" xfId="4"/>
    <cellStyle name="Normal_PTO OFICIAL PREPLIEGO (CORREGIDO) 2" xfId="15"/>
    <cellStyle name="Porcentaje" xfId="8" builtinId="5"/>
    <cellStyle name="Porcentaje 2" xfId="18"/>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3176</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4162425" y="3238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3176</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7210425" y="323850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2"/>
  <sheetViews>
    <sheetView showGridLines="0" view="pageBreakPreview" topLeftCell="E193" zoomScale="60" zoomScaleNormal="100" workbookViewId="0">
      <selection activeCell="I163" sqref="I163"/>
    </sheetView>
  </sheetViews>
  <sheetFormatPr baseColWidth="10" defaultRowHeight="15" x14ac:dyDescent="0.25"/>
  <cols>
    <col min="1" max="2" width="3.42578125" customWidth="1"/>
    <col min="3" max="4" width="15" customWidth="1"/>
    <col min="5" max="5" width="60.85546875" customWidth="1"/>
    <col min="6" max="6" width="17.42578125" customWidth="1"/>
    <col min="7" max="7" width="22.7109375" customWidth="1"/>
    <col min="8" max="14" width="29.5703125" customWidth="1"/>
    <col min="15" max="15" width="7.140625" customWidth="1"/>
  </cols>
  <sheetData>
    <row r="1" spans="1:15" ht="16.5" thickBot="1" x14ac:dyDescent="0.3">
      <c r="A1" s="273"/>
      <c r="B1" s="273"/>
      <c r="C1" s="273"/>
      <c r="D1" s="273"/>
      <c r="E1" s="274"/>
      <c r="F1" s="273"/>
      <c r="G1" s="273"/>
      <c r="H1" s="273"/>
      <c r="I1" s="273"/>
      <c r="J1" s="273"/>
      <c r="K1" s="273"/>
      <c r="L1" s="273"/>
      <c r="M1" s="273"/>
      <c r="N1" s="273"/>
      <c r="O1" s="273"/>
    </row>
    <row r="2" spans="1:15" ht="16.5" thickTop="1" x14ac:dyDescent="0.25">
      <c r="A2" s="273"/>
      <c r="B2" s="275"/>
      <c r="C2" s="276"/>
      <c r="D2" s="276"/>
      <c r="E2" s="277"/>
      <c r="F2" s="276"/>
      <c r="G2" s="276"/>
      <c r="H2" s="276"/>
      <c r="I2" s="276"/>
      <c r="J2" s="276"/>
      <c r="K2" s="276"/>
      <c r="L2" s="276"/>
      <c r="M2" s="276"/>
      <c r="N2" s="276"/>
      <c r="O2" s="276"/>
    </row>
    <row r="3" spans="1:15" ht="15.75" x14ac:dyDescent="0.25">
      <c r="A3" s="273"/>
      <c r="B3" s="278"/>
      <c r="C3" s="430" t="s">
        <v>332</v>
      </c>
      <c r="D3" s="431"/>
      <c r="E3" s="431"/>
      <c r="F3" s="431"/>
      <c r="G3" s="279"/>
      <c r="H3" s="279"/>
      <c r="I3" s="279"/>
      <c r="J3" s="279"/>
      <c r="K3" s="279"/>
      <c r="L3" s="279"/>
      <c r="M3" s="279"/>
      <c r="N3" s="279"/>
      <c r="O3" s="279"/>
    </row>
    <row r="4" spans="1:15" ht="15.75" x14ac:dyDescent="0.25">
      <c r="A4" s="273"/>
      <c r="B4" s="278"/>
      <c r="C4" s="280" t="s">
        <v>333</v>
      </c>
      <c r="D4" s="281" t="s">
        <v>334</v>
      </c>
      <c r="E4" s="280" t="s">
        <v>335</v>
      </c>
      <c r="F4" s="282">
        <v>1</v>
      </c>
      <c r="G4" s="279"/>
      <c r="H4" s="279"/>
      <c r="I4" s="279"/>
      <c r="J4" s="279"/>
      <c r="K4" s="279"/>
      <c r="L4" s="279"/>
      <c r="M4" s="279"/>
      <c r="N4" s="279"/>
      <c r="O4" s="279"/>
    </row>
    <row r="5" spans="1:15" ht="15.75" x14ac:dyDescent="0.25">
      <c r="A5" s="273"/>
      <c r="B5" s="278"/>
      <c r="C5" s="283"/>
      <c r="D5" s="283"/>
      <c r="E5" s="283"/>
      <c r="F5" s="283"/>
      <c r="G5" s="283"/>
      <c r="H5" s="283"/>
      <c r="I5" s="283"/>
      <c r="J5" s="283"/>
      <c r="K5" s="283"/>
      <c r="L5" s="283"/>
      <c r="M5" s="283"/>
      <c r="N5" s="283"/>
      <c r="O5" s="283"/>
    </row>
    <row r="6" spans="1:15" ht="16.5" thickBot="1" x14ac:dyDescent="0.3">
      <c r="A6" s="273"/>
      <c r="B6" s="278"/>
      <c r="C6" s="432" t="s">
        <v>336</v>
      </c>
      <c r="D6" s="432"/>
      <c r="E6" s="432"/>
      <c r="F6" s="432"/>
      <c r="G6" s="432"/>
      <c r="H6" s="432"/>
      <c r="I6" s="432"/>
      <c r="J6" s="432"/>
      <c r="K6" s="432"/>
      <c r="L6" s="432"/>
      <c r="M6" s="432"/>
      <c r="N6" s="432"/>
      <c r="O6" s="284"/>
    </row>
    <row r="7" spans="1:15" s="300" customFormat="1" ht="35.25" customHeight="1" x14ac:dyDescent="0.3">
      <c r="A7" s="297"/>
      <c r="B7" s="298"/>
      <c r="C7" s="433" t="s">
        <v>72</v>
      </c>
      <c r="D7" s="434"/>
      <c r="E7" s="434"/>
      <c r="F7" s="434"/>
      <c r="G7" s="434"/>
      <c r="H7" s="434"/>
      <c r="I7" s="434"/>
      <c r="J7" s="434"/>
      <c r="K7" s="434"/>
      <c r="L7" s="434"/>
      <c r="M7" s="434"/>
      <c r="N7" s="435"/>
      <c r="O7" s="299"/>
    </row>
    <row r="8" spans="1:15" ht="36.75" customHeight="1" x14ac:dyDescent="0.25">
      <c r="A8" s="285"/>
      <c r="B8" s="286"/>
      <c r="C8" s="40"/>
      <c r="D8" s="41" t="s">
        <v>0</v>
      </c>
      <c r="E8" s="42" t="s">
        <v>1</v>
      </c>
      <c r="F8" s="41" t="s">
        <v>2</v>
      </c>
      <c r="G8" s="43" t="s">
        <v>3</v>
      </c>
      <c r="H8" s="130" t="s">
        <v>4</v>
      </c>
      <c r="I8" s="130" t="s">
        <v>402</v>
      </c>
      <c r="J8" s="130" t="s">
        <v>403</v>
      </c>
      <c r="K8" s="130" t="s">
        <v>404</v>
      </c>
      <c r="L8" s="130" t="s">
        <v>405</v>
      </c>
      <c r="M8" s="130" t="s">
        <v>406</v>
      </c>
      <c r="N8" s="130" t="s">
        <v>5</v>
      </c>
      <c r="O8" s="287"/>
    </row>
    <row r="9" spans="1:15" ht="15.75" x14ac:dyDescent="0.25">
      <c r="A9" s="285"/>
      <c r="B9" s="286"/>
      <c r="C9" s="11" t="s">
        <v>279</v>
      </c>
      <c r="D9" s="11">
        <v>1</v>
      </c>
      <c r="E9" s="12" t="s">
        <v>6</v>
      </c>
      <c r="F9" s="13"/>
      <c r="G9" s="20"/>
      <c r="H9" s="131"/>
      <c r="I9" s="131"/>
      <c r="J9" s="131"/>
      <c r="K9" s="131"/>
      <c r="L9" s="131"/>
      <c r="M9" s="131"/>
      <c r="N9" s="132">
        <v>7439808</v>
      </c>
      <c r="O9" s="287"/>
    </row>
    <row r="10" spans="1:15" ht="15.75" x14ac:dyDescent="0.25">
      <c r="A10" s="285"/>
      <c r="B10" s="286"/>
      <c r="C10" s="36"/>
      <c r="D10" s="11">
        <v>1.1000000000000001</v>
      </c>
      <c r="E10" s="12" t="s">
        <v>7</v>
      </c>
      <c r="F10" s="13"/>
      <c r="G10" s="20"/>
      <c r="H10" s="131"/>
      <c r="I10" s="131"/>
      <c r="J10" s="131"/>
      <c r="K10" s="131"/>
      <c r="L10" s="131"/>
      <c r="M10" s="131"/>
      <c r="N10" s="131"/>
      <c r="O10" s="288"/>
    </row>
    <row r="11" spans="1:15" ht="28.5" x14ac:dyDescent="0.25">
      <c r="A11" s="285"/>
      <c r="B11" s="286"/>
      <c r="C11" s="14" t="s">
        <v>8</v>
      </c>
      <c r="D11" s="14" t="s">
        <v>9</v>
      </c>
      <c r="E11" s="15" t="s">
        <v>10</v>
      </c>
      <c r="F11" s="16" t="s">
        <v>11</v>
      </c>
      <c r="G11" s="17">
        <v>15</v>
      </c>
      <c r="H11" s="238">
        <v>24372</v>
      </c>
      <c r="I11" s="422">
        <v>5605.56</v>
      </c>
      <c r="J11" s="423">
        <v>487.44</v>
      </c>
      <c r="K11" s="423">
        <v>1218.6000000000001</v>
      </c>
      <c r="L11" s="424">
        <v>7311.6</v>
      </c>
      <c r="M11" s="424">
        <v>31683.599999999999</v>
      </c>
      <c r="N11" s="425">
        <v>475254</v>
      </c>
      <c r="O11" s="288"/>
    </row>
    <row r="12" spans="1:15" ht="28.5" x14ac:dyDescent="0.25">
      <c r="A12" s="285"/>
      <c r="B12" s="286"/>
      <c r="C12" s="14" t="s">
        <v>12</v>
      </c>
      <c r="D12" s="14" t="s">
        <v>13</v>
      </c>
      <c r="E12" s="15" t="s">
        <v>14</v>
      </c>
      <c r="F12" s="16" t="s">
        <v>15</v>
      </c>
      <c r="G12" s="17">
        <v>74</v>
      </c>
      <c r="H12" s="238">
        <v>3585.799</v>
      </c>
      <c r="I12" s="422">
        <v>824.73377000000005</v>
      </c>
      <c r="J12" s="423">
        <v>71.715980000000002</v>
      </c>
      <c r="K12" s="423">
        <v>179.28995</v>
      </c>
      <c r="L12" s="424">
        <v>1075.7397000000001</v>
      </c>
      <c r="M12" s="424">
        <v>4661.5387000000001</v>
      </c>
      <c r="N12" s="425">
        <v>344954</v>
      </c>
      <c r="O12" s="288"/>
    </row>
    <row r="13" spans="1:15" ht="15.75" x14ac:dyDescent="0.25">
      <c r="A13" s="285"/>
      <c r="B13" s="286"/>
      <c r="C13" s="14" t="s">
        <v>16</v>
      </c>
      <c r="D13" s="14" t="s">
        <v>17</v>
      </c>
      <c r="E13" s="15" t="s">
        <v>18</v>
      </c>
      <c r="F13" s="18" t="s">
        <v>19</v>
      </c>
      <c r="G13" s="19">
        <v>1</v>
      </c>
      <c r="H13" s="238">
        <v>1336751</v>
      </c>
      <c r="I13" s="422">
        <v>307452.73000000004</v>
      </c>
      <c r="J13" s="423">
        <v>26735.02</v>
      </c>
      <c r="K13" s="423">
        <v>66837.55</v>
      </c>
      <c r="L13" s="424">
        <v>401025.30000000005</v>
      </c>
      <c r="M13" s="424">
        <v>1737776.3</v>
      </c>
      <c r="N13" s="425">
        <v>1737776</v>
      </c>
      <c r="O13" s="288"/>
    </row>
    <row r="14" spans="1:15" ht="28.5" x14ac:dyDescent="0.25">
      <c r="A14" s="285"/>
      <c r="B14" s="286"/>
      <c r="C14" s="14" t="s">
        <v>12</v>
      </c>
      <c r="D14" s="14" t="s">
        <v>20</v>
      </c>
      <c r="E14" s="15" t="s">
        <v>21</v>
      </c>
      <c r="F14" s="18" t="s">
        <v>19</v>
      </c>
      <c r="G14" s="19">
        <v>1</v>
      </c>
      <c r="H14" s="238">
        <v>1218189.3940000001</v>
      </c>
      <c r="I14" s="422">
        <v>280183.56062</v>
      </c>
      <c r="J14" s="423">
        <v>24363.787880000003</v>
      </c>
      <c r="K14" s="423">
        <v>60909.469700000009</v>
      </c>
      <c r="L14" s="424">
        <v>365456.81820000004</v>
      </c>
      <c r="M14" s="424">
        <v>1583646.2122000002</v>
      </c>
      <c r="N14" s="425">
        <v>1583646</v>
      </c>
      <c r="O14" s="288"/>
    </row>
    <row r="15" spans="1:15" ht="28.5" x14ac:dyDescent="0.25">
      <c r="A15" s="285"/>
      <c r="B15" s="286"/>
      <c r="C15" s="14" t="s">
        <v>12</v>
      </c>
      <c r="D15" s="14" t="s">
        <v>22</v>
      </c>
      <c r="E15" s="15" t="s">
        <v>23</v>
      </c>
      <c r="F15" s="18" t="s">
        <v>19</v>
      </c>
      <c r="G15" s="19">
        <v>1</v>
      </c>
      <c r="H15" s="238">
        <v>1739444.1617999999</v>
      </c>
      <c r="I15" s="422">
        <v>400072.15721400001</v>
      </c>
      <c r="J15" s="423">
        <v>34788.883236000001</v>
      </c>
      <c r="K15" s="423">
        <v>86972.20809</v>
      </c>
      <c r="L15" s="424">
        <v>521833.24854000006</v>
      </c>
      <c r="M15" s="424">
        <v>2261277.4103399999</v>
      </c>
      <c r="N15" s="425">
        <v>2261277</v>
      </c>
      <c r="O15" s="288"/>
    </row>
    <row r="16" spans="1:15" ht="15.75" x14ac:dyDescent="0.25">
      <c r="A16" s="285"/>
      <c r="B16" s="286"/>
      <c r="C16" s="36"/>
      <c r="D16" s="11">
        <v>1.2</v>
      </c>
      <c r="E16" s="12" t="s">
        <v>24</v>
      </c>
      <c r="F16" s="13"/>
      <c r="G16" s="20"/>
      <c r="H16" s="239"/>
      <c r="I16" s="239"/>
      <c r="J16" s="239"/>
      <c r="K16" s="239"/>
      <c r="L16" s="239"/>
      <c r="M16" s="239"/>
      <c r="N16" s="131"/>
      <c r="O16" s="288"/>
    </row>
    <row r="17" spans="1:15" ht="28.5" x14ac:dyDescent="0.25">
      <c r="A17" s="285"/>
      <c r="B17" s="286"/>
      <c r="C17" s="14" t="s">
        <v>25</v>
      </c>
      <c r="D17" s="14" t="s">
        <v>26</v>
      </c>
      <c r="E17" s="15" t="s">
        <v>27</v>
      </c>
      <c r="F17" s="16" t="s">
        <v>28</v>
      </c>
      <c r="G17" s="17">
        <v>6</v>
      </c>
      <c r="H17" s="238">
        <v>54134</v>
      </c>
      <c r="I17" s="422">
        <v>12450.82</v>
      </c>
      <c r="J17" s="423">
        <v>1082.68</v>
      </c>
      <c r="K17" s="423">
        <v>2706.7000000000003</v>
      </c>
      <c r="L17" s="424">
        <v>16240.2</v>
      </c>
      <c r="M17" s="424">
        <v>70374.2</v>
      </c>
      <c r="N17" s="425">
        <v>422245</v>
      </c>
      <c r="O17" s="288"/>
    </row>
    <row r="18" spans="1:15" ht="42.75" x14ac:dyDescent="0.25">
      <c r="A18" s="285"/>
      <c r="B18" s="286"/>
      <c r="C18" s="14" t="s">
        <v>29</v>
      </c>
      <c r="D18" s="14" t="s">
        <v>30</v>
      </c>
      <c r="E18" s="15" t="s">
        <v>280</v>
      </c>
      <c r="F18" s="18" t="s">
        <v>28</v>
      </c>
      <c r="G18" s="19">
        <v>2</v>
      </c>
      <c r="H18" s="238">
        <v>122441</v>
      </c>
      <c r="I18" s="422">
        <v>28161.43</v>
      </c>
      <c r="J18" s="423">
        <v>2448.8200000000002</v>
      </c>
      <c r="K18" s="423">
        <v>6122.05</v>
      </c>
      <c r="L18" s="424">
        <v>36732.300000000003</v>
      </c>
      <c r="M18" s="424">
        <v>159173.29999999999</v>
      </c>
      <c r="N18" s="425">
        <v>318347</v>
      </c>
      <c r="O18" s="288"/>
    </row>
    <row r="19" spans="1:15" ht="42.75" x14ac:dyDescent="0.25">
      <c r="A19" s="285"/>
      <c r="B19" s="286"/>
      <c r="C19" s="14" t="s">
        <v>31</v>
      </c>
      <c r="D19" s="14" t="s">
        <v>32</v>
      </c>
      <c r="E19" s="15" t="s">
        <v>281</v>
      </c>
      <c r="F19" s="18" t="s">
        <v>28</v>
      </c>
      <c r="G19" s="19">
        <v>2</v>
      </c>
      <c r="H19" s="238">
        <v>113965</v>
      </c>
      <c r="I19" s="422">
        <v>26211.95</v>
      </c>
      <c r="J19" s="423">
        <v>2279.3000000000002</v>
      </c>
      <c r="K19" s="423">
        <v>5698.25</v>
      </c>
      <c r="L19" s="424">
        <v>34189.5</v>
      </c>
      <c r="M19" s="424">
        <v>148154.5</v>
      </c>
      <c r="N19" s="425">
        <v>296309</v>
      </c>
      <c r="O19" s="288"/>
    </row>
    <row r="20" spans="1:15" ht="15.75" x14ac:dyDescent="0.25">
      <c r="A20" s="285"/>
      <c r="B20" s="286"/>
      <c r="C20" s="11" t="s">
        <v>279</v>
      </c>
      <c r="D20" s="11">
        <v>2</v>
      </c>
      <c r="E20" s="12" t="s">
        <v>33</v>
      </c>
      <c r="F20" s="13"/>
      <c r="G20" s="20"/>
      <c r="H20" s="239"/>
      <c r="I20" s="239"/>
      <c r="J20" s="239"/>
      <c r="K20" s="239"/>
      <c r="L20" s="239"/>
      <c r="M20" s="239"/>
      <c r="N20" s="132">
        <v>1984400</v>
      </c>
      <c r="O20" s="288"/>
    </row>
    <row r="21" spans="1:15" ht="15.75" x14ac:dyDescent="0.25">
      <c r="A21" s="285"/>
      <c r="B21" s="286"/>
      <c r="C21" s="13"/>
      <c r="D21" s="11" t="s">
        <v>34</v>
      </c>
      <c r="E21" s="12" t="s">
        <v>35</v>
      </c>
      <c r="F21" s="13"/>
      <c r="G21" s="20"/>
      <c r="H21" s="239"/>
      <c r="I21" s="239"/>
      <c r="J21" s="239"/>
      <c r="K21" s="239"/>
      <c r="L21" s="239"/>
      <c r="M21" s="239"/>
      <c r="N21" s="131"/>
      <c r="O21" s="288"/>
    </row>
    <row r="22" spans="1:15" ht="28.5" x14ac:dyDescent="0.25">
      <c r="A22" s="285"/>
      <c r="B22" s="286"/>
      <c r="C22" s="14" t="s">
        <v>12</v>
      </c>
      <c r="D22" s="14" t="s">
        <v>36</v>
      </c>
      <c r="E22" s="15" t="s">
        <v>37</v>
      </c>
      <c r="F22" s="18" t="s">
        <v>15</v>
      </c>
      <c r="G22" s="19">
        <v>15</v>
      </c>
      <c r="H22" s="238">
        <v>70759.0628</v>
      </c>
      <c r="I22" s="422">
        <v>16274.584444</v>
      </c>
      <c r="J22" s="423">
        <v>1415.1812560000001</v>
      </c>
      <c r="K22" s="423">
        <v>3537.9531400000001</v>
      </c>
      <c r="L22" s="424">
        <v>21227.718840000001</v>
      </c>
      <c r="M22" s="424">
        <v>91986.781640000001</v>
      </c>
      <c r="N22" s="425">
        <v>1379802</v>
      </c>
      <c r="O22" s="288"/>
    </row>
    <row r="23" spans="1:15" ht="15.75" x14ac:dyDescent="0.25">
      <c r="A23" s="285"/>
      <c r="B23" s="286"/>
      <c r="C23" s="14" t="s">
        <v>38</v>
      </c>
      <c r="D23" s="14" t="s">
        <v>39</v>
      </c>
      <c r="E23" s="15" t="s">
        <v>282</v>
      </c>
      <c r="F23" s="18" t="s">
        <v>40</v>
      </c>
      <c r="G23" s="19">
        <v>45</v>
      </c>
      <c r="H23" s="238">
        <v>10335</v>
      </c>
      <c r="I23" s="422">
        <v>2377.0500000000002</v>
      </c>
      <c r="J23" s="423">
        <v>206.70000000000002</v>
      </c>
      <c r="K23" s="423">
        <v>516.75</v>
      </c>
      <c r="L23" s="424">
        <v>3100.5</v>
      </c>
      <c r="M23" s="424">
        <v>13435.5</v>
      </c>
      <c r="N23" s="425">
        <v>604598</v>
      </c>
      <c r="O23" s="288"/>
    </row>
    <row r="24" spans="1:15" ht="15.75" x14ac:dyDescent="0.25">
      <c r="A24" s="285"/>
      <c r="B24" s="286"/>
      <c r="C24" s="11" t="s">
        <v>279</v>
      </c>
      <c r="D24" s="11">
        <v>3</v>
      </c>
      <c r="E24" s="12" t="s">
        <v>41</v>
      </c>
      <c r="F24" s="13"/>
      <c r="G24" s="20"/>
      <c r="H24" s="240"/>
      <c r="I24" s="240"/>
      <c r="J24" s="240"/>
      <c r="K24" s="240"/>
      <c r="L24" s="240"/>
      <c r="M24" s="240"/>
      <c r="N24" s="132">
        <v>73228314</v>
      </c>
      <c r="O24" s="288"/>
    </row>
    <row r="25" spans="1:15" ht="15.75" x14ac:dyDescent="0.25">
      <c r="A25" s="285"/>
      <c r="B25" s="286"/>
      <c r="C25" s="13"/>
      <c r="D25" s="11" t="s">
        <v>42</v>
      </c>
      <c r="E25" s="21" t="s">
        <v>43</v>
      </c>
      <c r="F25" s="13"/>
      <c r="G25" s="20"/>
      <c r="H25" s="239"/>
      <c r="I25" s="239"/>
      <c r="J25" s="239"/>
      <c r="K25" s="239"/>
      <c r="L25" s="239"/>
      <c r="M25" s="239"/>
      <c r="N25" s="131"/>
      <c r="O25" s="288"/>
    </row>
    <row r="26" spans="1:15" ht="28.5" x14ac:dyDescent="0.25">
      <c r="A26" s="285"/>
      <c r="B26" s="286"/>
      <c r="C26" s="16" t="s">
        <v>44</v>
      </c>
      <c r="D26" s="14" t="s">
        <v>45</v>
      </c>
      <c r="E26" s="22" t="s">
        <v>283</v>
      </c>
      <c r="F26" s="18" t="s">
        <v>19</v>
      </c>
      <c r="G26" s="17">
        <v>3</v>
      </c>
      <c r="H26" s="238">
        <v>1246010.78</v>
      </c>
      <c r="I26" s="422">
        <v>286582.47940000001</v>
      </c>
      <c r="J26" s="423">
        <v>24920.2156</v>
      </c>
      <c r="K26" s="423">
        <v>62300.539000000004</v>
      </c>
      <c r="L26" s="424">
        <v>373803.234</v>
      </c>
      <c r="M26" s="424">
        <v>1619814.014</v>
      </c>
      <c r="N26" s="425">
        <v>4859442</v>
      </c>
      <c r="O26" s="288"/>
    </row>
    <row r="27" spans="1:15" ht="28.5" x14ac:dyDescent="0.25">
      <c r="A27" s="285"/>
      <c r="B27" s="286"/>
      <c r="C27" s="16" t="s">
        <v>46</v>
      </c>
      <c r="D27" s="14" t="s">
        <v>47</v>
      </c>
      <c r="E27" s="22" t="s">
        <v>284</v>
      </c>
      <c r="F27" s="18" t="s">
        <v>19</v>
      </c>
      <c r="G27" s="17">
        <v>2</v>
      </c>
      <c r="H27" s="238">
        <v>3713960.25</v>
      </c>
      <c r="I27" s="422">
        <v>854210.85750000004</v>
      </c>
      <c r="J27" s="423">
        <v>74279.205000000002</v>
      </c>
      <c r="K27" s="423">
        <v>185698.01250000001</v>
      </c>
      <c r="L27" s="424">
        <v>1114188.075</v>
      </c>
      <c r="M27" s="424">
        <v>4828148.3250000002</v>
      </c>
      <c r="N27" s="425">
        <v>9656297</v>
      </c>
      <c r="O27" s="288"/>
    </row>
    <row r="28" spans="1:15" ht="28.5" x14ac:dyDescent="0.25">
      <c r="A28" s="285"/>
      <c r="B28" s="286"/>
      <c r="C28" s="16" t="s">
        <v>12</v>
      </c>
      <c r="D28" s="14" t="s">
        <v>48</v>
      </c>
      <c r="E28" s="22" t="s">
        <v>285</v>
      </c>
      <c r="F28" s="18" t="s">
        <v>19</v>
      </c>
      <c r="G28" s="17">
        <v>1</v>
      </c>
      <c r="H28" s="238">
        <v>3250873.3386347201</v>
      </c>
      <c r="I28" s="422">
        <v>747700.86788598564</v>
      </c>
      <c r="J28" s="423">
        <v>65017.466772694403</v>
      </c>
      <c r="K28" s="423">
        <v>162543.66693173602</v>
      </c>
      <c r="L28" s="424">
        <v>975262.00159041607</v>
      </c>
      <c r="M28" s="424">
        <v>4226135.3402251359</v>
      </c>
      <c r="N28" s="425">
        <v>4226135</v>
      </c>
      <c r="O28" s="288"/>
    </row>
    <row r="29" spans="1:15" ht="28.5" x14ac:dyDescent="0.25">
      <c r="A29" s="285"/>
      <c r="B29" s="286"/>
      <c r="C29" s="16" t="s">
        <v>12</v>
      </c>
      <c r="D29" s="14" t="s">
        <v>49</v>
      </c>
      <c r="E29" s="22" t="s">
        <v>286</v>
      </c>
      <c r="F29" s="18" t="s">
        <v>19</v>
      </c>
      <c r="G29" s="23">
        <v>1</v>
      </c>
      <c r="H29" s="238">
        <v>2931918.1388517199</v>
      </c>
      <c r="I29" s="422">
        <v>674341.17193589557</v>
      </c>
      <c r="J29" s="423">
        <v>58638.362777034403</v>
      </c>
      <c r="K29" s="423">
        <v>146595.90694258601</v>
      </c>
      <c r="L29" s="424">
        <v>879575.44165551593</v>
      </c>
      <c r="M29" s="424">
        <v>3811493.5805072356</v>
      </c>
      <c r="N29" s="425">
        <v>3811494</v>
      </c>
      <c r="O29" s="288"/>
    </row>
    <row r="30" spans="1:15" ht="15.75" x14ac:dyDescent="0.25">
      <c r="A30" s="285"/>
      <c r="B30" s="286"/>
      <c r="C30" s="13"/>
      <c r="D30" s="11">
        <v>3.2</v>
      </c>
      <c r="E30" s="12" t="s">
        <v>50</v>
      </c>
      <c r="F30" s="13"/>
      <c r="G30" s="20"/>
      <c r="H30" s="239"/>
      <c r="I30" s="239"/>
      <c r="J30" s="239"/>
      <c r="K30" s="239"/>
      <c r="L30" s="239"/>
      <c r="M30" s="239"/>
      <c r="N30" s="131"/>
      <c r="O30" s="288"/>
    </row>
    <row r="31" spans="1:15" ht="42.75" x14ac:dyDescent="0.25">
      <c r="A31" s="285"/>
      <c r="B31" s="286"/>
      <c r="C31" s="24" t="s">
        <v>287</v>
      </c>
      <c r="D31" s="25" t="s">
        <v>51</v>
      </c>
      <c r="E31" s="26" t="s">
        <v>52</v>
      </c>
      <c r="F31" s="24" t="s">
        <v>15</v>
      </c>
      <c r="G31" s="27">
        <v>120</v>
      </c>
      <c r="H31" s="241">
        <v>1427</v>
      </c>
      <c r="I31" s="422">
        <v>328.21000000000004</v>
      </c>
      <c r="J31" s="423">
        <v>28.54</v>
      </c>
      <c r="K31" s="423">
        <v>71.350000000000009</v>
      </c>
      <c r="L31" s="424">
        <v>428.10000000000008</v>
      </c>
      <c r="M31" s="424">
        <v>1855.1000000000001</v>
      </c>
      <c r="N31" s="425">
        <v>222612</v>
      </c>
      <c r="O31" s="288"/>
    </row>
    <row r="32" spans="1:15" ht="15.75" x14ac:dyDescent="0.25">
      <c r="A32" s="285"/>
      <c r="B32" s="286"/>
      <c r="C32" s="24" t="s">
        <v>53</v>
      </c>
      <c r="D32" s="25" t="s">
        <v>54</v>
      </c>
      <c r="E32" s="26" t="s">
        <v>55</v>
      </c>
      <c r="F32" s="24" t="s">
        <v>11</v>
      </c>
      <c r="G32" s="27">
        <v>22</v>
      </c>
      <c r="H32" s="242">
        <v>336375.28</v>
      </c>
      <c r="I32" s="422">
        <v>77366.314400000003</v>
      </c>
      <c r="J32" s="423">
        <v>6727.5056000000004</v>
      </c>
      <c r="K32" s="423">
        <v>16818.764000000003</v>
      </c>
      <c r="L32" s="424">
        <v>100912.584</v>
      </c>
      <c r="M32" s="424">
        <v>437287.86400000006</v>
      </c>
      <c r="N32" s="425">
        <v>9620333</v>
      </c>
      <c r="O32" s="288"/>
    </row>
    <row r="33" spans="1:15" ht="15.75" x14ac:dyDescent="0.25">
      <c r="A33" s="285"/>
      <c r="B33" s="286"/>
      <c r="C33" s="16" t="s">
        <v>12</v>
      </c>
      <c r="D33" s="25" t="s">
        <v>56</v>
      </c>
      <c r="E33" s="28" t="s">
        <v>288</v>
      </c>
      <c r="F33" s="16" t="s">
        <v>11</v>
      </c>
      <c r="G33" s="17">
        <v>66</v>
      </c>
      <c r="H33" s="238">
        <v>5573.7786399999995</v>
      </c>
      <c r="I33" s="422">
        <v>1281.9690871999999</v>
      </c>
      <c r="J33" s="423">
        <v>111.47557279999999</v>
      </c>
      <c r="K33" s="423">
        <v>278.68893199999997</v>
      </c>
      <c r="L33" s="424">
        <v>1672.1335919999999</v>
      </c>
      <c r="M33" s="424">
        <v>7245.9122319999997</v>
      </c>
      <c r="N33" s="425">
        <v>478230</v>
      </c>
      <c r="O33" s="288"/>
    </row>
    <row r="34" spans="1:15" ht="28.5" x14ac:dyDescent="0.25">
      <c r="A34" s="285"/>
      <c r="B34" s="286"/>
      <c r="C34" s="16" t="s">
        <v>12</v>
      </c>
      <c r="D34" s="25" t="s">
        <v>57</v>
      </c>
      <c r="E34" s="15" t="s">
        <v>289</v>
      </c>
      <c r="F34" s="18" t="s">
        <v>15</v>
      </c>
      <c r="G34" s="19">
        <v>33</v>
      </c>
      <c r="H34" s="238">
        <v>316860</v>
      </c>
      <c r="I34" s="422">
        <v>72877.8</v>
      </c>
      <c r="J34" s="423">
        <v>6337.2</v>
      </c>
      <c r="K34" s="423">
        <v>15843</v>
      </c>
      <c r="L34" s="424">
        <v>95058</v>
      </c>
      <c r="M34" s="424">
        <v>411918</v>
      </c>
      <c r="N34" s="425">
        <v>13593294</v>
      </c>
      <c r="O34" s="288"/>
    </row>
    <row r="35" spans="1:15" ht="15.75" x14ac:dyDescent="0.25">
      <c r="A35" s="285"/>
      <c r="B35" s="286"/>
      <c r="C35" s="14" t="s">
        <v>58</v>
      </c>
      <c r="D35" s="25" t="s">
        <v>59</v>
      </c>
      <c r="E35" s="22" t="s">
        <v>60</v>
      </c>
      <c r="F35" s="29" t="s">
        <v>61</v>
      </c>
      <c r="G35" s="30">
        <v>3</v>
      </c>
      <c r="H35" s="238">
        <v>907119</v>
      </c>
      <c r="I35" s="422">
        <v>208637.37</v>
      </c>
      <c r="J35" s="423">
        <v>18142.38</v>
      </c>
      <c r="K35" s="423">
        <v>45355.950000000004</v>
      </c>
      <c r="L35" s="424">
        <v>272135.7</v>
      </c>
      <c r="M35" s="424">
        <v>1179254.7</v>
      </c>
      <c r="N35" s="425">
        <v>3537764</v>
      </c>
      <c r="O35" s="288"/>
    </row>
    <row r="36" spans="1:15" ht="28.5" x14ac:dyDescent="0.25">
      <c r="A36" s="285"/>
      <c r="B36" s="286"/>
      <c r="C36" s="16" t="s">
        <v>12</v>
      </c>
      <c r="D36" s="25" t="s">
        <v>62</v>
      </c>
      <c r="E36" s="22" t="s">
        <v>63</v>
      </c>
      <c r="F36" s="29" t="s">
        <v>19</v>
      </c>
      <c r="G36" s="30">
        <v>2</v>
      </c>
      <c r="H36" s="238">
        <v>3221410</v>
      </c>
      <c r="I36" s="422">
        <v>740924.3</v>
      </c>
      <c r="J36" s="423">
        <v>64428.200000000004</v>
      </c>
      <c r="K36" s="423">
        <v>161070.5</v>
      </c>
      <c r="L36" s="424">
        <v>966423</v>
      </c>
      <c r="M36" s="424">
        <v>4187833</v>
      </c>
      <c r="N36" s="425">
        <v>8375666</v>
      </c>
      <c r="O36" s="288"/>
    </row>
    <row r="37" spans="1:15" ht="28.5" x14ac:dyDescent="0.25">
      <c r="A37" s="285"/>
      <c r="B37" s="286"/>
      <c r="C37" s="1" t="s">
        <v>64</v>
      </c>
      <c r="D37" s="25" t="s">
        <v>65</v>
      </c>
      <c r="E37" s="2" t="s">
        <v>66</v>
      </c>
      <c r="F37" s="1" t="s">
        <v>11</v>
      </c>
      <c r="G37" s="30">
        <v>23</v>
      </c>
      <c r="H37" s="238">
        <v>22202</v>
      </c>
      <c r="I37" s="422">
        <v>5106.46</v>
      </c>
      <c r="J37" s="423">
        <v>444.04</v>
      </c>
      <c r="K37" s="423">
        <v>1110.1000000000001</v>
      </c>
      <c r="L37" s="424">
        <v>6660.6</v>
      </c>
      <c r="M37" s="424">
        <v>28862.6</v>
      </c>
      <c r="N37" s="425">
        <v>663840</v>
      </c>
      <c r="O37" s="288"/>
    </row>
    <row r="38" spans="1:15" ht="15.75" x14ac:dyDescent="0.25">
      <c r="A38" s="285"/>
      <c r="B38" s="286"/>
      <c r="C38" s="16" t="s">
        <v>12</v>
      </c>
      <c r="D38" s="25" t="s">
        <v>67</v>
      </c>
      <c r="E38" s="22" t="s">
        <v>68</v>
      </c>
      <c r="F38" s="29" t="s">
        <v>15</v>
      </c>
      <c r="G38" s="30">
        <v>144</v>
      </c>
      <c r="H38" s="238">
        <v>23003.476214000002</v>
      </c>
      <c r="I38" s="422">
        <v>5290.7995292200003</v>
      </c>
      <c r="J38" s="423">
        <v>460.06952428000005</v>
      </c>
      <c r="K38" s="423">
        <v>1150.1738107000001</v>
      </c>
      <c r="L38" s="424">
        <v>6901.0428642000006</v>
      </c>
      <c r="M38" s="424">
        <v>29904.519078200003</v>
      </c>
      <c r="N38" s="425">
        <v>4306251</v>
      </c>
      <c r="O38" s="288"/>
    </row>
    <row r="39" spans="1:15" ht="42.75" x14ac:dyDescent="0.25">
      <c r="A39" s="285"/>
      <c r="B39" s="286"/>
      <c r="C39" s="16" t="s">
        <v>12</v>
      </c>
      <c r="D39" s="25" t="s">
        <v>69</v>
      </c>
      <c r="E39" s="22" t="s">
        <v>255</v>
      </c>
      <c r="F39" s="29" t="s">
        <v>19</v>
      </c>
      <c r="G39" s="30">
        <v>2</v>
      </c>
      <c r="H39" s="238">
        <v>1968195.9578</v>
      </c>
      <c r="I39" s="422">
        <v>452685.07029400003</v>
      </c>
      <c r="J39" s="423">
        <v>39363.919156000004</v>
      </c>
      <c r="K39" s="423">
        <v>98409.797890000002</v>
      </c>
      <c r="L39" s="424">
        <v>590458.78734000004</v>
      </c>
      <c r="M39" s="424">
        <v>2558654.7451400002</v>
      </c>
      <c r="N39" s="425">
        <v>5117309</v>
      </c>
      <c r="O39" s="288"/>
    </row>
    <row r="40" spans="1:15" ht="28.5" x14ac:dyDescent="0.25">
      <c r="A40" s="285"/>
      <c r="B40" s="286"/>
      <c r="C40" s="16" t="s">
        <v>12</v>
      </c>
      <c r="D40" s="25" t="s">
        <v>70</v>
      </c>
      <c r="E40" s="22" t="s">
        <v>254</v>
      </c>
      <c r="F40" s="29" t="s">
        <v>19</v>
      </c>
      <c r="G40" s="30">
        <v>4</v>
      </c>
      <c r="H40" s="238">
        <v>915316.71397200006</v>
      </c>
      <c r="I40" s="422">
        <v>210522.84421356002</v>
      </c>
      <c r="J40" s="423">
        <v>18306.334279440001</v>
      </c>
      <c r="K40" s="423">
        <v>45765.835698600007</v>
      </c>
      <c r="L40" s="424">
        <v>274595.01419160003</v>
      </c>
      <c r="M40" s="424">
        <v>1189911.7281636</v>
      </c>
      <c r="N40" s="425">
        <v>4759647</v>
      </c>
      <c r="O40" s="288"/>
    </row>
    <row r="41" spans="1:15" ht="15.75" x14ac:dyDescent="0.25">
      <c r="A41" s="285"/>
      <c r="B41" s="286"/>
      <c r="C41" s="45"/>
      <c r="D41" s="46"/>
      <c r="E41" s="47" t="s">
        <v>71</v>
      </c>
      <c r="F41" s="48"/>
      <c r="G41" s="49"/>
      <c r="H41" s="133"/>
      <c r="I41" s="133"/>
      <c r="J41" s="133"/>
      <c r="K41" s="133"/>
      <c r="L41" s="133"/>
      <c r="M41" s="133"/>
      <c r="N41" s="134">
        <v>82652522</v>
      </c>
      <c r="O41" s="288"/>
    </row>
    <row r="42" spans="1:15" s="300" customFormat="1" ht="35.25" customHeight="1" x14ac:dyDescent="0.25">
      <c r="A42" s="301"/>
      <c r="B42" s="302"/>
      <c r="C42" s="436" t="s">
        <v>115</v>
      </c>
      <c r="D42" s="437"/>
      <c r="E42" s="437"/>
      <c r="F42" s="437"/>
      <c r="G42" s="437"/>
      <c r="H42" s="437"/>
      <c r="I42" s="437"/>
      <c r="J42" s="437"/>
      <c r="K42" s="437"/>
      <c r="L42" s="437"/>
      <c r="M42" s="437"/>
      <c r="N42" s="438"/>
      <c r="O42" s="288"/>
    </row>
    <row r="43" spans="1:15" ht="36" customHeight="1" x14ac:dyDescent="0.25">
      <c r="A43" s="285"/>
      <c r="B43" s="286"/>
      <c r="C43" s="44"/>
      <c r="D43" s="44" t="s">
        <v>0</v>
      </c>
      <c r="E43" s="44" t="s">
        <v>1</v>
      </c>
      <c r="F43" s="44" t="s">
        <v>73</v>
      </c>
      <c r="G43" s="44" t="s">
        <v>3</v>
      </c>
      <c r="H43" s="130" t="s">
        <v>4</v>
      </c>
      <c r="I43" s="130" t="s">
        <v>402</v>
      </c>
      <c r="J43" s="130" t="s">
        <v>403</v>
      </c>
      <c r="K43" s="130" t="s">
        <v>404</v>
      </c>
      <c r="L43" s="130" t="s">
        <v>405</v>
      </c>
      <c r="M43" s="130" t="s">
        <v>406</v>
      </c>
      <c r="N43" s="135" t="s">
        <v>5</v>
      </c>
      <c r="O43" s="288"/>
    </row>
    <row r="44" spans="1:15" ht="15.75" x14ac:dyDescent="0.25">
      <c r="A44" s="285"/>
      <c r="B44" s="286"/>
      <c r="C44" s="11" t="s">
        <v>279</v>
      </c>
      <c r="D44" s="37">
        <v>1</v>
      </c>
      <c r="E44" s="37" t="s">
        <v>6</v>
      </c>
      <c r="F44" s="38"/>
      <c r="G44" s="38"/>
      <c r="H44" s="244"/>
      <c r="I44" s="244"/>
      <c r="J44" s="244"/>
      <c r="K44" s="244"/>
      <c r="L44" s="244"/>
      <c r="M44" s="244"/>
      <c r="N44" s="136">
        <v>7647017</v>
      </c>
      <c r="O44" s="288"/>
    </row>
    <row r="45" spans="1:15" ht="42.75" x14ac:dyDescent="0.25">
      <c r="A45" s="285"/>
      <c r="B45" s="286"/>
      <c r="C45" s="4" t="s">
        <v>74</v>
      </c>
      <c r="D45" s="4" t="s">
        <v>75</v>
      </c>
      <c r="E45" s="5" t="s">
        <v>10</v>
      </c>
      <c r="F45" s="4" t="s">
        <v>11</v>
      </c>
      <c r="G45" s="6">
        <v>50</v>
      </c>
      <c r="H45" s="238">
        <v>24372</v>
      </c>
      <c r="I45" s="422">
        <v>5605.56</v>
      </c>
      <c r="J45" s="423">
        <v>487.44</v>
      </c>
      <c r="K45" s="423">
        <v>1218.6000000000001</v>
      </c>
      <c r="L45" s="424">
        <v>7311.6</v>
      </c>
      <c r="M45" s="424">
        <v>31683.599999999999</v>
      </c>
      <c r="N45" s="425">
        <v>1584180</v>
      </c>
      <c r="O45" s="288"/>
    </row>
    <row r="46" spans="1:15" ht="15.75" x14ac:dyDescent="0.25">
      <c r="A46" s="285"/>
      <c r="B46" s="286"/>
      <c r="C46" s="14" t="s">
        <v>16</v>
      </c>
      <c r="D46" s="14" t="s">
        <v>17</v>
      </c>
      <c r="E46" s="31" t="s">
        <v>18</v>
      </c>
      <c r="F46" s="18" t="s">
        <v>19</v>
      </c>
      <c r="G46" s="7">
        <v>1</v>
      </c>
      <c r="H46" s="238">
        <v>1336751</v>
      </c>
      <c r="I46" s="422">
        <v>307452.73000000004</v>
      </c>
      <c r="J46" s="423">
        <v>26735.02</v>
      </c>
      <c r="K46" s="423">
        <v>66837.55</v>
      </c>
      <c r="L46" s="424">
        <v>401025.30000000005</v>
      </c>
      <c r="M46" s="424">
        <v>1737776.3</v>
      </c>
      <c r="N46" s="425">
        <v>1737776</v>
      </c>
      <c r="O46" s="288"/>
    </row>
    <row r="47" spans="1:15" ht="28.5" x14ac:dyDescent="0.25">
      <c r="A47" s="285"/>
      <c r="B47" s="286"/>
      <c r="C47" s="4" t="s">
        <v>76</v>
      </c>
      <c r="D47" s="4" t="s">
        <v>77</v>
      </c>
      <c r="E47" s="5" t="s">
        <v>14</v>
      </c>
      <c r="F47" s="4" t="s">
        <v>15</v>
      </c>
      <c r="G47" s="6">
        <v>103</v>
      </c>
      <c r="H47" s="238">
        <v>3585.799</v>
      </c>
      <c r="I47" s="422">
        <v>824.73377000000005</v>
      </c>
      <c r="J47" s="423">
        <v>71.715980000000002</v>
      </c>
      <c r="K47" s="423">
        <v>179.28995</v>
      </c>
      <c r="L47" s="424">
        <v>1075.7397000000001</v>
      </c>
      <c r="M47" s="424">
        <v>4661.5387000000001</v>
      </c>
      <c r="N47" s="425">
        <v>480138</v>
      </c>
      <c r="O47" s="288"/>
    </row>
    <row r="48" spans="1:15" ht="28.5" x14ac:dyDescent="0.25">
      <c r="A48" s="285"/>
      <c r="B48" s="286"/>
      <c r="C48" s="4" t="s">
        <v>12</v>
      </c>
      <c r="D48" s="4" t="s">
        <v>78</v>
      </c>
      <c r="E48" s="5" t="s">
        <v>21</v>
      </c>
      <c r="F48" s="8" t="s">
        <v>19</v>
      </c>
      <c r="G48" s="9">
        <v>1</v>
      </c>
      <c r="H48" s="238">
        <v>1218189.3940000001</v>
      </c>
      <c r="I48" s="422">
        <v>280183.56062</v>
      </c>
      <c r="J48" s="423">
        <v>24363.787880000003</v>
      </c>
      <c r="K48" s="423">
        <v>60909.469700000009</v>
      </c>
      <c r="L48" s="424">
        <v>365456.81820000004</v>
      </c>
      <c r="M48" s="424">
        <v>1583646.2122000002</v>
      </c>
      <c r="N48" s="425">
        <v>1583646</v>
      </c>
      <c r="O48" s="288"/>
    </row>
    <row r="49" spans="1:15" ht="28.5" x14ac:dyDescent="0.25">
      <c r="A49" s="285"/>
      <c r="B49" s="286"/>
      <c r="C49" s="4" t="s">
        <v>12</v>
      </c>
      <c r="D49" s="4" t="s">
        <v>79</v>
      </c>
      <c r="E49" s="5" t="s">
        <v>23</v>
      </c>
      <c r="F49" s="8" t="s">
        <v>19</v>
      </c>
      <c r="G49" s="9">
        <v>1</v>
      </c>
      <c r="H49" s="238">
        <v>1739444.1617999999</v>
      </c>
      <c r="I49" s="422">
        <v>400072.15721400001</v>
      </c>
      <c r="J49" s="423">
        <v>34788.883236000001</v>
      </c>
      <c r="K49" s="423">
        <v>86972.20809</v>
      </c>
      <c r="L49" s="424">
        <v>521833.24854000006</v>
      </c>
      <c r="M49" s="424">
        <v>2261277.4103399999</v>
      </c>
      <c r="N49" s="425">
        <v>2261277</v>
      </c>
      <c r="O49" s="288"/>
    </row>
    <row r="50" spans="1:15" ht="15.75" x14ac:dyDescent="0.25">
      <c r="A50" s="285"/>
      <c r="B50" s="286"/>
      <c r="C50" s="38"/>
      <c r="D50" s="37">
        <v>2</v>
      </c>
      <c r="E50" s="37" t="s">
        <v>41</v>
      </c>
      <c r="F50" s="38"/>
      <c r="G50" s="38"/>
      <c r="H50" s="244"/>
      <c r="I50" s="244"/>
      <c r="J50" s="244"/>
      <c r="K50" s="244"/>
      <c r="L50" s="244"/>
      <c r="M50" s="244"/>
      <c r="N50" s="137">
        <v>17744862</v>
      </c>
      <c r="O50" s="288"/>
    </row>
    <row r="51" spans="1:15" ht="57" x14ac:dyDescent="0.25">
      <c r="A51" s="285"/>
      <c r="B51" s="286"/>
      <c r="C51" s="1" t="s">
        <v>80</v>
      </c>
      <c r="D51" s="1" t="s">
        <v>34</v>
      </c>
      <c r="E51" s="10" t="s">
        <v>81</v>
      </c>
      <c r="F51" s="1" t="s">
        <v>82</v>
      </c>
      <c r="G51" s="1">
        <v>40</v>
      </c>
      <c r="H51" s="246">
        <v>40865</v>
      </c>
      <c r="I51" s="422">
        <v>9398.9500000000007</v>
      </c>
      <c r="J51" s="423">
        <v>817.30000000000007</v>
      </c>
      <c r="K51" s="423">
        <v>2043.25</v>
      </c>
      <c r="L51" s="424">
        <v>12259.5</v>
      </c>
      <c r="M51" s="424">
        <v>53124.5</v>
      </c>
      <c r="N51" s="425">
        <v>2124980</v>
      </c>
      <c r="O51" s="288"/>
    </row>
    <row r="52" spans="1:15" ht="15.75" x14ac:dyDescent="0.25">
      <c r="A52" s="285"/>
      <c r="B52" s="286"/>
      <c r="C52" s="1" t="s">
        <v>12</v>
      </c>
      <c r="D52" s="1" t="s">
        <v>83</v>
      </c>
      <c r="E52" s="2" t="s">
        <v>84</v>
      </c>
      <c r="F52" s="1" t="s">
        <v>19</v>
      </c>
      <c r="G52" s="1">
        <v>2</v>
      </c>
      <c r="H52" s="238">
        <v>87151.286800000002</v>
      </c>
      <c r="I52" s="422">
        <v>20044.795964000001</v>
      </c>
      <c r="J52" s="423">
        <v>1743.0257360000001</v>
      </c>
      <c r="K52" s="423">
        <v>4357.5643399999999</v>
      </c>
      <c r="L52" s="424">
        <v>26145.386040000001</v>
      </c>
      <c r="M52" s="424">
        <v>113296.67284</v>
      </c>
      <c r="N52" s="425">
        <v>226593</v>
      </c>
      <c r="O52" s="288"/>
    </row>
    <row r="53" spans="1:15" ht="15.75" x14ac:dyDescent="0.25">
      <c r="A53" s="285"/>
      <c r="B53" s="286"/>
      <c r="C53" s="1" t="s">
        <v>290</v>
      </c>
      <c r="D53" s="1" t="s">
        <v>85</v>
      </c>
      <c r="E53" s="93" t="s">
        <v>292</v>
      </c>
      <c r="F53" s="1" t="s">
        <v>86</v>
      </c>
      <c r="G53" s="1">
        <v>85</v>
      </c>
      <c r="H53" s="245">
        <v>11059.61</v>
      </c>
      <c r="I53" s="422">
        <v>2543.7103000000002</v>
      </c>
      <c r="J53" s="423">
        <v>221.19220000000001</v>
      </c>
      <c r="K53" s="423">
        <v>552.98050000000001</v>
      </c>
      <c r="L53" s="424">
        <v>3317.8830000000003</v>
      </c>
      <c r="M53" s="424">
        <v>14377.493</v>
      </c>
      <c r="N53" s="425">
        <v>1222087</v>
      </c>
      <c r="O53" s="288"/>
    </row>
    <row r="54" spans="1:15" ht="42.75" x14ac:dyDescent="0.25">
      <c r="A54" s="285"/>
      <c r="B54" s="286"/>
      <c r="C54" s="118" t="s">
        <v>238</v>
      </c>
      <c r="D54" s="1" t="s">
        <v>87</v>
      </c>
      <c r="E54" s="2" t="s">
        <v>293</v>
      </c>
      <c r="F54" s="1" t="s">
        <v>88</v>
      </c>
      <c r="G54" s="1">
        <v>50</v>
      </c>
      <c r="H54" s="245">
        <v>15336.07</v>
      </c>
      <c r="I54" s="422">
        <v>3527.2961</v>
      </c>
      <c r="J54" s="423">
        <v>306.72140000000002</v>
      </c>
      <c r="K54" s="423">
        <v>766.80349999999999</v>
      </c>
      <c r="L54" s="424">
        <v>4600.8209999999999</v>
      </c>
      <c r="M54" s="424">
        <v>19936.891</v>
      </c>
      <c r="N54" s="425">
        <v>996845</v>
      </c>
      <c r="O54" s="288"/>
    </row>
    <row r="55" spans="1:15" ht="42.75" x14ac:dyDescent="0.25">
      <c r="A55" s="285"/>
      <c r="B55" s="286"/>
      <c r="C55" s="1" t="s">
        <v>291</v>
      </c>
      <c r="D55" s="1" t="s">
        <v>89</v>
      </c>
      <c r="E55" s="2" t="s">
        <v>90</v>
      </c>
      <c r="F55" s="1" t="s">
        <v>91</v>
      </c>
      <c r="G55" s="1">
        <v>7.6</v>
      </c>
      <c r="H55" s="245">
        <v>54134</v>
      </c>
      <c r="I55" s="422">
        <v>12450.82</v>
      </c>
      <c r="J55" s="423">
        <v>1082.68</v>
      </c>
      <c r="K55" s="423">
        <v>2706.7000000000003</v>
      </c>
      <c r="L55" s="424">
        <v>16240.2</v>
      </c>
      <c r="M55" s="424">
        <v>70374.2</v>
      </c>
      <c r="N55" s="425">
        <v>534844</v>
      </c>
      <c r="O55" s="288"/>
    </row>
    <row r="56" spans="1:15" ht="28.5" x14ac:dyDescent="0.25">
      <c r="A56" s="285"/>
      <c r="B56" s="286"/>
      <c r="C56" s="1" t="s">
        <v>92</v>
      </c>
      <c r="D56" s="1" t="s">
        <v>93</v>
      </c>
      <c r="E56" s="2" t="s">
        <v>94</v>
      </c>
      <c r="F56" s="1" t="s">
        <v>91</v>
      </c>
      <c r="G56" s="1">
        <v>10</v>
      </c>
      <c r="H56" s="245">
        <v>62255</v>
      </c>
      <c r="I56" s="422">
        <v>14318.650000000001</v>
      </c>
      <c r="J56" s="423">
        <v>1245.1000000000001</v>
      </c>
      <c r="K56" s="423">
        <v>3112.75</v>
      </c>
      <c r="L56" s="424">
        <v>18676.5</v>
      </c>
      <c r="M56" s="424">
        <v>80931.5</v>
      </c>
      <c r="N56" s="425">
        <v>809315</v>
      </c>
      <c r="O56" s="288"/>
    </row>
    <row r="57" spans="1:15" ht="28.5" x14ac:dyDescent="0.25">
      <c r="A57" s="285"/>
      <c r="B57" s="286"/>
      <c r="C57" s="1" t="s">
        <v>64</v>
      </c>
      <c r="D57" s="1" t="s">
        <v>95</v>
      </c>
      <c r="E57" s="2" t="s">
        <v>66</v>
      </c>
      <c r="F57" s="1" t="s">
        <v>88</v>
      </c>
      <c r="G57" s="1">
        <v>50</v>
      </c>
      <c r="H57" s="238">
        <v>22202</v>
      </c>
      <c r="I57" s="422">
        <v>5106.46</v>
      </c>
      <c r="J57" s="423">
        <v>444.04</v>
      </c>
      <c r="K57" s="423">
        <v>1110.1000000000001</v>
      </c>
      <c r="L57" s="424">
        <v>6660.6</v>
      </c>
      <c r="M57" s="424">
        <v>28862.6</v>
      </c>
      <c r="N57" s="425">
        <v>1443130</v>
      </c>
      <c r="O57" s="288"/>
    </row>
    <row r="58" spans="1:15" ht="42.75" x14ac:dyDescent="0.25">
      <c r="A58" s="285"/>
      <c r="B58" s="286"/>
      <c r="C58" s="1" t="s">
        <v>96</v>
      </c>
      <c r="D58" s="1" t="s">
        <v>97</v>
      </c>
      <c r="E58" s="2" t="s">
        <v>98</v>
      </c>
      <c r="F58" s="1" t="s">
        <v>86</v>
      </c>
      <c r="G58" s="1">
        <v>3</v>
      </c>
      <c r="H58" s="245">
        <v>10970</v>
      </c>
      <c r="I58" s="422">
        <v>2523.1</v>
      </c>
      <c r="J58" s="423">
        <v>219.4</v>
      </c>
      <c r="K58" s="423">
        <v>548.5</v>
      </c>
      <c r="L58" s="424">
        <v>3291</v>
      </c>
      <c r="M58" s="424">
        <v>14261</v>
      </c>
      <c r="N58" s="425">
        <v>42783</v>
      </c>
      <c r="O58" s="288"/>
    </row>
    <row r="59" spans="1:15" ht="28.5" x14ac:dyDescent="0.25">
      <c r="A59" s="285"/>
      <c r="B59" s="286"/>
      <c r="C59" s="1" t="s">
        <v>12</v>
      </c>
      <c r="D59" s="1" t="s">
        <v>99</v>
      </c>
      <c r="E59" s="2" t="s">
        <v>100</v>
      </c>
      <c r="F59" s="1" t="s">
        <v>86</v>
      </c>
      <c r="G59" s="1">
        <v>3</v>
      </c>
      <c r="H59" s="238">
        <v>84746.319400000008</v>
      </c>
      <c r="I59" s="422">
        <v>19491.653462000002</v>
      </c>
      <c r="J59" s="423">
        <v>1694.9263880000001</v>
      </c>
      <c r="K59" s="423">
        <v>4237.3159700000006</v>
      </c>
      <c r="L59" s="424">
        <v>25423.895820000002</v>
      </c>
      <c r="M59" s="424">
        <v>110170.21522000001</v>
      </c>
      <c r="N59" s="425">
        <v>330511</v>
      </c>
      <c r="O59" s="288"/>
    </row>
    <row r="60" spans="1:15" ht="28.5" x14ac:dyDescent="0.25">
      <c r="A60" s="285"/>
      <c r="B60" s="286"/>
      <c r="C60" s="1" t="s">
        <v>101</v>
      </c>
      <c r="D60" s="1" t="s">
        <v>102</v>
      </c>
      <c r="E60" s="2" t="s">
        <v>103</v>
      </c>
      <c r="F60" s="1" t="s">
        <v>88</v>
      </c>
      <c r="G60" s="1">
        <v>30</v>
      </c>
      <c r="H60" s="245">
        <v>67456</v>
      </c>
      <c r="I60" s="422">
        <v>15514.880000000001</v>
      </c>
      <c r="J60" s="423">
        <v>1349.1200000000001</v>
      </c>
      <c r="K60" s="423">
        <v>3372.8</v>
      </c>
      <c r="L60" s="424">
        <v>20236.8</v>
      </c>
      <c r="M60" s="424">
        <v>87692.800000000003</v>
      </c>
      <c r="N60" s="425">
        <v>2630784</v>
      </c>
      <c r="O60" s="288"/>
    </row>
    <row r="61" spans="1:15" ht="28.5" x14ac:dyDescent="0.25">
      <c r="A61" s="285"/>
      <c r="B61" s="286"/>
      <c r="C61" s="1" t="s">
        <v>104</v>
      </c>
      <c r="D61" s="1" t="s">
        <v>105</v>
      </c>
      <c r="E61" s="2" t="s">
        <v>60</v>
      </c>
      <c r="F61" s="1" t="s">
        <v>106</v>
      </c>
      <c r="G61" s="1">
        <v>2</v>
      </c>
      <c r="H61" s="245">
        <v>907119</v>
      </c>
      <c r="I61" s="422">
        <v>208637.37</v>
      </c>
      <c r="J61" s="423">
        <v>18142.38</v>
      </c>
      <c r="K61" s="423">
        <v>45355.950000000004</v>
      </c>
      <c r="L61" s="424">
        <v>272135.7</v>
      </c>
      <c r="M61" s="424">
        <v>1179254.7</v>
      </c>
      <c r="N61" s="425">
        <v>2358509</v>
      </c>
      <c r="O61" s="288"/>
    </row>
    <row r="62" spans="1:15" ht="28.5" x14ac:dyDescent="0.25">
      <c r="A62" s="285"/>
      <c r="B62" s="286"/>
      <c r="C62" s="1" t="s">
        <v>107</v>
      </c>
      <c r="D62" s="1" t="s">
        <v>108</v>
      </c>
      <c r="E62" s="2" t="s">
        <v>109</v>
      </c>
      <c r="F62" s="1" t="s">
        <v>110</v>
      </c>
      <c r="G62" s="1">
        <v>10</v>
      </c>
      <c r="H62" s="245">
        <v>226002</v>
      </c>
      <c r="I62" s="422">
        <v>51980.46</v>
      </c>
      <c r="J62" s="423">
        <v>4520.04</v>
      </c>
      <c r="K62" s="423">
        <v>11300.1</v>
      </c>
      <c r="L62" s="424">
        <v>67800.600000000006</v>
      </c>
      <c r="M62" s="424">
        <v>293802.59999999998</v>
      </c>
      <c r="N62" s="425">
        <v>2938026</v>
      </c>
      <c r="O62" s="288"/>
    </row>
    <row r="63" spans="1:15" ht="15.75" x14ac:dyDescent="0.25">
      <c r="A63" s="285"/>
      <c r="B63" s="286"/>
      <c r="C63" s="1" t="s">
        <v>12</v>
      </c>
      <c r="D63" s="1" t="s">
        <v>111</v>
      </c>
      <c r="E63" s="2" t="s">
        <v>112</v>
      </c>
      <c r="F63" s="1" t="s">
        <v>86</v>
      </c>
      <c r="G63" s="1">
        <v>40</v>
      </c>
      <c r="H63" s="238">
        <v>20929.659200000002</v>
      </c>
      <c r="I63" s="422">
        <v>4813.8216160000011</v>
      </c>
      <c r="J63" s="423">
        <v>418.59318400000006</v>
      </c>
      <c r="K63" s="423">
        <v>1046.48296</v>
      </c>
      <c r="L63" s="424">
        <v>6278.8977600000017</v>
      </c>
      <c r="M63" s="424">
        <v>27208.556960000002</v>
      </c>
      <c r="N63" s="425">
        <v>1088342</v>
      </c>
      <c r="O63" s="288"/>
    </row>
    <row r="64" spans="1:15" ht="15.75" x14ac:dyDescent="0.25">
      <c r="A64" s="285"/>
      <c r="B64" s="286"/>
      <c r="C64" s="70" t="s">
        <v>154</v>
      </c>
      <c r="D64" s="1" t="s">
        <v>113</v>
      </c>
      <c r="E64" s="2" t="s">
        <v>114</v>
      </c>
      <c r="F64" s="243" t="s">
        <v>86</v>
      </c>
      <c r="G64" s="106">
        <v>8.4240365296390607</v>
      </c>
      <c r="H64" s="245">
        <v>91141.45</v>
      </c>
      <c r="I64" s="422">
        <v>20962.533500000001</v>
      </c>
      <c r="J64" s="423">
        <v>1822.829</v>
      </c>
      <c r="K64" s="423">
        <v>4557.0725000000002</v>
      </c>
      <c r="L64" s="424">
        <v>27342.435000000005</v>
      </c>
      <c r="M64" s="424">
        <v>118483.88500000001</v>
      </c>
      <c r="N64" s="425">
        <v>998113</v>
      </c>
      <c r="O64" s="288"/>
    </row>
    <row r="65" spans="1:15" ht="15.75" x14ac:dyDescent="0.25">
      <c r="A65" s="285"/>
      <c r="B65" s="286"/>
      <c r="C65" s="51"/>
      <c r="D65" s="51"/>
      <c r="E65" s="47" t="s">
        <v>71</v>
      </c>
      <c r="F65" s="48"/>
      <c r="G65" s="50"/>
      <c r="H65" s="50"/>
      <c r="I65" s="50"/>
      <c r="J65" s="50"/>
      <c r="K65" s="50"/>
      <c r="L65" s="50"/>
      <c r="M65" s="50"/>
      <c r="N65" s="134">
        <v>25391879</v>
      </c>
      <c r="O65" s="288"/>
    </row>
    <row r="66" spans="1:15" s="300" customFormat="1" ht="35.25" customHeight="1" x14ac:dyDescent="0.25">
      <c r="A66" s="301"/>
      <c r="B66" s="302"/>
      <c r="C66" s="436" t="s">
        <v>146</v>
      </c>
      <c r="D66" s="437"/>
      <c r="E66" s="437"/>
      <c r="F66" s="437"/>
      <c r="G66" s="437"/>
      <c r="H66" s="437"/>
      <c r="I66" s="437"/>
      <c r="J66" s="437"/>
      <c r="K66" s="437"/>
      <c r="L66" s="437"/>
      <c r="M66" s="437"/>
      <c r="N66" s="438"/>
      <c r="O66" s="288"/>
    </row>
    <row r="67" spans="1:15" ht="45.75" customHeight="1" x14ac:dyDescent="0.25">
      <c r="A67" s="285"/>
      <c r="B67" s="286"/>
      <c r="C67" s="44"/>
      <c r="D67" s="44" t="s">
        <v>0</v>
      </c>
      <c r="E67" s="44" t="s">
        <v>1</v>
      </c>
      <c r="F67" s="44" t="s">
        <v>73</v>
      </c>
      <c r="G67" s="44" t="s">
        <v>3</v>
      </c>
      <c r="H67" s="130" t="s">
        <v>4</v>
      </c>
      <c r="I67" s="130" t="s">
        <v>402</v>
      </c>
      <c r="J67" s="130" t="s">
        <v>403</v>
      </c>
      <c r="K67" s="130" t="s">
        <v>404</v>
      </c>
      <c r="L67" s="130" t="s">
        <v>405</v>
      </c>
      <c r="M67" s="130" t="s">
        <v>406</v>
      </c>
      <c r="N67" s="135" t="s">
        <v>5</v>
      </c>
      <c r="O67" s="288"/>
    </row>
    <row r="68" spans="1:15" ht="15.75" x14ac:dyDescent="0.25">
      <c r="A68" s="285"/>
      <c r="B68" s="286"/>
      <c r="C68" s="11" t="s">
        <v>279</v>
      </c>
      <c r="D68" s="37">
        <v>1</v>
      </c>
      <c r="E68" s="37" t="s">
        <v>6</v>
      </c>
      <c r="F68" s="38"/>
      <c r="G68" s="38"/>
      <c r="H68" s="244"/>
      <c r="I68" s="244"/>
      <c r="J68" s="244"/>
      <c r="K68" s="244"/>
      <c r="L68" s="244"/>
      <c r="M68" s="244"/>
      <c r="N68" s="138">
        <v>9586548</v>
      </c>
      <c r="O68" s="288"/>
    </row>
    <row r="69" spans="1:15" ht="42.75" x14ac:dyDescent="0.25">
      <c r="A69" s="285"/>
      <c r="B69" s="286"/>
      <c r="C69" s="4" t="s">
        <v>74</v>
      </c>
      <c r="D69" s="4" t="s">
        <v>75</v>
      </c>
      <c r="E69" s="5" t="s">
        <v>10</v>
      </c>
      <c r="F69" s="4" t="s">
        <v>11</v>
      </c>
      <c r="G69" s="6">
        <v>25.1</v>
      </c>
      <c r="H69" s="238">
        <v>24372</v>
      </c>
      <c r="I69" s="422">
        <v>5605.56</v>
      </c>
      <c r="J69" s="423">
        <v>487.44</v>
      </c>
      <c r="K69" s="423">
        <v>1218.6000000000001</v>
      </c>
      <c r="L69" s="424">
        <v>7311.6</v>
      </c>
      <c r="M69" s="424">
        <v>31683.599999999999</v>
      </c>
      <c r="N69" s="425">
        <v>795258</v>
      </c>
      <c r="O69" s="288"/>
    </row>
    <row r="70" spans="1:15" ht="15.75" x14ac:dyDescent="0.25">
      <c r="A70" s="285"/>
      <c r="B70" s="286"/>
      <c r="C70" s="14" t="s">
        <v>16</v>
      </c>
      <c r="D70" s="14" t="s">
        <v>17</v>
      </c>
      <c r="E70" s="31" t="s">
        <v>18</v>
      </c>
      <c r="F70" s="18" t="s">
        <v>19</v>
      </c>
      <c r="G70" s="7">
        <v>1</v>
      </c>
      <c r="H70" s="238">
        <v>1336751</v>
      </c>
      <c r="I70" s="422">
        <v>307452.73000000004</v>
      </c>
      <c r="J70" s="423">
        <v>26735.02</v>
      </c>
      <c r="K70" s="423">
        <v>66837.55</v>
      </c>
      <c r="L70" s="424">
        <v>401025.30000000005</v>
      </c>
      <c r="M70" s="424">
        <v>1737776.3</v>
      </c>
      <c r="N70" s="425">
        <v>1737776</v>
      </c>
      <c r="O70" s="288"/>
    </row>
    <row r="71" spans="1:15" ht="28.5" x14ac:dyDescent="0.25">
      <c r="A71" s="285"/>
      <c r="B71" s="286"/>
      <c r="C71" s="4" t="s">
        <v>76</v>
      </c>
      <c r="D71" s="4" t="s">
        <v>77</v>
      </c>
      <c r="E71" s="5" t="s">
        <v>14</v>
      </c>
      <c r="F71" s="4" t="s">
        <v>15</v>
      </c>
      <c r="G71" s="6">
        <v>92</v>
      </c>
      <c r="H71" s="238">
        <v>3585.799</v>
      </c>
      <c r="I71" s="422">
        <v>824.73377000000005</v>
      </c>
      <c r="J71" s="423">
        <v>71.715980000000002</v>
      </c>
      <c r="K71" s="423">
        <v>179.28995</v>
      </c>
      <c r="L71" s="424">
        <v>1075.7397000000001</v>
      </c>
      <c r="M71" s="424">
        <v>4661.5387000000001</v>
      </c>
      <c r="N71" s="425">
        <v>428862</v>
      </c>
      <c r="O71" s="288"/>
    </row>
    <row r="72" spans="1:15" ht="28.5" x14ac:dyDescent="0.25">
      <c r="A72" s="285"/>
      <c r="B72" s="286"/>
      <c r="C72" s="4" t="s">
        <v>12</v>
      </c>
      <c r="D72" s="4" t="s">
        <v>78</v>
      </c>
      <c r="E72" s="5" t="s">
        <v>21</v>
      </c>
      <c r="F72" s="8" t="s">
        <v>19</v>
      </c>
      <c r="G72" s="9">
        <v>1</v>
      </c>
      <c r="H72" s="238">
        <v>1218189.3940000001</v>
      </c>
      <c r="I72" s="422">
        <v>280183.56062</v>
      </c>
      <c r="J72" s="423">
        <v>24363.787880000003</v>
      </c>
      <c r="K72" s="423">
        <v>60909.469700000009</v>
      </c>
      <c r="L72" s="424">
        <v>365456.81820000004</v>
      </c>
      <c r="M72" s="424">
        <v>1583646.2122000002</v>
      </c>
      <c r="N72" s="425">
        <v>1583646</v>
      </c>
      <c r="O72" s="288"/>
    </row>
    <row r="73" spans="1:15" ht="28.5" x14ac:dyDescent="0.25">
      <c r="A73" s="285"/>
      <c r="B73" s="286"/>
      <c r="C73" s="4" t="s">
        <v>12</v>
      </c>
      <c r="D73" s="4" t="s">
        <v>79</v>
      </c>
      <c r="E73" s="5" t="s">
        <v>23</v>
      </c>
      <c r="F73" s="8" t="s">
        <v>19</v>
      </c>
      <c r="G73" s="9">
        <v>1</v>
      </c>
      <c r="H73" s="238">
        <v>1739444.1617999999</v>
      </c>
      <c r="I73" s="422">
        <v>400072.15721400001</v>
      </c>
      <c r="J73" s="423">
        <v>34788.883236000001</v>
      </c>
      <c r="K73" s="423">
        <v>86972.20809</v>
      </c>
      <c r="L73" s="424">
        <v>521833.24854000006</v>
      </c>
      <c r="M73" s="424">
        <v>2261277.4103399999</v>
      </c>
      <c r="N73" s="425">
        <v>2261277</v>
      </c>
      <c r="O73" s="288"/>
    </row>
    <row r="74" spans="1:15" ht="15.75" x14ac:dyDescent="0.25">
      <c r="A74" s="285"/>
      <c r="B74" s="286"/>
      <c r="C74" s="36"/>
      <c r="D74" s="11">
        <v>1.2</v>
      </c>
      <c r="E74" s="12" t="s">
        <v>24</v>
      </c>
      <c r="F74" s="13"/>
      <c r="G74" s="39"/>
      <c r="H74" s="239"/>
      <c r="I74" s="239"/>
      <c r="J74" s="239"/>
      <c r="K74" s="239"/>
      <c r="L74" s="239"/>
      <c r="M74" s="239"/>
      <c r="N74" s="131"/>
      <c r="O74" s="288"/>
    </row>
    <row r="75" spans="1:15" ht="15.75" x14ac:dyDescent="0.25">
      <c r="A75" s="285"/>
      <c r="B75" s="286"/>
      <c r="C75" s="14" t="s">
        <v>12</v>
      </c>
      <c r="D75" s="14" t="s">
        <v>26</v>
      </c>
      <c r="E75" s="15" t="s">
        <v>257</v>
      </c>
      <c r="F75" s="16" t="s">
        <v>28</v>
      </c>
      <c r="G75" s="23">
        <v>24</v>
      </c>
      <c r="H75" s="238">
        <v>8676.6830000000009</v>
      </c>
      <c r="I75" s="422">
        <v>1995.6370900000004</v>
      </c>
      <c r="J75" s="423">
        <v>173.53366000000003</v>
      </c>
      <c r="K75" s="423">
        <v>433.83415000000008</v>
      </c>
      <c r="L75" s="424">
        <v>2603.0049000000004</v>
      </c>
      <c r="M75" s="424">
        <v>11279.687900000001</v>
      </c>
      <c r="N75" s="425">
        <v>270713</v>
      </c>
      <c r="O75" s="288"/>
    </row>
    <row r="76" spans="1:15" ht="28.5" x14ac:dyDescent="0.25">
      <c r="A76" s="285"/>
      <c r="B76" s="286"/>
      <c r="C76" s="14" t="s">
        <v>328</v>
      </c>
      <c r="D76" s="14" t="s">
        <v>116</v>
      </c>
      <c r="E76" s="15" t="s">
        <v>117</v>
      </c>
      <c r="F76" s="16" t="s">
        <v>28</v>
      </c>
      <c r="G76" s="23">
        <v>5.0599999999999996</v>
      </c>
      <c r="H76" s="247">
        <v>23110</v>
      </c>
      <c r="I76" s="422">
        <v>5315.3</v>
      </c>
      <c r="J76" s="423">
        <v>462.2</v>
      </c>
      <c r="K76" s="423">
        <v>1155.5</v>
      </c>
      <c r="L76" s="424">
        <v>6933</v>
      </c>
      <c r="M76" s="424">
        <v>30043</v>
      </c>
      <c r="N76" s="425">
        <v>152018</v>
      </c>
      <c r="O76" s="288"/>
    </row>
    <row r="77" spans="1:15" ht="42.75" x14ac:dyDescent="0.25">
      <c r="A77" s="285"/>
      <c r="B77" s="286"/>
      <c r="C77" s="14" t="s">
        <v>29</v>
      </c>
      <c r="D77" s="14" t="s">
        <v>30</v>
      </c>
      <c r="E77" s="15" t="s">
        <v>280</v>
      </c>
      <c r="F77" s="18" t="s">
        <v>28</v>
      </c>
      <c r="G77" s="7">
        <v>5.5</v>
      </c>
      <c r="H77" s="238">
        <v>122441</v>
      </c>
      <c r="I77" s="422">
        <v>28161.43</v>
      </c>
      <c r="J77" s="423">
        <v>2448.8200000000002</v>
      </c>
      <c r="K77" s="423">
        <v>6122.05</v>
      </c>
      <c r="L77" s="424">
        <v>36732.300000000003</v>
      </c>
      <c r="M77" s="424">
        <v>159173.29999999999</v>
      </c>
      <c r="N77" s="425">
        <v>875453</v>
      </c>
      <c r="O77" s="288"/>
    </row>
    <row r="78" spans="1:15" ht="42.75" x14ac:dyDescent="0.25">
      <c r="A78" s="285"/>
      <c r="B78" s="286"/>
      <c r="C78" s="14" t="s">
        <v>31</v>
      </c>
      <c r="D78" s="14" t="s">
        <v>32</v>
      </c>
      <c r="E78" s="15" t="s">
        <v>281</v>
      </c>
      <c r="F78" s="18" t="s">
        <v>28</v>
      </c>
      <c r="G78" s="7">
        <v>10</v>
      </c>
      <c r="H78" s="238">
        <v>113965</v>
      </c>
      <c r="I78" s="422">
        <v>26211.95</v>
      </c>
      <c r="J78" s="423">
        <v>2279.3000000000002</v>
      </c>
      <c r="K78" s="423">
        <v>5698.25</v>
      </c>
      <c r="L78" s="424">
        <v>34189.5</v>
      </c>
      <c r="M78" s="424">
        <v>148154.5</v>
      </c>
      <c r="N78" s="425">
        <v>1481545</v>
      </c>
      <c r="O78" s="288"/>
    </row>
    <row r="79" spans="1:15" ht="15.75" x14ac:dyDescent="0.25">
      <c r="A79" s="285"/>
      <c r="B79" s="286"/>
      <c r="C79" s="38"/>
      <c r="D79" s="37">
        <v>2</v>
      </c>
      <c r="E79" s="37" t="s">
        <v>41</v>
      </c>
      <c r="F79" s="38"/>
      <c r="G79" s="38"/>
      <c r="H79" s="244"/>
      <c r="I79" s="244"/>
      <c r="J79" s="244"/>
      <c r="K79" s="244"/>
      <c r="L79" s="244"/>
      <c r="M79" s="244"/>
      <c r="N79" s="139">
        <v>16261145</v>
      </c>
      <c r="O79" s="288"/>
    </row>
    <row r="80" spans="1:15" ht="28.5" x14ac:dyDescent="0.25">
      <c r="A80" s="285"/>
      <c r="B80" s="286"/>
      <c r="C80" s="1" t="s">
        <v>118</v>
      </c>
      <c r="D80" s="1" t="s">
        <v>34</v>
      </c>
      <c r="E80" s="2" t="s">
        <v>119</v>
      </c>
      <c r="F80" s="1" t="s">
        <v>19</v>
      </c>
      <c r="G80" s="32">
        <v>1</v>
      </c>
      <c r="H80" s="248">
        <v>38560</v>
      </c>
      <c r="I80" s="422">
        <v>8868.8000000000011</v>
      </c>
      <c r="J80" s="423">
        <v>771.2</v>
      </c>
      <c r="K80" s="423">
        <v>1928</v>
      </c>
      <c r="L80" s="424">
        <v>11568.000000000002</v>
      </c>
      <c r="M80" s="424">
        <v>50128</v>
      </c>
      <c r="N80" s="425">
        <v>50128</v>
      </c>
      <c r="O80" s="288"/>
    </row>
    <row r="81" spans="1:15" ht="28.5" x14ac:dyDescent="0.25">
      <c r="A81" s="285"/>
      <c r="B81" s="286"/>
      <c r="C81" s="1" t="s">
        <v>238</v>
      </c>
      <c r="D81" s="1" t="s">
        <v>87</v>
      </c>
      <c r="E81" s="2" t="s">
        <v>237</v>
      </c>
      <c r="F81" s="1" t="s">
        <v>88</v>
      </c>
      <c r="G81" s="32">
        <v>45.09</v>
      </c>
      <c r="H81" s="248">
        <v>15336.07</v>
      </c>
      <c r="I81" s="422">
        <v>3527.2961</v>
      </c>
      <c r="J81" s="423">
        <v>306.72140000000002</v>
      </c>
      <c r="K81" s="423">
        <v>766.80349999999999</v>
      </c>
      <c r="L81" s="424">
        <v>4600.8209999999999</v>
      </c>
      <c r="M81" s="424">
        <v>19936.891</v>
      </c>
      <c r="N81" s="425">
        <v>898954</v>
      </c>
      <c r="O81" s="288"/>
    </row>
    <row r="82" spans="1:15" ht="15.75" x14ac:dyDescent="0.25">
      <c r="A82" s="285"/>
      <c r="B82" s="286"/>
      <c r="C82" s="16" t="s">
        <v>120</v>
      </c>
      <c r="D82" s="1" t="s">
        <v>121</v>
      </c>
      <c r="E82" s="31" t="s">
        <v>122</v>
      </c>
      <c r="F82" s="16" t="s">
        <v>15</v>
      </c>
      <c r="G82" s="33">
        <v>12.36</v>
      </c>
      <c r="H82" s="249">
        <v>17451</v>
      </c>
      <c r="I82" s="422">
        <v>4013.73</v>
      </c>
      <c r="J82" s="423">
        <v>349.02</v>
      </c>
      <c r="K82" s="423">
        <v>872.55000000000007</v>
      </c>
      <c r="L82" s="424">
        <v>5235.3</v>
      </c>
      <c r="M82" s="424">
        <v>22686.3</v>
      </c>
      <c r="N82" s="425">
        <v>280403</v>
      </c>
      <c r="O82" s="288"/>
    </row>
    <row r="83" spans="1:15" ht="28.5" x14ac:dyDescent="0.25">
      <c r="A83" s="285"/>
      <c r="B83" s="286"/>
      <c r="C83" s="16" t="s">
        <v>123</v>
      </c>
      <c r="D83" s="1" t="s">
        <v>85</v>
      </c>
      <c r="E83" s="31" t="s">
        <v>294</v>
      </c>
      <c r="F83" s="16" t="s">
        <v>15</v>
      </c>
      <c r="G83" s="33">
        <v>23.52</v>
      </c>
      <c r="H83" s="249">
        <v>81524</v>
      </c>
      <c r="I83" s="422">
        <v>18750.52</v>
      </c>
      <c r="J83" s="423">
        <v>1630.48</v>
      </c>
      <c r="K83" s="423">
        <v>4076.2000000000003</v>
      </c>
      <c r="L83" s="424">
        <v>24457.200000000001</v>
      </c>
      <c r="M83" s="424">
        <v>105981.2</v>
      </c>
      <c r="N83" s="425">
        <v>2492678</v>
      </c>
      <c r="O83" s="288"/>
    </row>
    <row r="84" spans="1:15" ht="28.5" x14ac:dyDescent="0.25">
      <c r="A84" s="285"/>
      <c r="B84" s="286"/>
      <c r="C84" s="16" t="s">
        <v>12</v>
      </c>
      <c r="D84" s="14" t="s">
        <v>56</v>
      </c>
      <c r="E84" s="15" t="s">
        <v>124</v>
      </c>
      <c r="F84" s="16" t="s">
        <v>15</v>
      </c>
      <c r="G84" s="23">
        <v>1.68</v>
      </c>
      <c r="H84" s="238">
        <v>84746.319400000008</v>
      </c>
      <c r="I84" s="422">
        <v>19491.653462000002</v>
      </c>
      <c r="J84" s="423">
        <v>1694.9263880000001</v>
      </c>
      <c r="K84" s="423">
        <v>4237.3159700000006</v>
      </c>
      <c r="L84" s="424">
        <v>25423.895820000002</v>
      </c>
      <c r="M84" s="424">
        <v>110170.21522000001</v>
      </c>
      <c r="N84" s="425">
        <v>185086</v>
      </c>
      <c r="O84" s="288"/>
    </row>
    <row r="85" spans="1:15" ht="15.75" x14ac:dyDescent="0.25">
      <c r="A85" s="285"/>
      <c r="B85" s="286"/>
      <c r="C85" s="14" t="s">
        <v>125</v>
      </c>
      <c r="D85" s="14" t="s">
        <v>57</v>
      </c>
      <c r="E85" s="15" t="s">
        <v>94</v>
      </c>
      <c r="F85" s="16" t="s">
        <v>28</v>
      </c>
      <c r="G85" s="23">
        <v>5</v>
      </c>
      <c r="H85" s="238">
        <v>62255</v>
      </c>
      <c r="I85" s="422">
        <v>14318.650000000001</v>
      </c>
      <c r="J85" s="423">
        <v>1245.1000000000001</v>
      </c>
      <c r="K85" s="423">
        <v>3112.75</v>
      </c>
      <c r="L85" s="424">
        <v>18676.5</v>
      </c>
      <c r="M85" s="424">
        <v>80931.5</v>
      </c>
      <c r="N85" s="425">
        <v>404658</v>
      </c>
      <c r="O85" s="288"/>
    </row>
    <row r="86" spans="1:15" ht="15.75" x14ac:dyDescent="0.25">
      <c r="A86" s="285"/>
      <c r="B86" s="286"/>
      <c r="C86" s="1" t="s">
        <v>126</v>
      </c>
      <c r="D86" s="1" t="s">
        <v>87</v>
      </c>
      <c r="E86" s="2" t="s">
        <v>103</v>
      </c>
      <c r="F86" s="1" t="s">
        <v>88</v>
      </c>
      <c r="G86" s="32">
        <v>10</v>
      </c>
      <c r="H86" s="245">
        <v>67456</v>
      </c>
      <c r="I86" s="422">
        <v>15514.880000000001</v>
      </c>
      <c r="J86" s="423">
        <v>1349.1200000000001</v>
      </c>
      <c r="K86" s="423">
        <v>3372.8</v>
      </c>
      <c r="L86" s="424">
        <v>20236.8</v>
      </c>
      <c r="M86" s="424">
        <v>87692.800000000003</v>
      </c>
      <c r="N86" s="425">
        <v>876928</v>
      </c>
      <c r="O86" s="288"/>
    </row>
    <row r="87" spans="1:15" ht="28.5" x14ac:dyDescent="0.25">
      <c r="A87" s="285"/>
      <c r="B87" s="286"/>
      <c r="C87" s="1" t="s">
        <v>127</v>
      </c>
      <c r="D87" s="1" t="s">
        <v>89</v>
      </c>
      <c r="E87" s="2" t="s">
        <v>60</v>
      </c>
      <c r="F87" s="1" t="s">
        <v>106</v>
      </c>
      <c r="G87" s="32">
        <v>1</v>
      </c>
      <c r="H87" s="245">
        <v>907119</v>
      </c>
      <c r="I87" s="422">
        <v>208637.37</v>
      </c>
      <c r="J87" s="423">
        <v>18142.38</v>
      </c>
      <c r="K87" s="423">
        <v>45355.950000000004</v>
      </c>
      <c r="L87" s="424">
        <v>272135.7</v>
      </c>
      <c r="M87" s="424">
        <v>1179254.7</v>
      </c>
      <c r="N87" s="425">
        <v>1179255</v>
      </c>
      <c r="O87" s="288"/>
    </row>
    <row r="88" spans="1:15" ht="28.5" x14ac:dyDescent="0.25">
      <c r="A88" s="285"/>
      <c r="B88" s="286"/>
      <c r="C88" s="1" t="s">
        <v>12</v>
      </c>
      <c r="D88" s="1" t="s">
        <v>93</v>
      </c>
      <c r="E88" s="2" t="s">
        <v>254</v>
      </c>
      <c r="F88" s="1" t="s">
        <v>19</v>
      </c>
      <c r="G88" s="32">
        <v>3</v>
      </c>
      <c r="H88" s="238">
        <v>915316.71397200006</v>
      </c>
      <c r="I88" s="422">
        <v>210522.84421356002</v>
      </c>
      <c r="J88" s="423">
        <v>18306.334279440001</v>
      </c>
      <c r="K88" s="423">
        <v>45765.835698600007</v>
      </c>
      <c r="L88" s="424">
        <v>274595.01419160003</v>
      </c>
      <c r="M88" s="424">
        <v>1189911.7281636</v>
      </c>
      <c r="N88" s="425">
        <v>3569735</v>
      </c>
      <c r="O88" s="288"/>
    </row>
    <row r="89" spans="1:15" ht="28.5" x14ac:dyDescent="0.25">
      <c r="A89" s="285"/>
      <c r="B89" s="286"/>
      <c r="C89" s="1" t="s">
        <v>128</v>
      </c>
      <c r="D89" s="1" t="s">
        <v>95</v>
      </c>
      <c r="E89" s="2" t="s">
        <v>129</v>
      </c>
      <c r="F89" s="1" t="s">
        <v>88</v>
      </c>
      <c r="G89" s="32">
        <v>50</v>
      </c>
      <c r="H89" s="248">
        <v>44490</v>
      </c>
      <c r="I89" s="422">
        <v>10232.700000000001</v>
      </c>
      <c r="J89" s="423">
        <v>889.80000000000007</v>
      </c>
      <c r="K89" s="423">
        <v>2224.5</v>
      </c>
      <c r="L89" s="424">
        <v>13347</v>
      </c>
      <c r="M89" s="424">
        <v>57837</v>
      </c>
      <c r="N89" s="425">
        <v>2891850</v>
      </c>
      <c r="O89" s="288"/>
    </row>
    <row r="90" spans="1:15" ht="15.75" x14ac:dyDescent="0.25">
      <c r="A90" s="285"/>
      <c r="B90" s="286"/>
      <c r="C90" s="1" t="s">
        <v>12</v>
      </c>
      <c r="D90" s="1" t="s">
        <v>97</v>
      </c>
      <c r="E90" s="2" t="s">
        <v>130</v>
      </c>
      <c r="F90" s="1" t="s">
        <v>88</v>
      </c>
      <c r="G90" s="32">
        <v>69</v>
      </c>
      <c r="H90" s="238">
        <v>4449.7705999999998</v>
      </c>
      <c r="I90" s="422">
        <v>1023.447238</v>
      </c>
      <c r="J90" s="423">
        <v>88.995412000000002</v>
      </c>
      <c r="K90" s="423">
        <v>222.48853</v>
      </c>
      <c r="L90" s="424">
        <v>1334.93118</v>
      </c>
      <c r="M90" s="424">
        <v>5784.7017799999994</v>
      </c>
      <c r="N90" s="425">
        <v>399144</v>
      </c>
      <c r="O90" s="288"/>
    </row>
    <row r="91" spans="1:15" ht="15.75" x14ac:dyDescent="0.25">
      <c r="A91" s="285"/>
      <c r="B91" s="286"/>
      <c r="C91" s="1" t="s">
        <v>12</v>
      </c>
      <c r="D91" s="1" t="s">
        <v>99</v>
      </c>
      <c r="E91" s="2" t="s">
        <v>131</v>
      </c>
      <c r="F91" s="1" t="s">
        <v>86</v>
      </c>
      <c r="G91" s="107">
        <v>92.700000201857421</v>
      </c>
      <c r="H91" s="238">
        <v>20929.627514</v>
      </c>
      <c r="I91" s="422">
        <v>4813.8143282199999</v>
      </c>
      <c r="J91" s="423">
        <v>418.59255028000001</v>
      </c>
      <c r="K91" s="423">
        <v>1046.4813756999999</v>
      </c>
      <c r="L91" s="424">
        <v>6278.8882542000001</v>
      </c>
      <c r="M91" s="424">
        <v>27208.515768199999</v>
      </c>
      <c r="N91" s="425">
        <v>2522229</v>
      </c>
      <c r="O91" s="288"/>
    </row>
    <row r="92" spans="1:15" ht="15.75" x14ac:dyDescent="0.25">
      <c r="A92" s="285"/>
      <c r="B92" s="286"/>
      <c r="C92" s="70" t="s">
        <v>154</v>
      </c>
      <c r="D92" s="1" t="s">
        <v>102</v>
      </c>
      <c r="E92" s="2" t="s">
        <v>114</v>
      </c>
      <c r="F92" s="243" t="s">
        <v>86</v>
      </c>
      <c r="G92" s="107">
        <v>4.3051976005796897</v>
      </c>
      <c r="H92" s="245">
        <v>91141.45</v>
      </c>
      <c r="I92" s="422">
        <v>20962.533500000001</v>
      </c>
      <c r="J92" s="423">
        <v>1822.829</v>
      </c>
      <c r="K92" s="423">
        <v>4557.0725000000002</v>
      </c>
      <c r="L92" s="424">
        <v>27342.435000000005</v>
      </c>
      <c r="M92" s="424">
        <v>118483.88500000001</v>
      </c>
      <c r="N92" s="425">
        <v>510097</v>
      </c>
      <c r="O92" s="288"/>
    </row>
    <row r="93" spans="1:15" ht="15.75" x14ac:dyDescent="0.25">
      <c r="A93" s="285"/>
      <c r="B93" s="286"/>
      <c r="C93" s="51"/>
      <c r="D93" s="51"/>
      <c r="E93" s="47" t="s">
        <v>71</v>
      </c>
      <c r="F93" s="48"/>
      <c r="G93" s="50"/>
      <c r="H93" s="133"/>
      <c r="I93" s="133"/>
      <c r="J93" s="133"/>
      <c r="K93" s="133"/>
      <c r="L93" s="133"/>
      <c r="M93" s="133"/>
      <c r="N93" s="134">
        <v>25847693</v>
      </c>
      <c r="O93" s="288"/>
    </row>
    <row r="94" spans="1:15" s="300" customFormat="1" ht="35.25" customHeight="1" x14ac:dyDescent="0.25">
      <c r="A94" s="301"/>
      <c r="B94" s="302"/>
      <c r="C94" s="436" t="s">
        <v>147</v>
      </c>
      <c r="D94" s="437"/>
      <c r="E94" s="437"/>
      <c r="F94" s="437"/>
      <c r="G94" s="437"/>
      <c r="H94" s="437"/>
      <c r="I94" s="437"/>
      <c r="J94" s="437"/>
      <c r="K94" s="437"/>
      <c r="L94" s="437"/>
      <c r="M94" s="437"/>
      <c r="N94" s="438"/>
      <c r="O94" s="288"/>
    </row>
    <row r="95" spans="1:15" ht="32.25" customHeight="1" x14ac:dyDescent="0.25">
      <c r="A95" s="285"/>
      <c r="B95" s="286"/>
      <c r="C95" s="40"/>
      <c r="D95" s="41" t="s">
        <v>0</v>
      </c>
      <c r="E95" s="42" t="s">
        <v>1</v>
      </c>
      <c r="F95" s="41" t="s">
        <v>2</v>
      </c>
      <c r="G95" s="43" t="s">
        <v>3</v>
      </c>
      <c r="H95" s="130" t="s">
        <v>4</v>
      </c>
      <c r="I95" s="130" t="s">
        <v>402</v>
      </c>
      <c r="J95" s="130" t="s">
        <v>403</v>
      </c>
      <c r="K95" s="130" t="s">
        <v>404</v>
      </c>
      <c r="L95" s="130" t="s">
        <v>405</v>
      </c>
      <c r="M95" s="130" t="s">
        <v>406</v>
      </c>
      <c r="N95" s="130" t="s">
        <v>5</v>
      </c>
      <c r="O95" s="288"/>
    </row>
    <row r="96" spans="1:15" ht="15.75" x14ac:dyDescent="0.25">
      <c r="A96" s="285"/>
      <c r="B96" s="286"/>
      <c r="C96" s="11" t="s">
        <v>279</v>
      </c>
      <c r="D96" s="11">
        <v>1</v>
      </c>
      <c r="E96" s="12" t="s">
        <v>6</v>
      </c>
      <c r="F96" s="13"/>
      <c r="G96" s="20"/>
      <c r="H96" s="131"/>
      <c r="I96" s="131"/>
      <c r="J96" s="131"/>
      <c r="K96" s="131"/>
      <c r="L96" s="131"/>
      <c r="M96" s="131"/>
      <c r="N96" s="132">
        <v>14246523</v>
      </c>
      <c r="O96" s="288"/>
    </row>
    <row r="97" spans="1:15" ht="15.75" x14ac:dyDescent="0.25">
      <c r="A97" s="285"/>
      <c r="B97" s="286"/>
      <c r="C97" s="36"/>
      <c r="D97" s="11">
        <v>1.1000000000000001</v>
      </c>
      <c r="E97" s="12" t="s">
        <v>7</v>
      </c>
      <c r="F97" s="13"/>
      <c r="G97" s="20"/>
      <c r="H97" s="131"/>
      <c r="I97" s="131"/>
      <c r="J97" s="131"/>
      <c r="K97" s="131"/>
      <c r="L97" s="131"/>
      <c r="M97" s="131"/>
      <c r="N97" s="131"/>
      <c r="O97" s="288"/>
    </row>
    <row r="98" spans="1:15" ht="28.5" x14ac:dyDescent="0.25">
      <c r="A98" s="285"/>
      <c r="B98" s="286"/>
      <c r="C98" s="14" t="s">
        <v>8</v>
      </c>
      <c r="D98" s="14" t="s">
        <v>9</v>
      </c>
      <c r="E98" s="15" t="s">
        <v>10</v>
      </c>
      <c r="F98" s="16" t="s">
        <v>11</v>
      </c>
      <c r="G98" s="17">
        <v>30</v>
      </c>
      <c r="H98" s="238">
        <v>24372</v>
      </c>
      <c r="I98" s="422">
        <v>5605.56</v>
      </c>
      <c r="J98" s="423">
        <v>487.44</v>
      </c>
      <c r="K98" s="423">
        <v>1218.6000000000001</v>
      </c>
      <c r="L98" s="424">
        <v>7311.6</v>
      </c>
      <c r="M98" s="424">
        <v>31683.599999999999</v>
      </c>
      <c r="N98" s="425">
        <v>950508</v>
      </c>
      <c r="O98" s="288"/>
    </row>
    <row r="99" spans="1:15" ht="28.5" x14ac:dyDescent="0.25">
      <c r="A99" s="285"/>
      <c r="B99" s="286"/>
      <c r="C99" s="14" t="s">
        <v>12</v>
      </c>
      <c r="D99" s="14" t="s">
        <v>13</v>
      </c>
      <c r="E99" s="15" t="s">
        <v>14</v>
      </c>
      <c r="F99" s="16" t="s">
        <v>15</v>
      </c>
      <c r="G99" s="17">
        <v>450</v>
      </c>
      <c r="H99" s="238">
        <v>3585.799</v>
      </c>
      <c r="I99" s="422">
        <v>824.73377000000005</v>
      </c>
      <c r="J99" s="423">
        <v>71.715980000000002</v>
      </c>
      <c r="K99" s="423">
        <v>179.28995</v>
      </c>
      <c r="L99" s="424">
        <v>1075.7397000000001</v>
      </c>
      <c r="M99" s="424">
        <v>4661.5387000000001</v>
      </c>
      <c r="N99" s="425">
        <v>2097692</v>
      </c>
      <c r="O99" s="288"/>
    </row>
    <row r="100" spans="1:15" ht="15.75" x14ac:dyDescent="0.25">
      <c r="A100" s="285"/>
      <c r="B100" s="286"/>
      <c r="C100" s="14" t="s">
        <v>16</v>
      </c>
      <c r="D100" s="14" t="s">
        <v>17</v>
      </c>
      <c r="E100" s="15" t="s">
        <v>18</v>
      </c>
      <c r="F100" s="18" t="s">
        <v>19</v>
      </c>
      <c r="G100" s="19">
        <v>1</v>
      </c>
      <c r="H100" s="238">
        <v>1336751</v>
      </c>
      <c r="I100" s="422">
        <v>307452.73000000004</v>
      </c>
      <c r="J100" s="423">
        <v>26735.02</v>
      </c>
      <c r="K100" s="423">
        <v>66837.55</v>
      </c>
      <c r="L100" s="424">
        <v>401025.30000000005</v>
      </c>
      <c r="M100" s="424">
        <v>1737776.3</v>
      </c>
      <c r="N100" s="425">
        <v>1737776</v>
      </c>
      <c r="O100" s="288"/>
    </row>
    <row r="101" spans="1:15" ht="28.5" x14ac:dyDescent="0.25">
      <c r="A101" s="285"/>
      <c r="B101" s="286"/>
      <c r="C101" s="14" t="s">
        <v>12</v>
      </c>
      <c r="D101" s="14" t="s">
        <v>20</v>
      </c>
      <c r="E101" s="15" t="s">
        <v>21</v>
      </c>
      <c r="F101" s="18" t="s">
        <v>19</v>
      </c>
      <c r="G101" s="19">
        <v>1</v>
      </c>
      <c r="H101" s="238">
        <v>1218189.3940000001</v>
      </c>
      <c r="I101" s="422">
        <v>280183.56062</v>
      </c>
      <c r="J101" s="423">
        <v>24363.787880000003</v>
      </c>
      <c r="K101" s="423">
        <v>60909.469700000009</v>
      </c>
      <c r="L101" s="424">
        <v>365456.81820000004</v>
      </c>
      <c r="M101" s="424">
        <v>1583646.2122000002</v>
      </c>
      <c r="N101" s="425">
        <v>1583646</v>
      </c>
      <c r="O101" s="288"/>
    </row>
    <row r="102" spans="1:15" ht="28.5" x14ac:dyDescent="0.25">
      <c r="A102" s="285"/>
      <c r="B102" s="286"/>
      <c r="C102" s="14" t="s">
        <v>12</v>
      </c>
      <c r="D102" s="14" t="s">
        <v>22</v>
      </c>
      <c r="E102" s="15" t="s">
        <v>23</v>
      </c>
      <c r="F102" s="18" t="s">
        <v>19</v>
      </c>
      <c r="G102" s="19">
        <v>1</v>
      </c>
      <c r="H102" s="238">
        <v>1739444.1617999999</v>
      </c>
      <c r="I102" s="422">
        <v>400072.15721400001</v>
      </c>
      <c r="J102" s="423">
        <v>34788.883236000001</v>
      </c>
      <c r="K102" s="423">
        <v>86972.20809</v>
      </c>
      <c r="L102" s="424">
        <v>521833.24854000006</v>
      </c>
      <c r="M102" s="424">
        <v>2261277.4103399999</v>
      </c>
      <c r="N102" s="425">
        <v>2261277</v>
      </c>
      <c r="O102" s="288"/>
    </row>
    <row r="103" spans="1:15" ht="15.75" x14ac:dyDescent="0.25">
      <c r="A103" s="285"/>
      <c r="B103" s="286"/>
      <c r="C103" s="36"/>
      <c r="D103" s="11">
        <v>1.2</v>
      </c>
      <c r="E103" s="12" t="s">
        <v>24</v>
      </c>
      <c r="F103" s="13"/>
      <c r="G103" s="20"/>
      <c r="H103" s="239"/>
      <c r="I103" s="239"/>
      <c r="J103" s="239"/>
      <c r="K103" s="239"/>
      <c r="L103" s="239"/>
      <c r="M103" s="239"/>
      <c r="N103" s="131"/>
      <c r="O103" s="288"/>
    </row>
    <row r="104" spans="1:15" ht="28.5" x14ac:dyDescent="0.25">
      <c r="A104" s="285"/>
      <c r="B104" s="286"/>
      <c r="C104" s="14" t="s">
        <v>25</v>
      </c>
      <c r="D104" s="14" t="s">
        <v>26</v>
      </c>
      <c r="E104" s="15" t="s">
        <v>27</v>
      </c>
      <c r="F104" s="16" t="s">
        <v>28</v>
      </c>
      <c r="G104" s="17">
        <v>8</v>
      </c>
      <c r="H104" s="238">
        <v>54134</v>
      </c>
      <c r="I104" s="422">
        <v>12450.82</v>
      </c>
      <c r="J104" s="423">
        <v>1082.68</v>
      </c>
      <c r="K104" s="423">
        <v>2706.7000000000003</v>
      </c>
      <c r="L104" s="424">
        <v>16240.2</v>
      </c>
      <c r="M104" s="424">
        <v>70374.2</v>
      </c>
      <c r="N104" s="425">
        <v>562994</v>
      </c>
      <c r="O104" s="288"/>
    </row>
    <row r="105" spans="1:15" ht="28.5" x14ac:dyDescent="0.25">
      <c r="A105" s="285"/>
      <c r="B105" s="286"/>
      <c r="C105" s="14" t="s">
        <v>12</v>
      </c>
      <c r="D105" s="14" t="s">
        <v>116</v>
      </c>
      <c r="E105" s="15" t="s">
        <v>132</v>
      </c>
      <c r="F105" s="16" t="s">
        <v>28</v>
      </c>
      <c r="G105" s="17">
        <v>40</v>
      </c>
      <c r="H105" s="238">
        <v>29470.092400000001</v>
      </c>
      <c r="I105" s="422">
        <v>6778.1212520000008</v>
      </c>
      <c r="J105" s="423">
        <v>589.40184800000009</v>
      </c>
      <c r="K105" s="423">
        <v>1473.5046200000002</v>
      </c>
      <c r="L105" s="424">
        <v>8841.0277200000019</v>
      </c>
      <c r="M105" s="424">
        <v>38311.120120000007</v>
      </c>
      <c r="N105" s="425">
        <v>1532445</v>
      </c>
      <c r="O105" s="288"/>
    </row>
    <row r="106" spans="1:15" ht="42.75" x14ac:dyDescent="0.25">
      <c r="A106" s="285"/>
      <c r="B106" s="286"/>
      <c r="C106" s="14" t="s">
        <v>29</v>
      </c>
      <c r="D106" s="14" t="s">
        <v>30</v>
      </c>
      <c r="E106" s="15" t="s">
        <v>280</v>
      </c>
      <c r="F106" s="18" t="s">
        <v>28</v>
      </c>
      <c r="G106" s="19">
        <v>15.6</v>
      </c>
      <c r="H106" s="238">
        <v>122441</v>
      </c>
      <c r="I106" s="422">
        <v>28161.43</v>
      </c>
      <c r="J106" s="423">
        <v>2448.8200000000002</v>
      </c>
      <c r="K106" s="423">
        <v>6122.05</v>
      </c>
      <c r="L106" s="424">
        <v>36732.300000000003</v>
      </c>
      <c r="M106" s="424">
        <v>159173.29999999999</v>
      </c>
      <c r="N106" s="425">
        <v>2483103</v>
      </c>
      <c r="O106" s="288"/>
    </row>
    <row r="107" spans="1:15" ht="42.75" x14ac:dyDescent="0.25">
      <c r="A107" s="285"/>
      <c r="B107" s="286"/>
      <c r="C107" s="14" t="s">
        <v>31</v>
      </c>
      <c r="D107" s="14" t="s">
        <v>32</v>
      </c>
      <c r="E107" s="15" t="s">
        <v>281</v>
      </c>
      <c r="F107" s="18" t="s">
        <v>28</v>
      </c>
      <c r="G107" s="19">
        <v>7</v>
      </c>
      <c r="H107" s="238">
        <v>113965</v>
      </c>
      <c r="I107" s="422">
        <v>26211.95</v>
      </c>
      <c r="J107" s="423">
        <v>2279.3000000000002</v>
      </c>
      <c r="K107" s="423">
        <v>5698.25</v>
      </c>
      <c r="L107" s="424">
        <v>34189.5</v>
      </c>
      <c r="M107" s="424">
        <v>148154.5</v>
      </c>
      <c r="N107" s="425">
        <v>1037082</v>
      </c>
      <c r="O107" s="288"/>
    </row>
    <row r="108" spans="1:15" ht="15.75" x14ac:dyDescent="0.25">
      <c r="A108" s="285"/>
      <c r="B108" s="286"/>
      <c r="C108" s="11" t="s">
        <v>279</v>
      </c>
      <c r="D108" s="11">
        <v>2</v>
      </c>
      <c r="E108" s="12" t="s">
        <v>33</v>
      </c>
      <c r="F108" s="13"/>
      <c r="G108" s="20"/>
      <c r="H108" s="239"/>
      <c r="I108" s="239"/>
      <c r="J108" s="239"/>
      <c r="K108" s="239"/>
      <c r="L108" s="239"/>
      <c r="M108" s="239"/>
      <c r="N108" s="132">
        <v>9260530</v>
      </c>
      <c r="O108" s="288"/>
    </row>
    <row r="109" spans="1:15" ht="15.75" x14ac:dyDescent="0.25">
      <c r="A109" s="285"/>
      <c r="B109" s="286"/>
      <c r="C109" s="13"/>
      <c r="D109" s="11" t="s">
        <v>34</v>
      </c>
      <c r="E109" s="12" t="s">
        <v>35</v>
      </c>
      <c r="F109" s="13"/>
      <c r="G109" s="20"/>
      <c r="H109" s="239"/>
      <c r="I109" s="239"/>
      <c r="J109" s="239"/>
      <c r="K109" s="239"/>
      <c r="L109" s="239"/>
      <c r="M109" s="239"/>
      <c r="N109" s="131"/>
      <c r="O109" s="288"/>
    </row>
    <row r="110" spans="1:15" ht="28.5" x14ac:dyDescent="0.25">
      <c r="A110" s="285"/>
      <c r="B110" s="286"/>
      <c r="C110" s="14" t="s">
        <v>12</v>
      </c>
      <c r="D110" s="14" t="s">
        <v>36</v>
      </c>
      <c r="E110" s="15" t="s">
        <v>37</v>
      </c>
      <c r="F110" s="18" t="s">
        <v>15</v>
      </c>
      <c r="G110" s="19">
        <v>70</v>
      </c>
      <c r="H110" s="238">
        <v>70759.0628</v>
      </c>
      <c r="I110" s="422">
        <v>16274.584444</v>
      </c>
      <c r="J110" s="423">
        <v>1415.1812560000001</v>
      </c>
      <c r="K110" s="423">
        <v>3537.9531400000001</v>
      </c>
      <c r="L110" s="424">
        <v>21227.718840000001</v>
      </c>
      <c r="M110" s="424">
        <v>91986.781640000001</v>
      </c>
      <c r="N110" s="425">
        <v>6439075</v>
      </c>
      <c r="O110" s="288"/>
    </row>
    <row r="111" spans="1:15" ht="15.75" x14ac:dyDescent="0.25">
      <c r="A111" s="285"/>
      <c r="B111" s="286"/>
      <c r="C111" s="14" t="s">
        <v>38</v>
      </c>
      <c r="D111" s="14" t="s">
        <v>39</v>
      </c>
      <c r="E111" s="15" t="s">
        <v>282</v>
      </c>
      <c r="F111" s="18" t="s">
        <v>40</v>
      </c>
      <c r="G111" s="19">
        <v>210</v>
      </c>
      <c r="H111" s="238">
        <v>10335</v>
      </c>
      <c r="I111" s="422">
        <v>2377.0500000000002</v>
      </c>
      <c r="J111" s="423">
        <v>206.70000000000002</v>
      </c>
      <c r="K111" s="423">
        <v>516.75</v>
      </c>
      <c r="L111" s="424">
        <v>3100.5</v>
      </c>
      <c r="M111" s="424">
        <v>13435.5</v>
      </c>
      <c r="N111" s="425">
        <v>2821455</v>
      </c>
      <c r="O111" s="288"/>
    </row>
    <row r="112" spans="1:15" ht="15.75" x14ac:dyDescent="0.25">
      <c r="A112" s="285"/>
      <c r="B112" s="286"/>
      <c r="C112" s="11" t="s">
        <v>279</v>
      </c>
      <c r="D112" s="11">
        <v>3</v>
      </c>
      <c r="E112" s="12" t="s">
        <v>41</v>
      </c>
      <c r="F112" s="13"/>
      <c r="G112" s="20"/>
      <c r="H112" s="240"/>
      <c r="I112" s="240"/>
      <c r="J112" s="240"/>
      <c r="K112" s="240"/>
      <c r="L112" s="240"/>
      <c r="M112" s="240"/>
      <c r="N112" s="132">
        <v>92162225</v>
      </c>
      <c r="O112" s="288"/>
    </row>
    <row r="113" spans="1:15" ht="15.75" x14ac:dyDescent="0.25">
      <c r="A113" s="285"/>
      <c r="B113" s="286"/>
      <c r="C113" s="13"/>
      <c r="D113" s="11" t="s">
        <v>42</v>
      </c>
      <c r="E113" s="21" t="s">
        <v>43</v>
      </c>
      <c r="F113" s="13"/>
      <c r="G113" s="20"/>
      <c r="H113" s="239"/>
      <c r="I113" s="239"/>
      <c r="J113" s="239"/>
      <c r="K113" s="239"/>
      <c r="L113" s="239"/>
      <c r="M113" s="239"/>
      <c r="N113" s="131"/>
      <c r="O113" s="288"/>
    </row>
    <row r="114" spans="1:15" ht="28.5" x14ac:dyDescent="0.25">
      <c r="A114" s="285"/>
      <c r="B114" s="286"/>
      <c r="C114" s="16" t="s">
        <v>12</v>
      </c>
      <c r="D114" s="14" t="s">
        <v>45</v>
      </c>
      <c r="E114" s="28" t="s">
        <v>295</v>
      </c>
      <c r="F114" s="18" t="s">
        <v>19</v>
      </c>
      <c r="G114" s="23">
        <v>1</v>
      </c>
      <c r="H114" s="238">
        <v>11257402.565852001</v>
      </c>
      <c r="I114" s="422">
        <v>2589202.5901459605</v>
      </c>
      <c r="J114" s="423">
        <v>225148.05131704002</v>
      </c>
      <c r="K114" s="423">
        <v>562870.12829260004</v>
      </c>
      <c r="L114" s="424">
        <v>3377220.7697556005</v>
      </c>
      <c r="M114" s="424">
        <v>14634623.335607601</v>
      </c>
      <c r="N114" s="425">
        <v>14634623</v>
      </c>
      <c r="O114" s="288"/>
    </row>
    <row r="115" spans="1:15" ht="42.75" x14ac:dyDescent="0.25">
      <c r="A115" s="285"/>
      <c r="B115" s="286"/>
      <c r="C115" s="16" t="s">
        <v>12</v>
      </c>
      <c r="D115" s="14" t="s">
        <v>47</v>
      </c>
      <c r="E115" s="28" t="s">
        <v>296</v>
      </c>
      <c r="F115" s="18" t="s">
        <v>19</v>
      </c>
      <c r="G115" s="23">
        <v>1</v>
      </c>
      <c r="H115" s="238">
        <v>2220958.3484</v>
      </c>
      <c r="I115" s="422">
        <v>510820.420132</v>
      </c>
      <c r="J115" s="423">
        <v>44419.166967999998</v>
      </c>
      <c r="K115" s="423">
        <v>111047.91742000001</v>
      </c>
      <c r="L115" s="424">
        <v>666287.50451999996</v>
      </c>
      <c r="M115" s="424">
        <v>2887245.85292</v>
      </c>
      <c r="N115" s="425">
        <v>2887246</v>
      </c>
      <c r="O115" s="288"/>
    </row>
    <row r="116" spans="1:15" ht="42.75" x14ac:dyDescent="0.25">
      <c r="A116" s="285"/>
      <c r="B116" s="286"/>
      <c r="C116" s="16" t="s">
        <v>12</v>
      </c>
      <c r="D116" s="14" t="s">
        <v>48</v>
      </c>
      <c r="E116" s="28" t="s">
        <v>297</v>
      </c>
      <c r="F116" s="18" t="s">
        <v>19</v>
      </c>
      <c r="G116" s="23">
        <v>1</v>
      </c>
      <c r="H116" s="238">
        <v>1868375.5519999999</v>
      </c>
      <c r="I116" s="422">
        <v>429726.37696000002</v>
      </c>
      <c r="J116" s="423">
        <v>37367.511039999998</v>
      </c>
      <c r="K116" s="423">
        <v>93418.777600000001</v>
      </c>
      <c r="L116" s="424">
        <v>560512.66560000007</v>
      </c>
      <c r="M116" s="424">
        <v>2428888.2176000001</v>
      </c>
      <c r="N116" s="425">
        <v>2428888</v>
      </c>
      <c r="O116" s="288"/>
    </row>
    <row r="117" spans="1:15" ht="42.75" x14ac:dyDescent="0.25">
      <c r="A117" s="285"/>
      <c r="B117" s="286"/>
      <c r="C117" s="16" t="s">
        <v>12</v>
      </c>
      <c r="D117" s="14" t="s">
        <v>49</v>
      </c>
      <c r="E117" s="28" t="s">
        <v>298</v>
      </c>
      <c r="F117" s="18" t="s">
        <v>19</v>
      </c>
      <c r="G117" s="23">
        <v>1</v>
      </c>
      <c r="H117" s="238">
        <v>1868375.5519999999</v>
      </c>
      <c r="I117" s="422">
        <v>429726.37696000002</v>
      </c>
      <c r="J117" s="423">
        <v>37367.511039999998</v>
      </c>
      <c r="K117" s="423">
        <v>93418.777600000001</v>
      </c>
      <c r="L117" s="424">
        <v>560512.66560000007</v>
      </c>
      <c r="M117" s="424">
        <v>2428888.2176000001</v>
      </c>
      <c r="N117" s="425">
        <v>2428888</v>
      </c>
      <c r="O117" s="288"/>
    </row>
    <row r="118" spans="1:15" ht="42.75" x14ac:dyDescent="0.25">
      <c r="A118" s="285"/>
      <c r="B118" s="286"/>
      <c r="C118" s="16" t="s">
        <v>12</v>
      </c>
      <c r="D118" s="14" t="s">
        <v>133</v>
      </c>
      <c r="E118" s="28" t="s">
        <v>299</v>
      </c>
      <c r="F118" s="18" t="s">
        <v>19</v>
      </c>
      <c r="G118" s="23">
        <v>1</v>
      </c>
      <c r="H118" s="238">
        <v>1462108.2220000001</v>
      </c>
      <c r="I118" s="422">
        <v>336284.89106000005</v>
      </c>
      <c r="J118" s="423">
        <v>29242.16444</v>
      </c>
      <c r="K118" s="423">
        <v>73105.411100000012</v>
      </c>
      <c r="L118" s="424">
        <v>438632.4666000001</v>
      </c>
      <c r="M118" s="424">
        <v>1900740.6886000002</v>
      </c>
      <c r="N118" s="425">
        <v>1900741</v>
      </c>
      <c r="O118" s="288"/>
    </row>
    <row r="119" spans="1:15" ht="15.75" x14ac:dyDescent="0.25">
      <c r="A119" s="285"/>
      <c r="B119" s="286"/>
      <c r="C119" s="13"/>
      <c r="D119" s="11">
        <v>3.2</v>
      </c>
      <c r="E119" s="12" t="s">
        <v>50</v>
      </c>
      <c r="F119" s="13"/>
      <c r="G119" s="20"/>
      <c r="H119" s="239"/>
      <c r="I119" s="239"/>
      <c r="J119" s="239"/>
      <c r="K119" s="239"/>
      <c r="L119" s="239"/>
      <c r="M119" s="239"/>
      <c r="N119" s="131"/>
      <c r="O119" s="288"/>
    </row>
    <row r="120" spans="1:15" ht="15.75" x14ac:dyDescent="0.25">
      <c r="A120" s="285"/>
      <c r="B120" s="286"/>
      <c r="C120" s="70" t="s">
        <v>157</v>
      </c>
      <c r="D120" s="14" t="s">
        <v>51</v>
      </c>
      <c r="E120" s="100" t="s">
        <v>158</v>
      </c>
      <c r="F120" s="16" t="s">
        <v>19</v>
      </c>
      <c r="G120" s="34">
        <v>1</v>
      </c>
      <c r="H120" s="250">
        <v>196146.51</v>
      </c>
      <c r="I120" s="422">
        <v>45113.697300000007</v>
      </c>
      <c r="J120" s="423">
        <v>3922.9302000000002</v>
      </c>
      <c r="K120" s="423">
        <v>9807.3255000000008</v>
      </c>
      <c r="L120" s="424">
        <v>58843.953000000009</v>
      </c>
      <c r="M120" s="424">
        <v>254990.46300000002</v>
      </c>
      <c r="N120" s="425">
        <v>254990</v>
      </c>
      <c r="O120" s="288"/>
    </row>
    <row r="121" spans="1:15" ht="57" x14ac:dyDescent="0.25">
      <c r="A121" s="285"/>
      <c r="B121" s="286"/>
      <c r="C121" s="16" t="s">
        <v>12</v>
      </c>
      <c r="D121" s="14" t="s">
        <v>54</v>
      </c>
      <c r="E121" s="28" t="s">
        <v>134</v>
      </c>
      <c r="F121" s="16" t="s">
        <v>110</v>
      </c>
      <c r="G121" s="17">
        <v>2</v>
      </c>
      <c r="H121" s="238">
        <v>2945947.7590000001</v>
      </c>
      <c r="I121" s="422">
        <v>677567.98457000009</v>
      </c>
      <c r="J121" s="423">
        <v>58918.955180000004</v>
      </c>
      <c r="K121" s="423">
        <v>147297.38795</v>
      </c>
      <c r="L121" s="424">
        <v>883784.32770000014</v>
      </c>
      <c r="M121" s="424">
        <v>3829732.0867000003</v>
      </c>
      <c r="N121" s="425">
        <v>7659464</v>
      </c>
      <c r="O121" s="288"/>
    </row>
    <row r="122" spans="1:15" ht="28.5" x14ac:dyDescent="0.25">
      <c r="A122" s="285"/>
      <c r="B122" s="286"/>
      <c r="C122" s="16" t="s">
        <v>12</v>
      </c>
      <c r="D122" s="14" t="s">
        <v>56</v>
      </c>
      <c r="E122" s="15" t="s">
        <v>124</v>
      </c>
      <c r="F122" s="16" t="s">
        <v>15</v>
      </c>
      <c r="G122" s="17">
        <v>1.68</v>
      </c>
      <c r="H122" s="238">
        <v>84746.319400000008</v>
      </c>
      <c r="I122" s="422">
        <v>19491.653462000002</v>
      </c>
      <c r="J122" s="423">
        <v>1694.9263880000001</v>
      </c>
      <c r="K122" s="423">
        <v>4237.3159700000006</v>
      </c>
      <c r="L122" s="424">
        <v>25423.895820000002</v>
      </c>
      <c r="M122" s="424">
        <v>110170.21522000001</v>
      </c>
      <c r="N122" s="425">
        <v>185086</v>
      </c>
      <c r="O122" s="288"/>
    </row>
    <row r="123" spans="1:15" ht="15.75" x14ac:dyDescent="0.25">
      <c r="A123" s="285"/>
      <c r="B123" s="286"/>
      <c r="C123" s="14" t="s">
        <v>125</v>
      </c>
      <c r="D123" s="14" t="s">
        <v>57</v>
      </c>
      <c r="E123" s="15" t="s">
        <v>94</v>
      </c>
      <c r="F123" s="16" t="s">
        <v>28</v>
      </c>
      <c r="G123" s="17">
        <v>5</v>
      </c>
      <c r="H123" s="238">
        <v>62255</v>
      </c>
      <c r="I123" s="422">
        <v>14318.650000000001</v>
      </c>
      <c r="J123" s="423">
        <v>1245.1000000000001</v>
      </c>
      <c r="K123" s="423">
        <v>3112.75</v>
      </c>
      <c r="L123" s="424">
        <v>18676.5</v>
      </c>
      <c r="M123" s="424">
        <v>80931.5</v>
      </c>
      <c r="N123" s="425">
        <v>404658</v>
      </c>
      <c r="O123" s="288"/>
    </row>
    <row r="124" spans="1:15" ht="15.75" x14ac:dyDescent="0.25">
      <c r="A124" s="285"/>
      <c r="B124" s="286"/>
      <c r="C124" s="16" t="s">
        <v>120</v>
      </c>
      <c r="D124" s="14" t="s">
        <v>59</v>
      </c>
      <c r="E124" s="15" t="s">
        <v>122</v>
      </c>
      <c r="F124" s="16" t="s">
        <v>15</v>
      </c>
      <c r="G124" s="17">
        <v>4</v>
      </c>
      <c r="H124" s="238">
        <v>17451</v>
      </c>
      <c r="I124" s="422">
        <v>4013.73</v>
      </c>
      <c r="J124" s="423">
        <v>349.02</v>
      </c>
      <c r="K124" s="423">
        <v>872.55000000000007</v>
      </c>
      <c r="L124" s="424">
        <v>5235.3</v>
      </c>
      <c r="M124" s="424">
        <v>22686.3</v>
      </c>
      <c r="N124" s="425">
        <v>90745</v>
      </c>
      <c r="O124" s="288"/>
    </row>
    <row r="125" spans="1:15" ht="15.75" x14ac:dyDescent="0.25">
      <c r="A125" s="285"/>
      <c r="B125" s="286"/>
      <c r="C125" s="16" t="s">
        <v>12</v>
      </c>
      <c r="D125" s="14" t="s">
        <v>62</v>
      </c>
      <c r="E125" s="15" t="s">
        <v>300</v>
      </c>
      <c r="F125" s="16" t="s">
        <v>110</v>
      </c>
      <c r="G125" s="17">
        <v>2</v>
      </c>
      <c r="H125" s="238">
        <v>147168.869534</v>
      </c>
      <c r="I125" s="422">
        <v>33848.839992820001</v>
      </c>
      <c r="J125" s="423">
        <v>2943.3773906800002</v>
      </c>
      <c r="K125" s="423">
        <v>7358.4434767000002</v>
      </c>
      <c r="L125" s="424">
        <v>44150.660860199998</v>
      </c>
      <c r="M125" s="424">
        <v>191319.5303942</v>
      </c>
      <c r="N125" s="425">
        <v>382639</v>
      </c>
      <c r="O125" s="288"/>
    </row>
    <row r="126" spans="1:15" ht="15.75" x14ac:dyDescent="0.25">
      <c r="A126" s="285"/>
      <c r="B126" s="286"/>
      <c r="C126" s="70" t="s">
        <v>154</v>
      </c>
      <c r="D126" s="14" t="s">
        <v>65</v>
      </c>
      <c r="E126" s="15" t="s">
        <v>114</v>
      </c>
      <c r="F126" s="16" t="s">
        <v>86</v>
      </c>
      <c r="G126" s="108">
        <v>8.4240365296390607</v>
      </c>
      <c r="H126" s="245">
        <v>91141.45</v>
      </c>
      <c r="I126" s="422">
        <v>20962.533500000001</v>
      </c>
      <c r="J126" s="423">
        <v>1822.829</v>
      </c>
      <c r="K126" s="423">
        <v>4557.0725000000002</v>
      </c>
      <c r="L126" s="424">
        <v>27342.435000000005</v>
      </c>
      <c r="M126" s="424">
        <v>118483.88500000001</v>
      </c>
      <c r="N126" s="425">
        <v>998113</v>
      </c>
      <c r="O126" s="288"/>
    </row>
    <row r="127" spans="1:15" ht="15.75" x14ac:dyDescent="0.25">
      <c r="A127" s="285"/>
      <c r="B127" s="286"/>
      <c r="C127" s="16" t="s">
        <v>135</v>
      </c>
      <c r="D127" s="14" t="s">
        <v>67</v>
      </c>
      <c r="E127" s="15" t="s">
        <v>98</v>
      </c>
      <c r="F127" s="16" t="s">
        <v>86</v>
      </c>
      <c r="G127" s="17">
        <v>4</v>
      </c>
      <c r="H127" s="245">
        <v>10970</v>
      </c>
      <c r="I127" s="422">
        <v>2523.1</v>
      </c>
      <c r="J127" s="423">
        <v>219.4</v>
      </c>
      <c r="K127" s="423">
        <v>548.5</v>
      </c>
      <c r="L127" s="424">
        <v>3291</v>
      </c>
      <c r="M127" s="424">
        <v>14261</v>
      </c>
      <c r="N127" s="425">
        <v>57044</v>
      </c>
      <c r="O127" s="288"/>
    </row>
    <row r="128" spans="1:15" ht="28.5" x14ac:dyDescent="0.25">
      <c r="A128" s="285"/>
      <c r="B128" s="286"/>
      <c r="C128" s="16" t="s">
        <v>12</v>
      </c>
      <c r="D128" s="14" t="s">
        <v>69</v>
      </c>
      <c r="E128" s="15" t="s">
        <v>289</v>
      </c>
      <c r="F128" s="18" t="s">
        <v>15</v>
      </c>
      <c r="G128" s="19">
        <v>50</v>
      </c>
      <c r="H128" s="238">
        <v>316860</v>
      </c>
      <c r="I128" s="422">
        <v>72877.8</v>
      </c>
      <c r="J128" s="423">
        <v>6337.2</v>
      </c>
      <c r="K128" s="423">
        <v>15843</v>
      </c>
      <c r="L128" s="424">
        <v>95058</v>
      </c>
      <c r="M128" s="424">
        <v>411918</v>
      </c>
      <c r="N128" s="425">
        <v>20595900</v>
      </c>
      <c r="O128" s="288"/>
    </row>
    <row r="129" spans="1:15" ht="28.5" x14ac:dyDescent="0.25">
      <c r="A129" s="285"/>
      <c r="B129" s="286"/>
      <c r="C129" s="16" t="s">
        <v>123</v>
      </c>
      <c r="D129" s="14" t="s">
        <v>70</v>
      </c>
      <c r="E129" s="15" t="s">
        <v>294</v>
      </c>
      <c r="F129" s="16" t="s">
        <v>15</v>
      </c>
      <c r="G129" s="17">
        <v>85.8</v>
      </c>
      <c r="H129" s="249">
        <v>81524</v>
      </c>
      <c r="I129" s="422">
        <v>18750.52</v>
      </c>
      <c r="J129" s="423">
        <v>1630.48</v>
      </c>
      <c r="K129" s="423">
        <v>4076.2000000000003</v>
      </c>
      <c r="L129" s="424">
        <v>24457.200000000001</v>
      </c>
      <c r="M129" s="424">
        <v>105981.2</v>
      </c>
      <c r="N129" s="425">
        <v>9093187</v>
      </c>
      <c r="O129" s="288"/>
    </row>
    <row r="130" spans="1:15" ht="15.75" x14ac:dyDescent="0.25">
      <c r="A130" s="285"/>
      <c r="B130" s="286"/>
      <c r="C130" s="14" t="s">
        <v>58</v>
      </c>
      <c r="D130" s="14" t="s">
        <v>136</v>
      </c>
      <c r="E130" s="22" t="s">
        <v>60</v>
      </c>
      <c r="F130" s="29" t="s">
        <v>61</v>
      </c>
      <c r="G130" s="30">
        <v>2</v>
      </c>
      <c r="H130" s="238">
        <v>907119</v>
      </c>
      <c r="I130" s="422">
        <v>208637.37</v>
      </c>
      <c r="J130" s="423">
        <v>18142.38</v>
      </c>
      <c r="K130" s="423">
        <v>45355.950000000004</v>
      </c>
      <c r="L130" s="424">
        <v>272135.7</v>
      </c>
      <c r="M130" s="424">
        <v>1179254.7</v>
      </c>
      <c r="N130" s="425">
        <v>2358509</v>
      </c>
      <c r="O130" s="288"/>
    </row>
    <row r="131" spans="1:15" ht="28.5" x14ac:dyDescent="0.25">
      <c r="A131" s="285"/>
      <c r="B131" s="286"/>
      <c r="C131" s="1" t="s">
        <v>137</v>
      </c>
      <c r="D131" s="14" t="s">
        <v>138</v>
      </c>
      <c r="E131" s="2" t="s">
        <v>66</v>
      </c>
      <c r="F131" s="1" t="s">
        <v>88</v>
      </c>
      <c r="G131" s="30">
        <v>31.42</v>
      </c>
      <c r="H131" s="238">
        <v>22202</v>
      </c>
      <c r="I131" s="422">
        <v>5106.46</v>
      </c>
      <c r="J131" s="423">
        <v>444.04</v>
      </c>
      <c r="K131" s="423">
        <v>1110.1000000000001</v>
      </c>
      <c r="L131" s="424">
        <v>6660.6</v>
      </c>
      <c r="M131" s="424">
        <v>28862.6</v>
      </c>
      <c r="N131" s="425">
        <v>906863</v>
      </c>
      <c r="O131" s="288"/>
    </row>
    <row r="132" spans="1:15" ht="28.5" x14ac:dyDescent="0.25">
      <c r="A132" s="285"/>
      <c r="B132" s="286"/>
      <c r="C132" s="14" t="s">
        <v>139</v>
      </c>
      <c r="D132" s="14" t="s">
        <v>140</v>
      </c>
      <c r="E132" s="22" t="s">
        <v>301</v>
      </c>
      <c r="F132" s="29" t="s">
        <v>11</v>
      </c>
      <c r="G132" s="30">
        <v>60</v>
      </c>
      <c r="H132" s="238">
        <v>104188</v>
      </c>
      <c r="I132" s="422">
        <v>23963.24</v>
      </c>
      <c r="J132" s="423">
        <v>2083.7600000000002</v>
      </c>
      <c r="K132" s="423">
        <v>5209.4000000000005</v>
      </c>
      <c r="L132" s="424">
        <v>31256.400000000001</v>
      </c>
      <c r="M132" s="424">
        <v>135444.4</v>
      </c>
      <c r="N132" s="425">
        <v>8126664</v>
      </c>
      <c r="O132" s="288"/>
    </row>
    <row r="133" spans="1:15" ht="15.75" x14ac:dyDescent="0.25">
      <c r="A133" s="285"/>
      <c r="B133" s="286"/>
      <c r="C133" s="14" t="s">
        <v>141</v>
      </c>
      <c r="D133" s="14" t="s">
        <v>142</v>
      </c>
      <c r="E133" s="22" t="s">
        <v>302</v>
      </c>
      <c r="F133" s="29" t="s">
        <v>11</v>
      </c>
      <c r="G133" s="30">
        <v>15</v>
      </c>
      <c r="H133" s="238">
        <v>94124</v>
      </c>
      <c r="I133" s="422">
        <v>21648.52</v>
      </c>
      <c r="J133" s="423">
        <v>1882.48</v>
      </c>
      <c r="K133" s="423">
        <v>4706.2</v>
      </c>
      <c r="L133" s="424">
        <v>28237.200000000001</v>
      </c>
      <c r="M133" s="424">
        <v>122361.2</v>
      </c>
      <c r="N133" s="425">
        <v>1835418</v>
      </c>
      <c r="O133" s="288"/>
    </row>
    <row r="134" spans="1:15" ht="28.5" x14ac:dyDescent="0.25">
      <c r="A134" s="285"/>
      <c r="B134" s="286"/>
      <c r="C134" s="16" t="s">
        <v>143</v>
      </c>
      <c r="D134" s="14" t="s">
        <v>144</v>
      </c>
      <c r="E134" s="22" t="s">
        <v>303</v>
      </c>
      <c r="F134" s="29" t="s">
        <v>11</v>
      </c>
      <c r="G134" s="30">
        <v>68</v>
      </c>
      <c r="H134" s="238">
        <v>74173</v>
      </c>
      <c r="I134" s="422">
        <v>17059.79</v>
      </c>
      <c r="J134" s="423">
        <v>1483.46</v>
      </c>
      <c r="K134" s="423">
        <v>3708.65</v>
      </c>
      <c r="L134" s="424">
        <v>22251.9</v>
      </c>
      <c r="M134" s="424">
        <v>96424.9</v>
      </c>
      <c r="N134" s="425">
        <v>6556893</v>
      </c>
      <c r="O134" s="288"/>
    </row>
    <row r="135" spans="1:15" ht="28.5" x14ac:dyDescent="0.25">
      <c r="A135" s="285"/>
      <c r="B135" s="286"/>
      <c r="C135" s="16" t="s">
        <v>12</v>
      </c>
      <c r="D135" s="14" t="s">
        <v>145</v>
      </c>
      <c r="E135" s="22" t="s">
        <v>63</v>
      </c>
      <c r="F135" s="29" t="s">
        <v>19</v>
      </c>
      <c r="G135" s="30">
        <v>2</v>
      </c>
      <c r="H135" s="238">
        <v>3221410</v>
      </c>
      <c r="I135" s="422">
        <v>740924.3</v>
      </c>
      <c r="J135" s="423">
        <v>64428.200000000004</v>
      </c>
      <c r="K135" s="423">
        <v>161070.5</v>
      </c>
      <c r="L135" s="424">
        <v>966423</v>
      </c>
      <c r="M135" s="424">
        <v>4187833</v>
      </c>
      <c r="N135" s="425">
        <v>8375666</v>
      </c>
      <c r="O135" s="288"/>
    </row>
    <row r="136" spans="1:15" ht="15.75" x14ac:dyDescent="0.25">
      <c r="A136" s="285"/>
      <c r="B136" s="286"/>
      <c r="C136" s="45"/>
      <c r="D136" s="46"/>
      <c r="E136" s="47" t="s">
        <v>71</v>
      </c>
      <c r="F136" s="48"/>
      <c r="G136" s="49"/>
      <c r="H136" s="133"/>
      <c r="I136" s="133"/>
      <c r="J136" s="133"/>
      <c r="K136" s="133"/>
      <c r="L136" s="133"/>
      <c r="M136" s="133"/>
      <c r="N136" s="134">
        <v>115669278</v>
      </c>
      <c r="O136" s="288"/>
    </row>
    <row r="137" spans="1:15" s="300" customFormat="1" ht="35.25" customHeight="1" thickBot="1" x14ac:dyDescent="0.3">
      <c r="A137" s="301"/>
      <c r="B137" s="302"/>
      <c r="C137" s="440" t="s">
        <v>149</v>
      </c>
      <c r="D137" s="441"/>
      <c r="E137" s="441"/>
      <c r="F137" s="441"/>
      <c r="G137" s="441"/>
      <c r="H137" s="441"/>
      <c r="I137" s="441"/>
      <c r="J137" s="441"/>
      <c r="K137" s="441"/>
      <c r="L137" s="441"/>
      <c r="M137" s="441"/>
      <c r="N137" s="442"/>
      <c r="O137" s="288"/>
    </row>
    <row r="138" spans="1:15" ht="32.25" customHeight="1" x14ac:dyDescent="0.25">
      <c r="A138" s="285"/>
      <c r="B138" s="286"/>
      <c r="C138" s="52"/>
      <c r="D138" s="53" t="s">
        <v>0</v>
      </c>
      <c r="E138" s="54" t="s">
        <v>1</v>
      </c>
      <c r="F138" s="55" t="s">
        <v>2</v>
      </c>
      <c r="G138" s="56" t="s">
        <v>3</v>
      </c>
      <c r="H138" s="140" t="s">
        <v>4</v>
      </c>
      <c r="I138" s="140" t="s">
        <v>402</v>
      </c>
      <c r="J138" s="140" t="s">
        <v>403</v>
      </c>
      <c r="K138" s="140" t="s">
        <v>404</v>
      </c>
      <c r="L138" s="140" t="s">
        <v>405</v>
      </c>
      <c r="M138" s="140" t="s">
        <v>406</v>
      </c>
      <c r="N138" s="140" t="s">
        <v>5</v>
      </c>
      <c r="O138" s="288"/>
    </row>
    <row r="139" spans="1:15" ht="15.75" x14ac:dyDescent="0.25">
      <c r="A139" s="285"/>
      <c r="B139" s="286"/>
      <c r="C139" s="11" t="s">
        <v>279</v>
      </c>
      <c r="D139" s="58">
        <v>1</v>
      </c>
      <c r="E139" s="59" t="s">
        <v>6</v>
      </c>
      <c r="F139" s="60"/>
      <c r="G139" s="61"/>
      <c r="H139" s="141"/>
      <c r="I139" s="141"/>
      <c r="J139" s="141"/>
      <c r="K139" s="141"/>
      <c r="L139" s="141"/>
      <c r="M139" s="141"/>
      <c r="N139" s="142">
        <v>9335661</v>
      </c>
      <c r="O139" s="288"/>
    </row>
    <row r="140" spans="1:15" ht="15.75" x14ac:dyDescent="0.25">
      <c r="A140" s="285"/>
      <c r="B140" s="286"/>
      <c r="C140" s="62"/>
      <c r="D140" s="63">
        <v>1.1000000000000001</v>
      </c>
      <c r="E140" s="64" t="s">
        <v>7</v>
      </c>
      <c r="F140" s="65"/>
      <c r="G140" s="66"/>
      <c r="H140" s="143"/>
      <c r="I140" s="143"/>
      <c r="J140" s="143"/>
      <c r="K140" s="143"/>
      <c r="L140" s="143"/>
      <c r="M140" s="143"/>
      <c r="N140" s="143"/>
      <c r="O140" s="288"/>
    </row>
    <row r="141" spans="1:15" ht="25.5" x14ac:dyDescent="0.25">
      <c r="A141" s="285"/>
      <c r="B141" s="286"/>
      <c r="C141" s="67" t="s">
        <v>8</v>
      </c>
      <c r="D141" s="68" t="s">
        <v>9</v>
      </c>
      <c r="E141" s="69" t="s">
        <v>10</v>
      </c>
      <c r="F141" s="70" t="s">
        <v>11</v>
      </c>
      <c r="G141" s="71">
        <v>66</v>
      </c>
      <c r="H141" s="238">
        <v>24372</v>
      </c>
      <c r="I141" s="422">
        <v>5605.56</v>
      </c>
      <c r="J141" s="423">
        <v>487.44</v>
      </c>
      <c r="K141" s="423">
        <v>1218.6000000000001</v>
      </c>
      <c r="L141" s="424">
        <v>7311.6</v>
      </c>
      <c r="M141" s="424">
        <v>31683.599999999999</v>
      </c>
      <c r="N141" s="425">
        <v>2091118</v>
      </c>
      <c r="O141" s="288"/>
    </row>
    <row r="142" spans="1:15" ht="25.5" x14ac:dyDescent="0.25">
      <c r="A142" s="285"/>
      <c r="B142" s="286"/>
      <c r="C142" s="67" t="s">
        <v>12</v>
      </c>
      <c r="D142" s="68" t="s">
        <v>13</v>
      </c>
      <c r="E142" s="69" t="s">
        <v>14</v>
      </c>
      <c r="F142" s="70" t="s">
        <v>15</v>
      </c>
      <c r="G142" s="71">
        <v>302</v>
      </c>
      <c r="H142" s="238">
        <v>3585.799</v>
      </c>
      <c r="I142" s="422">
        <v>824.73377000000005</v>
      </c>
      <c r="J142" s="423">
        <v>71.715980000000002</v>
      </c>
      <c r="K142" s="423">
        <v>179.28995</v>
      </c>
      <c r="L142" s="424">
        <v>1075.7397000000001</v>
      </c>
      <c r="M142" s="424">
        <v>4661.5387000000001</v>
      </c>
      <c r="N142" s="425">
        <v>1407785</v>
      </c>
      <c r="O142" s="288"/>
    </row>
    <row r="143" spans="1:15" ht="15.75" x14ac:dyDescent="0.25">
      <c r="A143" s="285"/>
      <c r="B143" s="286"/>
      <c r="C143" s="67" t="s">
        <v>16</v>
      </c>
      <c r="D143" s="68" t="s">
        <v>17</v>
      </c>
      <c r="E143" s="69" t="s">
        <v>18</v>
      </c>
      <c r="F143" s="72" t="s">
        <v>19</v>
      </c>
      <c r="G143" s="73">
        <v>1</v>
      </c>
      <c r="H143" s="238">
        <v>1336751</v>
      </c>
      <c r="I143" s="422">
        <v>307452.73000000004</v>
      </c>
      <c r="J143" s="423">
        <v>26735.02</v>
      </c>
      <c r="K143" s="423">
        <v>66837.55</v>
      </c>
      <c r="L143" s="424">
        <v>401025.30000000005</v>
      </c>
      <c r="M143" s="424">
        <v>1737776.3</v>
      </c>
      <c r="N143" s="425">
        <v>1737776</v>
      </c>
      <c r="O143" s="288"/>
    </row>
    <row r="144" spans="1:15" ht="25.5" x14ac:dyDescent="0.25">
      <c r="A144" s="285"/>
      <c r="B144" s="286"/>
      <c r="C144" s="67" t="s">
        <v>12</v>
      </c>
      <c r="D144" s="68" t="s">
        <v>20</v>
      </c>
      <c r="E144" s="69" t="s">
        <v>21</v>
      </c>
      <c r="F144" s="72" t="s">
        <v>19</v>
      </c>
      <c r="G144" s="73">
        <v>1</v>
      </c>
      <c r="H144" s="238">
        <v>1218189.3940000001</v>
      </c>
      <c r="I144" s="422">
        <v>280183.56062</v>
      </c>
      <c r="J144" s="423">
        <v>24363.787880000003</v>
      </c>
      <c r="K144" s="423">
        <v>60909.469700000009</v>
      </c>
      <c r="L144" s="424">
        <v>365456.81820000004</v>
      </c>
      <c r="M144" s="424">
        <v>1583646.2122000002</v>
      </c>
      <c r="N144" s="425">
        <v>1583646</v>
      </c>
      <c r="O144" s="288"/>
    </row>
    <row r="145" spans="1:15" ht="25.5" x14ac:dyDescent="0.25">
      <c r="A145" s="285"/>
      <c r="B145" s="286"/>
      <c r="C145" s="67" t="s">
        <v>12</v>
      </c>
      <c r="D145" s="68" t="s">
        <v>22</v>
      </c>
      <c r="E145" s="69" t="s">
        <v>23</v>
      </c>
      <c r="F145" s="72" t="s">
        <v>19</v>
      </c>
      <c r="G145" s="73">
        <v>1</v>
      </c>
      <c r="H145" s="238">
        <v>1739444.1617999999</v>
      </c>
      <c r="I145" s="422">
        <v>400072.15721400001</v>
      </c>
      <c r="J145" s="423">
        <v>34788.883236000001</v>
      </c>
      <c r="K145" s="423">
        <v>86972.20809</v>
      </c>
      <c r="L145" s="424">
        <v>521833.24854000006</v>
      </c>
      <c r="M145" s="424">
        <v>2261277.4103399999</v>
      </c>
      <c r="N145" s="425">
        <v>2261277</v>
      </c>
      <c r="O145" s="288"/>
    </row>
    <row r="146" spans="1:15" ht="15.75" x14ac:dyDescent="0.25">
      <c r="A146" s="285"/>
      <c r="B146" s="286"/>
      <c r="C146" s="62"/>
      <c r="D146" s="63">
        <v>1.2</v>
      </c>
      <c r="E146" s="64" t="s">
        <v>24</v>
      </c>
      <c r="F146" s="65"/>
      <c r="G146" s="74"/>
      <c r="H146" s="252"/>
      <c r="I146" s="252"/>
      <c r="J146" s="252"/>
      <c r="K146" s="252"/>
      <c r="L146" s="252"/>
      <c r="M146" s="252"/>
      <c r="N146" s="143"/>
      <c r="O146" s="288"/>
    </row>
    <row r="147" spans="1:15" ht="25.5" x14ac:dyDescent="0.25">
      <c r="A147" s="285"/>
      <c r="B147" s="286"/>
      <c r="C147" s="67" t="s">
        <v>25</v>
      </c>
      <c r="D147" s="68" t="s">
        <v>26</v>
      </c>
      <c r="E147" s="69" t="s">
        <v>27</v>
      </c>
      <c r="F147" s="70" t="s">
        <v>28</v>
      </c>
      <c r="G147" s="71">
        <v>2.2999999999999998</v>
      </c>
      <c r="H147" s="238">
        <v>54134</v>
      </c>
      <c r="I147" s="422">
        <v>12450.82</v>
      </c>
      <c r="J147" s="423">
        <v>1082.68</v>
      </c>
      <c r="K147" s="423">
        <v>2706.7000000000003</v>
      </c>
      <c r="L147" s="424">
        <v>16240.2</v>
      </c>
      <c r="M147" s="424">
        <v>70374.2</v>
      </c>
      <c r="N147" s="425">
        <v>161861</v>
      </c>
      <c r="O147" s="288"/>
    </row>
    <row r="148" spans="1:15" ht="25.5" x14ac:dyDescent="0.25">
      <c r="A148" s="285"/>
      <c r="B148" s="286"/>
      <c r="C148" s="67" t="s">
        <v>29</v>
      </c>
      <c r="D148" s="68" t="s">
        <v>116</v>
      </c>
      <c r="E148" s="69" t="s">
        <v>280</v>
      </c>
      <c r="F148" s="72" t="s">
        <v>28</v>
      </c>
      <c r="G148" s="73">
        <v>0.3</v>
      </c>
      <c r="H148" s="238">
        <v>122441</v>
      </c>
      <c r="I148" s="422">
        <v>28161.43</v>
      </c>
      <c r="J148" s="423">
        <v>2448.8200000000002</v>
      </c>
      <c r="K148" s="423">
        <v>6122.05</v>
      </c>
      <c r="L148" s="424">
        <v>36732.300000000003</v>
      </c>
      <c r="M148" s="424">
        <v>159173.29999999999</v>
      </c>
      <c r="N148" s="425">
        <v>47752</v>
      </c>
      <c r="O148" s="288"/>
    </row>
    <row r="149" spans="1:15" ht="38.25" x14ac:dyDescent="0.25">
      <c r="A149" s="285"/>
      <c r="B149" s="286"/>
      <c r="C149" s="67" t="s">
        <v>31</v>
      </c>
      <c r="D149" s="68" t="s">
        <v>30</v>
      </c>
      <c r="E149" s="69" t="s">
        <v>281</v>
      </c>
      <c r="F149" s="72" t="s">
        <v>28</v>
      </c>
      <c r="G149" s="73">
        <v>0.3</v>
      </c>
      <c r="H149" s="238">
        <v>113965</v>
      </c>
      <c r="I149" s="422">
        <v>26211.95</v>
      </c>
      <c r="J149" s="423">
        <v>2279.3000000000002</v>
      </c>
      <c r="K149" s="423">
        <v>5698.25</v>
      </c>
      <c r="L149" s="424">
        <v>34189.5</v>
      </c>
      <c r="M149" s="424">
        <v>148154.5</v>
      </c>
      <c r="N149" s="425">
        <v>44446</v>
      </c>
      <c r="O149" s="288"/>
    </row>
    <row r="150" spans="1:15" ht="15.75" x14ac:dyDescent="0.25">
      <c r="A150" s="285"/>
      <c r="B150" s="286"/>
      <c r="C150" s="57" t="s">
        <v>279</v>
      </c>
      <c r="D150" s="75">
        <v>2</v>
      </c>
      <c r="E150" s="59" t="s">
        <v>33</v>
      </c>
      <c r="F150" s="60"/>
      <c r="G150" s="76"/>
      <c r="H150" s="253"/>
      <c r="I150" s="253"/>
      <c r="J150" s="253"/>
      <c r="K150" s="253"/>
      <c r="L150" s="253"/>
      <c r="M150" s="253"/>
      <c r="N150" s="144">
        <v>661467</v>
      </c>
      <c r="O150" s="288"/>
    </row>
    <row r="151" spans="1:15" ht="15.75" x14ac:dyDescent="0.25">
      <c r="A151" s="285"/>
      <c r="B151" s="286"/>
      <c r="C151" s="77"/>
      <c r="D151" s="63" t="s">
        <v>34</v>
      </c>
      <c r="E151" s="64" t="s">
        <v>35</v>
      </c>
      <c r="F151" s="65"/>
      <c r="G151" s="74"/>
      <c r="H151" s="252"/>
      <c r="I151" s="252"/>
      <c r="J151" s="252"/>
      <c r="K151" s="252"/>
      <c r="L151" s="252"/>
      <c r="M151" s="252"/>
      <c r="N151" s="145"/>
      <c r="O151" s="288"/>
    </row>
    <row r="152" spans="1:15" ht="25.5" x14ac:dyDescent="0.25">
      <c r="A152" s="285"/>
      <c r="B152" s="286"/>
      <c r="C152" s="67" t="s">
        <v>12</v>
      </c>
      <c r="D152" s="68" t="s">
        <v>36</v>
      </c>
      <c r="E152" s="69" t="s">
        <v>37</v>
      </c>
      <c r="F152" s="72" t="s">
        <v>15</v>
      </c>
      <c r="G152" s="73">
        <v>5</v>
      </c>
      <c r="H152" s="238">
        <v>70759.0628</v>
      </c>
      <c r="I152" s="422">
        <v>16274.584444</v>
      </c>
      <c r="J152" s="423">
        <v>1415.1812560000001</v>
      </c>
      <c r="K152" s="423">
        <v>3537.9531400000001</v>
      </c>
      <c r="L152" s="424">
        <v>21227.718840000001</v>
      </c>
      <c r="M152" s="424">
        <v>91986.781640000001</v>
      </c>
      <c r="N152" s="425">
        <v>459934</v>
      </c>
      <c r="O152" s="288"/>
    </row>
    <row r="153" spans="1:15" ht="15.75" x14ac:dyDescent="0.25">
      <c r="A153" s="285"/>
      <c r="B153" s="286"/>
      <c r="C153" s="67" t="s">
        <v>38</v>
      </c>
      <c r="D153" s="68" t="s">
        <v>39</v>
      </c>
      <c r="E153" s="69" t="s">
        <v>282</v>
      </c>
      <c r="F153" s="72" t="s">
        <v>40</v>
      </c>
      <c r="G153" s="73">
        <v>15</v>
      </c>
      <c r="H153" s="238">
        <v>10335</v>
      </c>
      <c r="I153" s="422">
        <v>2377.0500000000002</v>
      </c>
      <c r="J153" s="423">
        <v>206.70000000000002</v>
      </c>
      <c r="K153" s="423">
        <v>516.75</v>
      </c>
      <c r="L153" s="424">
        <v>3100.5</v>
      </c>
      <c r="M153" s="424">
        <v>13435.5</v>
      </c>
      <c r="N153" s="425">
        <v>201533</v>
      </c>
      <c r="O153" s="288"/>
    </row>
    <row r="154" spans="1:15" ht="15.75" x14ac:dyDescent="0.25">
      <c r="A154" s="285"/>
      <c r="B154" s="286"/>
      <c r="C154" s="57" t="s">
        <v>279</v>
      </c>
      <c r="D154" s="75">
        <v>3</v>
      </c>
      <c r="E154" s="59" t="s">
        <v>41</v>
      </c>
      <c r="F154" s="60"/>
      <c r="G154" s="61"/>
      <c r="H154" s="254"/>
      <c r="I154" s="254"/>
      <c r="J154" s="254"/>
      <c r="K154" s="254"/>
      <c r="L154" s="254"/>
      <c r="M154" s="254"/>
      <c r="N154" s="142">
        <v>30464470</v>
      </c>
      <c r="O154" s="288"/>
    </row>
    <row r="155" spans="1:15" ht="15.75" x14ac:dyDescent="0.25">
      <c r="A155" s="285"/>
      <c r="B155" s="286"/>
      <c r="C155" s="77"/>
      <c r="D155" s="63" t="s">
        <v>42</v>
      </c>
      <c r="E155" s="78" t="s">
        <v>43</v>
      </c>
      <c r="F155" s="65"/>
      <c r="G155" s="66"/>
      <c r="H155" s="252"/>
      <c r="I155" s="252"/>
      <c r="J155" s="252"/>
      <c r="K155" s="252"/>
      <c r="L155" s="252"/>
      <c r="M155" s="252"/>
      <c r="N155" s="143"/>
      <c r="O155" s="288"/>
    </row>
    <row r="156" spans="1:15" ht="15.75" x14ac:dyDescent="0.25">
      <c r="A156" s="285"/>
      <c r="B156" s="286"/>
      <c r="C156" s="70" t="s">
        <v>44</v>
      </c>
      <c r="D156" s="68" t="s">
        <v>45</v>
      </c>
      <c r="E156" s="79" t="s">
        <v>283</v>
      </c>
      <c r="F156" s="72" t="s">
        <v>19</v>
      </c>
      <c r="G156" s="80">
        <v>2</v>
      </c>
      <c r="H156" s="238">
        <v>1246010.78</v>
      </c>
      <c r="I156" s="422">
        <v>286582.47940000001</v>
      </c>
      <c r="J156" s="423">
        <v>24920.2156</v>
      </c>
      <c r="K156" s="423">
        <v>62300.539000000004</v>
      </c>
      <c r="L156" s="424">
        <v>373803.234</v>
      </c>
      <c r="M156" s="424">
        <v>1619814.014</v>
      </c>
      <c r="N156" s="425">
        <v>3239628</v>
      </c>
      <c r="O156" s="288"/>
    </row>
    <row r="157" spans="1:15" ht="15.75" x14ac:dyDescent="0.25">
      <c r="A157" s="285"/>
      <c r="B157" s="286"/>
      <c r="C157" s="70" t="s">
        <v>150</v>
      </c>
      <c r="D157" s="68" t="s">
        <v>47</v>
      </c>
      <c r="E157" s="81" t="s">
        <v>304</v>
      </c>
      <c r="F157" s="72" t="s">
        <v>19</v>
      </c>
      <c r="G157" s="82">
        <v>1</v>
      </c>
      <c r="H157" s="251">
        <v>5546525.3300000001</v>
      </c>
      <c r="I157" s="422">
        <v>1275700.8259000001</v>
      </c>
      <c r="J157" s="423">
        <v>110930.50660000001</v>
      </c>
      <c r="K157" s="423">
        <v>277326.26650000003</v>
      </c>
      <c r="L157" s="424">
        <v>1663957.5989999999</v>
      </c>
      <c r="M157" s="424">
        <v>7210482.9289999995</v>
      </c>
      <c r="N157" s="425">
        <v>7210483</v>
      </c>
      <c r="O157" s="288"/>
    </row>
    <row r="158" spans="1:15" ht="15.75" x14ac:dyDescent="0.25">
      <c r="A158" s="285"/>
      <c r="B158" s="286"/>
      <c r="C158" s="77"/>
      <c r="D158" s="63">
        <v>3.2</v>
      </c>
      <c r="E158" s="64" t="s">
        <v>50</v>
      </c>
      <c r="F158" s="65"/>
      <c r="G158" s="74"/>
      <c r="H158" s="252"/>
      <c r="I158" s="252"/>
      <c r="J158" s="252"/>
      <c r="K158" s="252"/>
      <c r="L158" s="252"/>
      <c r="M158" s="252"/>
      <c r="N158" s="143"/>
      <c r="O158" s="288"/>
    </row>
    <row r="159" spans="1:15" ht="25.5" x14ac:dyDescent="0.25">
      <c r="A159" s="285"/>
      <c r="B159" s="286"/>
      <c r="C159" s="83" t="s">
        <v>12</v>
      </c>
      <c r="D159" s="84" t="s">
        <v>51</v>
      </c>
      <c r="E159" s="79" t="s">
        <v>254</v>
      </c>
      <c r="F159" s="85" t="s">
        <v>19</v>
      </c>
      <c r="G159" s="86">
        <v>4</v>
      </c>
      <c r="H159" s="238">
        <v>915316.71397200006</v>
      </c>
      <c r="I159" s="422">
        <v>210522.84421356002</v>
      </c>
      <c r="J159" s="423">
        <v>18306.334279440001</v>
      </c>
      <c r="K159" s="423">
        <v>45765.835698600007</v>
      </c>
      <c r="L159" s="424">
        <v>274595.01419160003</v>
      </c>
      <c r="M159" s="424">
        <v>1189911.7281636</v>
      </c>
      <c r="N159" s="425">
        <v>4759647</v>
      </c>
      <c r="O159" s="288"/>
    </row>
    <row r="160" spans="1:15" ht="15.75" x14ac:dyDescent="0.25">
      <c r="A160" s="285"/>
      <c r="B160" s="286"/>
      <c r="C160" s="70" t="s">
        <v>154</v>
      </c>
      <c r="D160" s="14" t="s">
        <v>65</v>
      </c>
      <c r="E160" s="15" t="s">
        <v>114</v>
      </c>
      <c r="F160" s="70" t="s">
        <v>86</v>
      </c>
      <c r="G160" s="71">
        <v>2.8080121765463599</v>
      </c>
      <c r="H160" s="245">
        <v>91141.45</v>
      </c>
      <c r="I160" s="422">
        <v>20962.533500000001</v>
      </c>
      <c r="J160" s="423">
        <v>1822.829</v>
      </c>
      <c r="K160" s="423">
        <v>4557.0725000000002</v>
      </c>
      <c r="L160" s="424">
        <v>27342.435000000005</v>
      </c>
      <c r="M160" s="424">
        <v>118483.88500000001</v>
      </c>
      <c r="N160" s="425">
        <v>332704</v>
      </c>
      <c r="O160" s="288"/>
    </row>
    <row r="161" spans="1:15" ht="15.75" x14ac:dyDescent="0.25">
      <c r="A161" s="285"/>
      <c r="B161" s="286"/>
      <c r="C161" s="87" t="s">
        <v>58</v>
      </c>
      <c r="D161" s="84" t="s">
        <v>56</v>
      </c>
      <c r="E161" s="79" t="s">
        <v>60</v>
      </c>
      <c r="F161" s="85" t="s">
        <v>61</v>
      </c>
      <c r="G161" s="86">
        <v>2</v>
      </c>
      <c r="H161" s="238">
        <v>907119</v>
      </c>
      <c r="I161" s="422">
        <v>208637.37</v>
      </c>
      <c r="J161" s="423">
        <v>18142.38</v>
      </c>
      <c r="K161" s="423">
        <v>45355.950000000004</v>
      </c>
      <c r="L161" s="424">
        <v>272135.7</v>
      </c>
      <c r="M161" s="424">
        <v>1179254.7</v>
      </c>
      <c r="N161" s="425">
        <v>2358509</v>
      </c>
      <c r="O161" s="288"/>
    </row>
    <row r="162" spans="1:15" ht="26.25" thickBot="1" x14ac:dyDescent="0.3">
      <c r="A162" s="285"/>
      <c r="B162" s="286"/>
      <c r="C162" s="83" t="s">
        <v>12</v>
      </c>
      <c r="D162" s="84" t="s">
        <v>57</v>
      </c>
      <c r="E162" s="79" t="s">
        <v>63</v>
      </c>
      <c r="F162" s="85" t="s">
        <v>19</v>
      </c>
      <c r="G162" s="86">
        <v>3</v>
      </c>
      <c r="H162" s="238">
        <v>3221410</v>
      </c>
      <c r="I162" s="422">
        <v>740924.3</v>
      </c>
      <c r="J162" s="423">
        <v>64428.200000000004</v>
      </c>
      <c r="K162" s="423">
        <v>161070.5</v>
      </c>
      <c r="L162" s="424">
        <v>966423</v>
      </c>
      <c r="M162" s="424">
        <v>4187833</v>
      </c>
      <c r="N162" s="425">
        <v>12563499</v>
      </c>
      <c r="O162" s="288"/>
    </row>
    <row r="163" spans="1:15" ht="15.75" x14ac:dyDescent="0.25">
      <c r="A163" s="285"/>
      <c r="B163" s="286"/>
      <c r="C163" s="88"/>
      <c r="D163" s="89"/>
      <c r="E163" s="90" t="s">
        <v>71</v>
      </c>
      <c r="F163" s="3"/>
      <c r="G163" s="91"/>
      <c r="H163" s="146"/>
      <c r="I163" s="146"/>
      <c r="J163" s="146"/>
      <c r="K163" s="146"/>
      <c r="L163" s="146"/>
      <c r="M163" s="146"/>
      <c r="N163" s="147">
        <v>40461598</v>
      </c>
      <c r="O163" s="288"/>
    </row>
    <row r="164" spans="1:15" s="300" customFormat="1" ht="35.25" customHeight="1" thickBot="1" x14ac:dyDescent="0.3">
      <c r="A164" s="301"/>
      <c r="B164" s="302"/>
      <c r="C164" s="440" t="s">
        <v>156</v>
      </c>
      <c r="D164" s="441"/>
      <c r="E164" s="441"/>
      <c r="F164" s="441"/>
      <c r="G164" s="441"/>
      <c r="H164" s="441"/>
      <c r="I164" s="441"/>
      <c r="J164" s="441"/>
      <c r="K164" s="441"/>
      <c r="L164" s="441"/>
      <c r="M164" s="441"/>
      <c r="N164" s="442"/>
      <c r="O164" s="288"/>
    </row>
    <row r="165" spans="1:15" ht="15.75" x14ac:dyDescent="0.25">
      <c r="A165" s="285"/>
      <c r="B165" s="286"/>
      <c r="C165" s="52"/>
      <c r="D165" s="53" t="s">
        <v>0</v>
      </c>
      <c r="E165" s="54" t="s">
        <v>1</v>
      </c>
      <c r="F165" s="55" t="s">
        <v>2</v>
      </c>
      <c r="G165" s="56" t="s">
        <v>3</v>
      </c>
      <c r="H165" s="140" t="s">
        <v>4</v>
      </c>
      <c r="I165" s="140" t="s">
        <v>402</v>
      </c>
      <c r="J165" s="140" t="s">
        <v>403</v>
      </c>
      <c r="K165" s="140" t="s">
        <v>404</v>
      </c>
      <c r="L165" s="140" t="s">
        <v>405</v>
      </c>
      <c r="M165" s="140" t="s">
        <v>406</v>
      </c>
      <c r="N165" s="140" t="s">
        <v>5</v>
      </c>
      <c r="O165" s="288"/>
    </row>
    <row r="166" spans="1:15" ht="15.75" x14ac:dyDescent="0.25">
      <c r="A166" s="285"/>
      <c r="B166" s="286"/>
      <c r="C166" s="57" t="s">
        <v>279</v>
      </c>
      <c r="D166" s="58">
        <v>1</v>
      </c>
      <c r="E166" s="59" t="s">
        <v>6</v>
      </c>
      <c r="F166" s="60"/>
      <c r="G166" s="61"/>
      <c r="H166" s="141"/>
      <c r="I166" s="141"/>
      <c r="J166" s="141"/>
      <c r="K166" s="141"/>
      <c r="L166" s="141"/>
      <c r="M166" s="141"/>
      <c r="N166" s="142">
        <v>23029519</v>
      </c>
      <c r="O166" s="288"/>
    </row>
    <row r="167" spans="1:15" ht="15.75" x14ac:dyDescent="0.25">
      <c r="A167" s="285"/>
      <c r="B167" s="286"/>
      <c r="C167" s="62"/>
      <c r="D167" s="63">
        <v>1.1000000000000001</v>
      </c>
      <c r="E167" s="64" t="s">
        <v>7</v>
      </c>
      <c r="F167" s="65"/>
      <c r="G167" s="66"/>
      <c r="H167" s="143"/>
      <c r="I167" s="143"/>
      <c r="J167" s="143"/>
      <c r="K167" s="143"/>
      <c r="L167" s="143"/>
      <c r="M167" s="143"/>
      <c r="N167" s="143"/>
      <c r="O167" s="288"/>
    </row>
    <row r="168" spans="1:15" ht="25.5" x14ac:dyDescent="0.25">
      <c r="A168" s="285"/>
      <c r="B168" s="286"/>
      <c r="C168" s="67" t="s">
        <v>8</v>
      </c>
      <c r="D168" s="68" t="s">
        <v>9</v>
      </c>
      <c r="E168" s="69" t="s">
        <v>10</v>
      </c>
      <c r="F168" s="70" t="s">
        <v>11</v>
      </c>
      <c r="G168" s="71">
        <v>224</v>
      </c>
      <c r="H168" s="238">
        <v>24372</v>
      </c>
      <c r="I168" s="422">
        <v>5605.56</v>
      </c>
      <c r="J168" s="423">
        <v>487.44</v>
      </c>
      <c r="K168" s="423">
        <v>1218.6000000000001</v>
      </c>
      <c r="L168" s="424">
        <v>7311.6</v>
      </c>
      <c r="M168" s="424">
        <v>31683.599999999999</v>
      </c>
      <c r="N168" s="425">
        <v>7097126</v>
      </c>
      <c r="O168" s="288"/>
    </row>
    <row r="169" spans="1:15" ht="25.5" x14ac:dyDescent="0.25">
      <c r="A169" s="285"/>
      <c r="B169" s="286"/>
      <c r="C169" s="67" t="s">
        <v>12</v>
      </c>
      <c r="D169" s="68" t="s">
        <v>13</v>
      </c>
      <c r="E169" s="69" t="s">
        <v>14</v>
      </c>
      <c r="F169" s="70" t="s">
        <v>15</v>
      </c>
      <c r="G169" s="71">
        <v>312</v>
      </c>
      <c r="H169" s="238">
        <v>3585.799</v>
      </c>
      <c r="I169" s="422">
        <v>824.73377000000005</v>
      </c>
      <c r="J169" s="423">
        <v>71.715980000000002</v>
      </c>
      <c r="K169" s="423">
        <v>179.28995</v>
      </c>
      <c r="L169" s="424">
        <v>1075.7397000000001</v>
      </c>
      <c r="M169" s="424">
        <v>4661.5387000000001</v>
      </c>
      <c r="N169" s="425">
        <v>1454400</v>
      </c>
      <c r="O169" s="288"/>
    </row>
    <row r="170" spans="1:15" ht="15.75" x14ac:dyDescent="0.25">
      <c r="A170" s="285"/>
      <c r="B170" s="286"/>
      <c r="C170" s="67" t="s">
        <v>16</v>
      </c>
      <c r="D170" s="68" t="s">
        <v>17</v>
      </c>
      <c r="E170" s="69" t="s">
        <v>18</v>
      </c>
      <c r="F170" s="72" t="s">
        <v>19</v>
      </c>
      <c r="G170" s="73">
        <v>1</v>
      </c>
      <c r="H170" s="238">
        <v>1336751</v>
      </c>
      <c r="I170" s="422">
        <v>307452.73000000004</v>
      </c>
      <c r="J170" s="423">
        <v>26735.02</v>
      </c>
      <c r="K170" s="423">
        <v>66837.55</v>
      </c>
      <c r="L170" s="424">
        <v>401025.30000000005</v>
      </c>
      <c r="M170" s="424">
        <v>1737776.3</v>
      </c>
      <c r="N170" s="425">
        <v>1737776</v>
      </c>
      <c r="O170" s="288"/>
    </row>
    <row r="171" spans="1:15" ht="25.5" x14ac:dyDescent="0.25">
      <c r="A171" s="285"/>
      <c r="B171" s="286"/>
      <c r="C171" s="67" t="s">
        <v>12</v>
      </c>
      <c r="D171" s="68" t="s">
        <v>20</v>
      </c>
      <c r="E171" s="69" t="s">
        <v>21</v>
      </c>
      <c r="F171" s="72" t="s">
        <v>19</v>
      </c>
      <c r="G171" s="73">
        <v>1</v>
      </c>
      <c r="H171" s="238">
        <v>1218189.3940000001</v>
      </c>
      <c r="I171" s="422">
        <v>280183.56062</v>
      </c>
      <c r="J171" s="423">
        <v>24363.787880000003</v>
      </c>
      <c r="K171" s="423">
        <v>60909.469700000009</v>
      </c>
      <c r="L171" s="424">
        <v>365456.81820000004</v>
      </c>
      <c r="M171" s="424">
        <v>1583646.2122000002</v>
      </c>
      <c r="N171" s="425">
        <v>1583646</v>
      </c>
      <c r="O171" s="288"/>
    </row>
    <row r="172" spans="1:15" ht="25.5" x14ac:dyDescent="0.25">
      <c r="A172" s="285"/>
      <c r="B172" s="286"/>
      <c r="C172" s="67" t="s">
        <v>12</v>
      </c>
      <c r="D172" s="68" t="s">
        <v>22</v>
      </c>
      <c r="E172" s="69" t="s">
        <v>23</v>
      </c>
      <c r="F172" s="72" t="s">
        <v>19</v>
      </c>
      <c r="G172" s="73">
        <v>1</v>
      </c>
      <c r="H172" s="238">
        <v>1739444.1617999999</v>
      </c>
      <c r="I172" s="422">
        <v>400072.15721400001</v>
      </c>
      <c r="J172" s="423">
        <v>34788.883236000001</v>
      </c>
      <c r="K172" s="423">
        <v>86972.20809</v>
      </c>
      <c r="L172" s="424">
        <v>521833.24854000006</v>
      </c>
      <c r="M172" s="424">
        <v>2261277.4103399999</v>
      </c>
      <c r="N172" s="425">
        <v>2261277</v>
      </c>
      <c r="O172" s="288"/>
    </row>
    <row r="173" spans="1:15" ht="15.75" x14ac:dyDescent="0.25">
      <c r="A173" s="285"/>
      <c r="B173" s="286"/>
      <c r="C173" s="62"/>
      <c r="D173" s="63">
        <v>1.2</v>
      </c>
      <c r="E173" s="64" t="s">
        <v>24</v>
      </c>
      <c r="F173" s="65"/>
      <c r="G173" s="74"/>
      <c r="H173" s="252"/>
      <c r="I173" s="252"/>
      <c r="J173" s="252"/>
      <c r="K173" s="252"/>
      <c r="L173" s="252"/>
      <c r="M173" s="252"/>
      <c r="N173" s="143"/>
      <c r="O173" s="288"/>
    </row>
    <row r="174" spans="1:15" ht="25.5" x14ac:dyDescent="0.25">
      <c r="A174" s="285"/>
      <c r="B174" s="286"/>
      <c r="C174" s="67" t="s">
        <v>25</v>
      </c>
      <c r="D174" s="68" t="s">
        <v>26</v>
      </c>
      <c r="E174" s="69" t="s">
        <v>27</v>
      </c>
      <c r="F174" s="70" t="s">
        <v>28</v>
      </c>
      <c r="G174" s="71">
        <v>19.7</v>
      </c>
      <c r="H174" s="238">
        <v>54134</v>
      </c>
      <c r="I174" s="422">
        <v>12450.82</v>
      </c>
      <c r="J174" s="423">
        <v>1082.68</v>
      </c>
      <c r="K174" s="423">
        <v>2706.7000000000003</v>
      </c>
      <c r="L174" s="424">
        <v>16240.2</v>
      </c>
      <c r="M174" s="424">
        <v>70374.2</v>
      </c>
      <c r="N174" s="425">
        <v>1386372</v>
      </c>
      <c r="O174" s="288"/>
    </row>
    <row r="175" spans="1:15" ht="25.5" x14ac:dyDescent="0.25">
      <c r="A175" s="285"/>
      <c r="B175" s="286"/>
      <c r="C175" s="67" t="s">
        <v>12</v>
      </c>
      <c r="D175" s="68" t="s">
        <v>116</v>
      </c>
      <c r="E175" s="69" t="s">
        <v>132</v>
      </c>
      <c r="F175" s="70" t="s">
        <v>28</v>
      </c>
      <c r="G175" s="71">
        <v>50</v>
      </c>
      <c r="H175" s="238">
        <v>29470.092400000001</v>
      </c>
      <c r="I175" s="422">
        <v>6778.1212520000008</v>
      </c>
      <c r="J175" s="423">
        <v>589.40184800000009</v>
      </c>
      <c r="K175" s="423">
        <v>1473.5046200000002</v>
      </c>
      <c r="L175" s="424">
        <v>8841.0277200000019</v>
      </c>
      <c r="M175" s="424">
        <v>38311.120120000007</v>
      </c>
      <c r="N175" s="425">
        <v>1915556</v>
      </c>
      <c r="O175" s="288"/>
    </row>
    <row r="176" spans="1:15" ht="25.5" x14ac:dyDescent="0.25">
      <c r="A176" s="285"/>
      <c r="B176" s="286"/>
      <c r="C176" s="67" t="s">
        <v>29</v>
      </c>
      <c r="D176" s="68" t="s">
        <v>30</v>
      </c>
      <c r="E176" s="69" t="s">
        <v>280</v>
      </c>
      <c r="F176" s="72" t="s">
        <v>28</v>
      </c>
      <c r="G176" s="73">
        <v>18.2</v>
      </c>
      <c r="H176" s="238">
        <v>122441</v>
      </c>
      <c r="I176" s="422">
        <v>28161.43</v>
      </c>
      <c r="J176" s="423">
        <v>2448.8200000000002</v>
      </c>
      <c r="K176" s="423">
        <v>6122.05</v>
      </c>
      <c r="L176" s="424">
        <v>36732.300000000003</v>
      </c>
      <c r="M176" s="424">
        <v>159173.29999999999</v>
      </c>
      <c r="N176" s="425">
        <v>2896954</v>
      </c>
      <c r="O176" s="288"/>
    </row>
    <row r="177" spans="1:15" ht="38.25" x14ac:dyDescent="0.25">
      <c r="A177" s="285"/>
      <c r="B177" s="286"/>
      <c r="C177" s="67" t="s">
        <v>31</v>
      </c>
      <c r="D177" s="68" t="s">
        <v>32</v>
      </c>
      <c r="E177" s="69" t="s">
        <v>281</v>
      </c>
      <c r="F177" s="72" t="s">
        <v>28</v>
      </c>
      <c r="G177" s="73">
        <v>18.2</v>
      </c>
      <c r="H177" s="238">
        <v>113965</v>
      </c>
      <c r="I177" s="422">
        <v>26211.95</v>
      </c>
      <c r="J177" s="423">
        <v>2279.3000000000002</v>
      </c>
      <c r="K177" s="423">
        <v>5698.25</v>
      </c>
      <c r="L177" s="424">
        <v>34189.5</v>
      </c>
      <c r="M177" s="424">
        <v>148154.5</v>
      </c>
      <c r="N177" s="425">
        <v>2696412</v>
      </c>
      <c r="O177" s="288"/>
    </row>
    <row r="178" spans="1:15" ht="15.75" x14ac:dyDescent="0.25">
      <c r="A178" s="285"/>
      <c r="B178" s="286"/>
      <c r="C178" s="11" t="s">
        <v>279</v>
      </c>
      <c r="D178" s="75">
        <v>2</v>
      </c>
      <c r="E178" s="59" t="s">
        <v>33</v>
      </c>
      <c r="F178" s="60"/>
      <c r="G178" s="76"/>
      <c r="H178" s="253"/>
      <c r="I178" s="253"/>
      <c r="J178" s="253"/>
      <c r="K178" s="253"/>
      <c r="L178" s="253"/>
      <c r="M178" s="253"/>
      <c r="N178" s="142">
        <v>7276131</v>
      </c>
      <c r="O178" s="288"/>
    </row>
    <row r="179" spans="1:15" ht="15.75" x14ac:dyDescent="0.25">
      <c r="A179" s="285"/>
      <c r="B179" s="286"/>
      <c r="C179" s="77"/>
      <c r="D179" s="63" t="s">
        <v>34</v>
      </c>
      <c r="E179" s="64" t="s">
        <v>35</v>
      </c>
      <c r="F179" s="65"/>
      <c r="G179" s="74"/>
      <c r="H179" s="252"/>
      <c r="I179" s="252"/>
      <c r="J179" s="252"/>
      <c r="K179" s="252"/>
      <c r="L179" s="252"/>
      <c r="M179" s="252"/>
      <c r="N179" s="143"/>
      <c r="O179" s="288"/>
    </row>
    <row r="180" spans="1:15" ht="25.5" x14ac:dyDescent="0.25">
      <c r="A180" s="285"/>
      <c r="B180" s="286"/>
      <c r="C180" s="67" t="s">
        <v>12</v>
      </c>
      <c r="D180" s="68" t="s">
        <v>36</v>
      </c>
      <c r="E180" s="69" t="s">
        <v>37</v>
      </c>
      <c r="F180" s="72" t="s">
        <v>15</v>
      </c>
      <c r="G180" s="73">
        <v>55</v>
      </c>
      <c r="H180" s="238">
        <v>70759.0628</v>
      </c>
      <c r="I180" s="422">
        <v>16274.584444</v>
      </c>
      <c r="J180" s="423">
        <v>1415.1812560000001</v>
      </c>
      <c r="K180" s="423">
        <v>3537.9531400000001</v>
      </c>
      <c r="L180" s="424">
        <v>21227.718840000001</v>
      </c>
      <c r="M180" s="424">
        <v>91986.781640000001</v>
      </c>
      <c r="N180" s="425">
        <v>5059273</v>
      </c>
      <c r="O180" s="288"/>
    </row>
    <row r="181" spans="1:15" ht="15.75" x14ac:dyDescent="0.25">
      <c r="A181" s="285"/>
      <c r="B181" s="286"/>
      <c r="C181" s="67" t="s">
        <v>38</v>
      </c>
      <c r="D181" s="68" t="s">
        <v>39</v>
      </c>
      <c r="E181" s="69" t="s">
        <v>282</v>
      </c>
      <c r="F181" s="72" t="s">
        <v>40</v>
      </c>
      <c r="G181" s="73">
        <v>165</v>
      </c>
      <c r="H181" s="238">
        <v>10335</v>
      </c>
      <c r="I181" s="422">
        <v>2377.0500000000002</v>
      </c>
      <c r="J181" s="423">
        <v>206.70000000000002</v>
      </c>
      <c r="K181" s="423">
        <v>516.75</v>
      </c>
      <c r="L181" s="424">
        <v>3100.5</v>
      </c>
      <c r="M181" s="424">
        <v>13435.5</v>
      </c>
      <c r="N181" s="425">
        <v>2216858</v>
      </c>
      <c r="O181" s="288"/>
    </row>
    <row r="182" spans="1:15" ht="15.75" x14ac:dyDescent="0.25">
      <c r="A182" s="285"/>
      <c r="B182" s="286"/>
      <c r="C182" s="11" t="s">
        <v>279</v>
      </c>
      <c r="D182" s="75">
        <v>3</v>
      </c>
      <c r="E182" s="59" t="s">
        <v>41</v>
      </c>
      <c r="F182" s="60"/>
      <c r="G182" s="61"/>
      <c r="H182" s="254"/>
      <c r="I182" s="254"/>
      <c r="J182" s="254"/>
      <c r="K182" s="254"/>
      <c r="L182" s="254"/>
      <c r="M182" s="254"/>
      <c r="N182" s="142">
        <v>166551089</v>
      </c>
      <c r="O182" s="288"/>
    </row>
    <row r="183" spans="1:15" ht="15.75" x14ac:dyDescent="0.25">
      <c r="A183" s="285"/>
      <c r="B183" s="286"/>
      <c r="C183" s="77"/>
      <c r="D183" s="63" t="s">
        <v>42</v>
      </c>
      <c r="E183" s="78" t="s">
        <v>43</v>
      </c>
      <c r="F183" s="65"/>
      <c r="G183" s="66"/>
      <c r="H183" s="252"/>
      <c r="I183" s="252"/>
      <c r="J183" s="252"/>
      <c r="K183" s="252"/>
      <c r="L183" s="252"/>
      <c r="M183" s="252"/>
      <c r="N183" s="143"/>
      <c r="O183" s="288"/>
    </row>
    <row r="184" spans="1:15" ht="15.75" x14ac:dyDescent="0.25">
      <c r="A184" s="285"/>
      <c r="B184" s="286"/>
      <c r="C184" s="92" t="s">
        <v>151</v>
      </c>
      <c r="D184" s="68" t="s">
        <v>45</v>
      </c>
      <c r="E184" s="69" t="s">
        <v>305</v>
      </c>
      <c r="F184" s="72" t="s">
        <v>19</v>
      </c>
      <c r="G184" s="80">
        <v>3</v>
      </c>
      <c r="H184" s="251">
        <v>3713960.25</v>
      </c>
      <c r="I184" s="422">
        <v>854210.85750000004</v>
      </c>
      <c r="J184" s="423">
        <v>74279.205000000002</v>
      </c>
      <c r="K184" s="423">
        <v>185698.01250000001</v>
      </c>
      <c r="L184" s="424">
        <v>1114188.075</v>
      </c>
      <c r="M184" s="424">
        <v>4828148.3250000002</v>
      </c>
      <c r="N184" s="425">
        <v>14484445</v>
      </c>
      <c r="O184" s="288"/>
    </row>
    <row r="185" spans="1:15" ht="15.75" x14ac:dyDescent="0.25">
      <c r="A185" s="285"/>
      <c r="B185" s="286"/>
      <c r="C185" s="70" t="s">
        <v>44</v>
      </c>
      <c r="D185" s="68" t="s">
        <v>47</v>
      </c>
      <c r="E185" s="79" t="s">
        <v>283</v>
      </c>
      <c r="F185" s="72" t="s">
        <v>19</v>
      </c>
      <c r="G185" s="80">
        <v>3</v>
      </c>
      <c r="H185" s="238">
        <v>1246010.78</v>
      </c>
      <c r="I185" s="422">
        <v>286582.47940000001</v>
      </c>
      <c r="J185" s="423">
        <v>24920.2156</v>
      </c>
      <c r="K185" s="423">
        <v>62300.539000000004</v>
      </c>
      <c r="L185" s="424">
        <v>373803.234</v>
      </c>
      <c r="M185" s="424">
        <v>1619814.014</v>
      </c>
      <c r="N185" s="425">
        <v>4859442</v>
      </c>
      <c r="O185" s="288"/>
    </row>
    <row r="186" spans="1:15" ht="15.75" x14ac:dyDescent="0.25">
      <c r="A186" s="285"/>
      <c r="B186" s="286"/>
      <c r="C186" s="70" t="s">
        <v>12</v>
      </c>
      <c r="D186" s="68" t="s">
        <v>48</v>
      </c>
      <c r="E186" s="79" t="s">
        <v>306</v>
      </c>
      <c r="F186" s="72" t="s">
        <v>19</v>
      </c>
      <c r="G186" s="80">
        <v>1</v>
      </c>
      <c r="H186" s="238">
        <v>3314544.3957500001</v>
      </c>
      <c r="I186" s="422">
        <v>762345.21102250007</v>
      </c>
      <c r="J186" s="423">
        <v>66290.887914999999</v>
      </c>
      <c r="K186" s="423">
        <v>165727.21978750001</v>
      </c>
      <c r="L186" s="424">
        <v>994363.31872500002</v>
      </c>
      <c r="M186" s="424">
        <v>4308907.7144750003</v>
      </c>
      <c r="N186" s="425">
        <v>4308908</v>
      </c>
      <c r="O186" s="288"/>
    </row>
    <row r="187" spans="1:15" ht="15.75" x14ac:dyDescent="0.25">
      <c r="A187" s="285"/>
      <c r="B187" s="286"/>
      <c r="C187" s="70" t="s">
        <v>12</v>
      </c>
      <c r="D187" s="68" t="s">
        <v>49</v>
      </c>
      <c r="E187" s="79" t="s">
        <v>307</v>
      </c>
      <c r="F187" s="72" t="s">
        <v>19</v>
      </c>
      <c r="G187" s="80">
        <v>1</v>
      </c>
      <c r="H187" s="238">
        <v>3959418.2570653195</v>
      </c>
      <c r="I187" s="422">
        <v>910666.19912502356</v>
      </c>
      <c r="J187" s="423">
        <v>79188.365141306393</v>
      </c>
      <c r="K187" s="423">
        <v>197970.912853266</v>
      </c>
      <c r="L187" s="424">
        <v>1187825.477119596</v>
      </c>
      <c r="M187" s="424">
        <v>5147243.7341849152</v>
      </c>
      <c r="N187" s="425">
        <v>5147244</v>
      </c>
      <c r="O187" s="288"/>
    </row>
    <row r="188" spans="1:15" ht="15.75" x14ac:dyDescent="0.25">
      <c r="A188" s="285"/>
      <c r="B188" s="286"/>
      <c r="C188" s="70" t="s">
        <v>12</v>
      </c>
      <c r="D188" s="68" t="s">
        <v>133</v>
      </c>
      <c r="E188" s="79" t="s">
        <v>308</v>
      </c>
      <c r="F188" s="72" t="s">
        <v>19</v>
      </c>
      <c r="G188" s="80">
        <v>1</v>
      </c>
      <c r="H188" s="238">
        <v>3250873.3386347201</v>
      </c>
      <c r="I188" s="422">
        <v>747700.86788598564</v>
      </c>
      <c r="J188" s="423">
        <v>65017.466772694403</v>
      </c>
      <c r="K188" s="423">
        <v>162543.66693173602</v>
      </c>
      <c r="L188" s="424">
        <v>975262.00159041607</v>
      </c>
      <c r="M188" s="424">
        <v>4226135.3402251359</v>
      </c>
      <c r="N188" s="425">
        <v>4226135</v>
      </c>
      <c r="O188" s="288"/>
    </row>
    <row r="189" spans="1:15" ht="15.75" x14ac:dyDescent="0.25">
      <c r="A189" s="285"/>
      <c r="B189" s="286"/>
      <c r="C189" s="70" t="s">
        <v>12</v>
      </c>
      <c r="D189" s="68" t="s">
        <v>152</v>
      </c>
      <c r="E189" s="79" t="s">
        <v>309</v>
      </c>
      <c r="F189" s="72" t="s">
        <v>19</v>
      </c>
      <c r="G189" s="80">
        <v>1</v>
      </c>
      <c r="H189" s="238">
        <v>2931918.1388517199</v>
      </c>
      <c r="I189" s="422">
        <v>674341.17193589557</v>
      </c>
      <c r="J189" s="423">
        <v>58638.362777034403</v>
      </c>
      <c r="K189" s="423">
        <v>146595.90694258601</v>
      </c>
      <c r="L189" s="424">
        <v>879575.44165551593</v>
      </c>
      <c r="M189" s="424">
        <v>3811493.5805072356</v>
      </c>
      <c r="N189" s="425">
        <v>3811494</v>
      </c>
      <c r="O189" s="288"/>
    </row>
    <row r="190" spans="1:15" ht="15.75" x14ac:dyDescent="0.25">
      <c r="A190" s="285"/>
      <c r="B190" s="286"/>
      <c r="C190" s="70" t="s">
        <v>150</v>
      </c>
      <c r="D190" s="68" t="s">
        <v>153</v>
      </c>
      <c r="E190" s="81" t="s">
        <v>304</v>
      </c>
      <c r="F190" s="72" t="s">
        <v>19</v>
      </c>
      <c r="G190" s="82">
        <v>1</v>
      </c>
      <c r="H190" s="251">
        <v>5546525.3300000001</v>
      </c>
      <c r="I190" s="422">
        <v>1275700.8259000001</v>
      </c>
      <c r="J190" s="423">
        <v>110930.50660000001</v>
      </c>
      <c r="K190" s="423">
        <v>277326.26650000003</v>
      </c>
      <c r="L190" s="424">
        <v>1663957.5989999999</v>
      </c>
      <c r="M190" s="424">
        <v>7210482.9289999995</v>
      </c>
      <c r="N190" s="425">
        <v>7210483</v>
      </c>
      <c r="O190" s="288"/>
    </row>
    <row r="191" spans="1:15" ht="15.75" x14ac:dyDescent="0.25">
      <c r="A191" s="285"/>
      <c r="B191" s="286"/>
      <c r="C191" s="77"/>
      <c r="D191" s="63">
        <v>3.2</v>
      </c>
      <c r="E191" s="64" t="s">
        <v>50</v>
      </c>
      <c r="F191" s="65"/>
      <c r="G191" s="74"/>
      <c r="H191" s="252"/>
      <c r="I191" s="252"/>
      <c r="J191" s="252"/>
      <c r="K191" s="252"/>
      <c r="L191" s="252"/>
      <c r="M191" s="252"/>
      <c r="N191" s="143"/>
      <c r="O191" s="288"/>
    </row>
    <row r="192" spans="1:15" ht="38.25" x14ac:dyDescent="0.25">
      <c r="A192" s="285"/>
      <c r="B192" s="286"/>
      <c r="C192" s="70" t="s">
        <v>12</v>
      </c>
      <c r="D192" s="68" t="s">
        <v>51</v>
      </c>
      <c r="E192" s="81" t="s">
        <v>134</v>
      </c>
      <c r="F192" s="70" t="s">
        <v>110</v>
      </c>
      <c r="G192" s="71">
        <v>2</v>
      </c>
      <c r="H192" s="238">
        <v>2945947.7590000001</v>
      </c>
      <c r="I192" s="422">
        <v>677567.98457000009</v>
      </c>
      <c r="J192" s="423">
        <v>58918.955180000004</v>
      </c>
      <c r="K192" s="423">
        <v>147297.38795</v>
      </c>
      <c r="L192" s="424">
        <v>883784.32770000014</v>
      </c>
      <c r="M192" s="424">
        <v>3829732.0867000003</v>
      </c>
      <c r="N192" s="425">
        <v>7659464</v>
      </c>
      <c r="O192" s="288"/>
    </row>
    <row r="193" spans="1:15" ht="38.25" x14ac:dyDescent="0.25">
      <c r="A193" s="285"/>
      <c r="B193" s="286"/>
      <c r="C193" s="83" t="s">
        <v>12</v>
      </c>
      <c r="D193" s="68" t="s">
        <v>54</v>
      </c>
      <c r="E193" s="79" t="s">
        <v>310</v>
      </c>
      <c r="F193" s="85" t="s">
        <v>19</v>
      </c>
      <c r="G193" s="86">
        <v>12</v>
      </c>
      <c r="H193" s="238">
        <v>915316.71397200006</v>
      </c>
      <c r="I193" s="422">
        <v>210522.84421356002</v>
      </c>
      <c r="J193" s="423">
        <v>18306.334279440001</v>
      </c>
      <c r="K193" s="423">
        <v>45765.835698600007</v>
      </c>
      <c r="L193" s="424">
        <v>274595.01419160003</v>
      </c>
      <c r="M193" s="424">
        <v>1189911.7281636</v>
      </c>
      <c r="N193" s="425">
        <v>14278941</v>
      </c>
      <c r="O193" s="288"/>
    </row>
    <row r="194" spans="1:15" ht="25.5" x14ac:dyDescent="0.25">
      <c r="A194" s="285"/>
      <c r="B194" s="286"/>
      <c r="C194" s="70" t="s">
        <v>12</v>
      </c>
      <c r="D194" s="68" t="s">
        <v>56</v>
      </c>
      <c r="E194" s="69" t="s">
        <v>124</v>
      </c>
      <c r="F194" s="70" t="s">
        <v>15</v>
      </c>
      <c r="G194" s="71">
        <v>1.68</v>
      </c>
      <c r="H194" s="238">
        <v>84746.319400000008</v>
      </c>
      <c r="I194" s="422">
        <v>19491.653462000002</v>
      </c>
      <c r="J194" s="423">
        <v>1694.9263880000001</v>
      </c>
      <c r="K194" s="423">
        <v>4237.3159700000006</v>
      </c>
      <c r="L194" s="424">
        <v>25423.895820000002</v>
      </c>
      <c r="M194" s="424">
        <v>110170.21522000001</v>
      </c>
      <c r="N194" s="425">
        <v>185086</v>
      </c>
      <c r="O194" s="288"/>
    </row>
    <row r="195" spans="1:15" ht="15.75" x14ac:dyDescent="0.25">
      <c r="A195" s="285"/>
      <c r="B195" s="286"/>
      <c r="C195" s="68" t="s">
        <v>125</v>
      </c>
      <c r="D195" s="68" t="s">
        <v>57</v>
      </c>
      <c r="E195" s="69" t="s">
        <v>94</v>
      </c>
      <c r="F195" s="70" t="s">
        <v>28</v>
      </c>
      <c r="G195" s="71">
        <v>5</v>
      </c>
      <c r="H195" s="238">
        <v>62255</v>
      </c>
      <c r="I195" s="422">
        <v>14318.650000000001</v>
      </c>
      <c r="J195" s="423">
        <v>1245.1000000000001</v>
      </c>
      <c r="K195" s="423">
        <v>3112.75</v>
      </c>
      <c r="L195" s="424">
        <v>18676.5</v>
      </c>
      <c r="M195" s="424">
        <v>80931.5</v>
      </c>
      <c r="N195" s="425">
        <v>404658</v>
      </c>
      <c r="O195" s="288"/>
    </row>
    <row r="196" spans="1:15" ht="15.75" x14ac:dyDescent="0.25">
      <c r="A196" s="285"/>
      <c r="B196" s="286"/>
      <c r="C196" s="70" t="s">
        <v>120</v>
      </c>
      <c r="D196" s="68" t="s">
        <v>59</v>
      </c>
      <c r="E196" s="69" t="s">
        <v>122</v>
      </c>
      <c r="F196" s="70" t="s">
        <v>15</v>
      </c>
      <c r="G196" s="71">
        <v>10</v>
      </c>
      <c r="H196" s="238">
        <v>17451</v>
      </c>
      <c r="I196" s="422">
        <v>4013.73</v>
      </c>
      <c r="J196" s="423">
        <v>349.02</v>
      </c>
      <c r="K196" s="423">
        <v>872.55000000000007</v>
      </c>
      <c r="L196" s="424">
        <v>5235.3</v>
      </c>
      <c r="M196" s="424">
        <v>22686.3</v>
      </c>
      <c r="N196" s="425">
        <v>226863</v>
      </c>
      <c r="O196" s="288"/>
    </row>
    <row r="197" spans="1:15" ht="15.75" x14ac:dyDescent="0.25">
      <c r="A197" s="285"/>
      <c r="B197" s="286"/>
      <c r="C197" s="70" t="s">
        <v>154</v>
      </c>
      <c r="D197" s="68" t="s">
        <v>62</v>
      </c>
      <c r="E197" s="69" t="s">
        <v>114</v>
      </c>
      <c r="F197" s="70" t="s">
        <v>86</v>
      </c>
      <c r="G197" s="71">
        <v>15</v>
      </c>
      <c r="H197" s="245">
        <v>91141.45</v>
      </c>
      <c r="I197" s="422">
        <v>20962.533500000001</v>
      </c>
      <c r="J197" s="423">
        <v>1822.829</v>
      </c>
      <c r="K197" s="423">
        <v>4557.0725000000002</v>
      </c>
      <c r="L197" s="424">
        <v>27342.435000000005</v>
      </c>
      <c r="M197" s="424">
        <v>118483.88500000001</v>
      </c>
      <c r="N197" s="425">
        <v>1777258</v>
      </c>
      <c r="O197" s="288"/>
    </row>
    <row r="198" spans="1:15" ht="25.5" x14ac:dyDescent="0.25">
      <c r="A198" s="285"/>
      <c r="B198" s="286"/>
      <c r="C198" s="83" t="s">
        <v>12</v>
      </c>
      <c r="D198" s="68" t="s">
        <v>65</v>
      </c>
      <c r="E198" s="93" t="s">
        <v>289</v>
      </c>
      <c r="F198" s="94" t="s">
        <v>15</v>
      </c>
      <c r="G198" s="95">
        <v>50</v>
      </c>
      <c r="H198" s="238">
        <v>316860</v>
      </c>
      <c r="I198" s="422">
        <v>72877.8</v>
      </c>
      <c r="J198" s="423">
        <v>6337.2</v>
      </c>
      <c r="K198" s="423">
        <v>15843</v>
      </c>
      <c r="L198" s="424">
        <v>95058</v>
      </c>
      <c r="M198" s="424">
        <v>411918</v>
      </c>
      <c r="N198" s="425">
        <v>20595900</v>
      </c>
      <c r="O198" s="288"/>
    </row>
    <row r="199" spans="1:15" ht="15.75" x14ac:dyDescent="0.25">
      <c r="A199" s="285"/>
      <c r="B199" s="286"/>
      <c r="C199" s="83" t="s">
        <v>290</v>
      </c>
      <c r="D199" s="68" t="s">
        <v>67</v>
      </c>
      <c r="E199" s="93" t="s">
        <v>292</v>
      </c>
      <c r="F199" s="94" t="s">
        <v>86</v>
      </c>
      <c r="G199" s="95">
        <v>73</v>
      </c>
      <c r="H199" s="245">
        <v>11059.61</v>
      </c>
      <c r="I199" s="422">
        <v>2543.7103000000002</v>
      </c>
      <c r="J199" s="423">
        <v>221.19220000000001</v>
      </c>
      <c r="K199" s="423">
        <v>552.98050000000001</v>
      </c>
      <c r="L199" s="424">
        <v>3317.8830000000003</v>
      </c>
      <c r="M199" s="424">
        <v>14377.493</v>
      </c>
      <c r="N199" s="425">
        <v>1049557</v>
      </c>
      <c r="O199" s="288"/>
    </row>
    <row r="200" spans="1:15" ht="15.75" x14ac:dyDescent="0.25">
      <c r="A200" s="285"/>
      <c r="B200" s="286"/>
      <c r="C200" s="83" t="s">
        <v>12</v>
      </c>
      <c r="D200" s="68" t="s">
        <v>69</v>
      </c>
      <c r="E200" s="93" t="s">
        <v>274</v>
      </c>
      <c r="F200" s="94" t="s">
        <v>86</v>
      </c>
      <c r="G200" s="95">
        <v>214</v>
      </c>
      <c r="H200" s="238">
        <v>44138.83279326</v>
      </c>
      <c r="I200" s="422">
        <v>10151.9315424498</v>
      </c>
      <c r="J200" s="423">
        <v>882.77665586520004</v>
      </c>
      <c r="K200" s="423">
        <v>2206.9416396629999</v>
      </c>
      <c r="L200" s="424">
        <v>13241.649837978001</v>
      </c>
      <c r="M200" s="424">
        <v>57380.482631238003</v>
      </c>
      <c r="N200" s="425">
        <v>12279423</v>
      </c>
      <c r="O200" s="288"/>
    </row>
    <row r="201" spans="1:15" ht="25.5" x14ac:dyDescent="0.25">
      <c r="A201" s="285"/>
      <c r="B201" s="286"/>
      <c r="C201" s="83" t="s">
        <v>123</v>
      </c>
      <c r="D201" s="68" t="s">
        <v>70</v>
      </c>
      <c r="E201" s="93" t="s">
        <v>294</v>
      </c>
      <c r="F201" s="83" t="s">
        <v>15</v>
      </c>
      <c r="G201" s="96">
        <v>102</v>
      </c>
      <c r="H201" s="249">
        <v>81524</v>
      </c>
      <c r="I201" s="422">
        <v>18750.52</v>
      </c>
      <c r="J201" s="423">
        <v>1630.48</v>
      </c>
      <c r="K201" s="423">
        <v>4076.2000000000003</v>
      </c>
      <c r="L201" s="424">
        <v>24457.200000000001</v>
      </c>
      <c r="M201" s="424">
        <v>105981.2</v>
      </c>
      <c r="N201" s="425">
        <v>10810082</v>
      </c>
      <c r="O201" s="288"/>
    </row>
    <row r="202" spans="1:15" ht="25.5" x14ac:dyDescent="0.25">
      <c r="A202" s="285"/>
      <c r="B202" s="286"/>
      <c r="C202" s="83" t="s">
        <v>155</v>
      </c>
      <c r="D202" s="68" t="s">
        <v>136</v>
      </c>
      <c r="E202" s="93" t="s">
        <v>311</v>
      </c>
      <c r="F202" s="83" t="s">
        <v>15</v>
      </c>
      <c r="G202" s="96">
        <v>25</v>
      </c>
      <c r="H202" s="255">
        <v>52813</v>
      </c>
      <c r="I202" s="422">
        <v>12146.99</v>
      </c>
      <c r="J202" s="423">
        <v>1056.26</v>
      </c>
      <c r="K202" s="423">
        <v>2640.65</v>
      </c>
      <c r="L202" s="424">
        <v>15843.9</v>
      </c>
      <c r="M202" s="424">
        <v>68656.899999999994</v>
      </c>
      <c r="N202" s="425">
        <v>1716423</v>
      </c>
      <c r="O202" s="288"/>
    </row>
    <row r="203" spans="1:15" ht="15.75" x14ac:dyDescent="0.25">
      <c r="A203" s="285"/>
      <c r="B203" s="286"/>
      <c r="C203" s="87" t="s">
        <v>58</v>
      </c>
      <c r="D203" s="68" t="s">
        <v>138</v>
      </c>
      <c r="E203" s="79" t="s">
        <v>60</v>
      </c>
      <c r="F203" s="85" t="s">
        <v>61</v>
      </c>
      <c r="G203" s="86">
        <v>5</v>
      </c>
      <c r="H203" s="238">
        <v>907119</v>
      </c>
      <c r="I203" s="422">
        <v>208637.37</v>
      </c>
      <c r="J203" s="423">
        <v>18142.38</v>
      </c>
      <c r="K203" s="423">
        <v>45355.950000000004</v>
      </c>
      <c r="L203" s="424">
        <v>272135.7</v>
      </c>
      <c r="M203" s="424">
        <v>1179254.7</v>
      </c>
      <c r="N203" s="425">
        <v>5896274</v>
      </c>
      <c r="O203" s="288"/>
    </row>
    <row r="204" spans="1:15" ht="25.5" x14ac:dyDescent="0.25">
      <c r="A204" s="285"/>
      <c r="B204" s="286"/>
      <c r="C204" s="87" t="s">
        <v>139</v>
      </c>
      <c r="D204" s="68" t="s">
        <v>140</v>
      </c>
      <c r="E204" s="79" t="s">
        <v>301</v>
      </c>
      <c r="F204" s="85" t="s">
        <v>11</v>
      </c>
      <c r="G204" s="86">
        <v>20</v>
      </c>
      <c r="H204" s="238">
        <v>104188</v>
      </c>
      <c r="I204" s="422">
        <v>23963.24</v>
      </c>
      <c r="J204" s="423">
        <v>2083.7600000000002</v>
      </c>
      <c r="K204" s="423">
        <v>5209.4000000000005</v>
      </c>
      <c r="L204" s="424">
        <v>31256.400000000001</v>
      </c>
      <c r="M204" s="424">
        <v>135444.4</v>
      </c>
      <c r="N204" s="425">
        <v>2708888</v>
      </c>
      <c r="O204" s="288"/>
    </row>
    <row r="205" spans="1:15" ht="15.75" x14ac:dyDescent="0.25">
      <c r="A205" s="285"/>
      <c r="B205" s="286"/>
      <c r="C205" s="87" t="s">
        <v>141</v>
      </c>
      <c r="D205" s="68" t="s">
        <v>142</v>
      </c>
      <c r="E205" s="79" t="s">
        <v>312</v>
      </c>
      <c r="F205" s="85" t="s">
        <v>11</v>
      </c>
      <c r="G205" s="86">
        <v>40</v>
      </c>
      <c r="H205" s="238">
        <v>94124</v>
      </c>
      <c r="I205" s="422">
        <v>21648.52</v>
      </c>
      <c r="J205" s="423">
        <v>1882.48</v>
      </c>
      <c r="K205" s="423">
        <v>4706.2</v>
      </c>
      <c r="L205" s="424">
        <v>28237.200000000001</v>
      </c>
      <c r="M205" s="424">
        <v>122361.2</v>
      </c>
      <c r="N205" s="425">
        <v>4894448</v>
      </c>
      <c r="O205" s="288"/>
    </row>
    <row r="206" spans="1:15" ht="25.5" x14ac:dyDescent="0.25">
      <c r="A206" s="285"/>
      <c r="B206" s="286"/>
      <c r="C206" s="83" t="s">
        <v>143</v>
      </c>
      <c r="D206" s="68" t="s">
        <v>144</v>
      </c>
      <c r="E206" s="79" t="s">
        <v>303</v>
      </c>
      <c r="F206" s="85" t="s">
        <v>11</v>
      </c>
      <c r="G206" s="86">
        <v>264</v>
      </c>
      <c r="H206" s="255">
        <v>74173</v>
      </c>
      <c r="I206" s="422">
        <v>17059.79</v>
      </c>
      <c r="J206" s="423">
        <v>1483.46</v>
      </c>
      <c r="K206" s="423">
        <v>3708.65</v>
      </c>
      <c r="L206" s="424">
        <v>22251.9</v>
      </c>
      <c r="M206" s="424">
        <v>96424.9</v>
      </c>
      <c r="N206" s="425">
        <v>25456174</v>
      </c>
      <c r="O206" s="288"/>
    </row>
    <row r="207" spans="1:15" ht="26.25" thickBot="1" x14ac:dyDescent="0.3">
      <c r="A207" s="285"/>
      <c r="B207" s="286"/>
      <c r="C207" s="83" t="s">
        <v>12</v>
      </c>
      <c r="D207" s="68" t="s">
        <v>145</v>
      </c>
      <c r="E207" s="79" t="s">
        <v>63</v>
      </c>
      <c r="F207" s="85" t="s">
        <v>19</v>
      </c>
      <c r="G207" s="86">
        <v>3</v>
      </c>
      <c r="H207" s="238">
        <v>3221410</v>
      </c>
      <c r="I207" s="422">
        <v>740924.3</v>
      </c>
      <c r="J207" s="423">
        <v>64428.200000000004</v>
      </c>
      <c r="K207" s="423">
        <v>161070.5</v>
      </c>
      <c r="L207" s="424">
        <v>966423</v>
      </c>
      <c r="M207" s="424">
        <v>4187833</v>
      </c>
      <c r="N207" s="425">
        <v>12563499</v>
      </c>
      <c r="O207" s="288"/>
    </row>
    <row r="208" spans="1:15" ht="15.75" x14ac:dyDescent="0.25">
      <c r="A208" s="285"/>
      <c r="B208" s="286"/>
      <c r="C208" s="88"/>
      <c r="D208" s="89"/>
      <c r="E208" s="90" t="s">
        <v>71</v>
      </c>
      <c r="F208" s="3"/>
      <c r="G208" s="91"/>
      <c r="H208" s="146"/>
      <c r="I208" s="146"/>
      <c r="J208" s="146"/>
      <c r="K208" s="146"/>
      <c r="L208" s="146"/>
      <c r="M208" s="146"/>
      <c r="N208" s="147">
        <v>196856739</v>
      </c>
      <c r="O208" s="288"/>
    </row>
    <row r="209" spans="1:15" s="300" customFormat="1" ht="35.25" customHeight="1" thickBot="1" x14ac:dyDescent="0.3">
      <c r="A209" s="301"/>
      <c r="B209" s="302"/>
      <c r="C209" s="440" t="s">
        <v>159</v>
      </c>
      <c r="D209" s="441"/>
      <c r="E209" s="441"/>
      <c r="F209" s="441"/>
      <c r="G209" s="441"/>
      <c r="H209" s="441"/>
      <c r="I209" s="441"/>
      <c r="J209" s="441"/>
      <c r="K209" s="441"/>
      <c r="L209" s="441"/>
      <c r="M209" s="441"/>
      <c r="N209" s="442"/>
      <c r="O209" s="288"/>
    </row>
    <row r="210" spans="1:15" ht="15.75" x14ac:dyDescent="0.25">
      <c r="A210" s="285"/>
      <c r="B210" s="286"/>
      <c r="C210" s="52"/>
      <c r="D210" s="53" t="s">
        <v>0</v>
      </c>
      <c r="E210" s="54" t="s">
        <v>1</v>
      </c>
      <c r="F210" s="55" t="s">
        <v>2</v>
      </c>
      <c r="G210" s="97" t="s">
        <v>3</v>
      </c>
      <c r="H210" s="140" t="s">
        <v>4</v>
      </c>
      <c r="I210" s="140" t="s">
        <v>402</v>
      </c>
      <c r="J210" s="140" t="s">
        <v>403</v>
      </c>
      <c r="K210" s="140" t="s">
        <v>404</v>
      </c>
      <c r="L210" s="140" t="s">
        <v>405</v>
      </c>
      <c r="M210" s="140" t="s">
        <v>406</v>
      </c>
      <c r="N210" s="140" t="s">
        <v>5</v>
      </c>
      <c r="O210" s="288"/>
    </row>
    <row r="211" spans="1:15" ht="15.75" x14ac:dyDescent="0.25">
      <c r="A211" s="285"/>
      <c r="B211" s="286"/>
      <c r="C211" s="11" t="s">
        <v>279</v>
      </c>
      <c r="D211" s="58">
        <v>1</v>
      </c>
      <c r="E211" s="59" t="s">
        <v>6</v>
      </c>
      <c r="F211" s="60"/>
      <c r="G211" s="76"/>
      <c r="H211" s="141"/>
      <c r="I211" s="141"/>
      <c r="J211" s="141"/>
      <c r="K211" s="141"/>
      <c r="L211" s="141"/>
      <c r="M211" s="141"/>
      <c r="N211" s="142">
        <v>16049896</v>
      </c>
      <c r="O211" s="288"/>
    </row>
    <row r="212" spans="1:15" ht="15.75" x14ac:dyDescent="0.25">
      <c r="A212" s="285"/>
      <c r="B212" s="286"/>
      <c r="C212" s="62"/>
      <c r="D212" s="63">
        <v>1.1000000000000001</v>
      </c>
      <c r="E212" s="64" t="s">
        <v>7</v>
      </c>
      <c r="F212" s="65"/>
      <c r="G212" s="74"/>
      <c r="H212" s="143"/>
      <c r="I212" s="143"/>
      <c r="J212" s="143"/>
      <c r="K212" s="143"/>
      <c r="L212" s="143"/>
      <c r="M212" s="143"/>
      <c r="N212" s="143"/>
      <c r="O212" s="288"/>
    </row>
    <row r="213" spans="1:15" ht="25.5" x14ac:dyDescent="0.25">
      <c r="A213" s="285"/>
      <c r="B213" s="286"/>
      <c r="C213" s="67" t="s">
        <v>8</v>
      </c>
      <c r="D213" s="68" t="s">
        <v>9</v>
      </c>
      <c r="E213" s="69" t="s">
        <v>10</v>
      </c>
      <c r="F213" s="70" t="s">
        <v>11</v>
      </c>
      <c r="G213" s="71">
        <v>74</v>
      </c>
      <c r="H213" s="238">
        <v>24372</v>
      </c>
      <c r="I213" s="422">
        <v>5605.56</v>
      </c>
      <c r="J213" s="423">
        <v>487.44</v>
      </c>
      <c r="K213" s="423">
        <v>1218.6000000000001</v>
      </c>
      <c r="L213" s="424">
        <v>7311.6</v>
      </c>
      <c r="M213" s="424">
        <v>31683.599999999999</v>
      </c>
      <c r="N213" s="425">
        <v>2344586</v>
      </c>
      <c r="O213" s="288"/>
    </row>
    <row r="214" spans="1:15" ht="25.5" x14ac:dyDescent="0.25">
      <c r="A214" s="285"/>
      <c r="B214" s="286"/>
      <c r="C214" s="67" t="s">
        <v>12</v>
      </c>
      <c r="D214" s="68" t="s">
        <v>13</v>
      </c>
      <c r="E214" s="69" t="s">
        <v>14</v>
      </c>
      <c r="F214" s="70" t="s">
        <v>15</v>
      </c>
      <c r="G214" s="71">
        <v>1470</v>
      </c>
      <c r="H214" s="238">
        <v>3585.799</v>
      </c>
      <c r="I214" s="422">
        <v>824.73377000000005</v>
      </c>
      <c r="J214" s="423">
        <v>71.715980000000002</v>
      </c>
      <c r="K214" s="423">
        <v>179.28995</v>
      </c>
      <c r="L214" s="424">
        <v>1075.7397000000001</v>
      </c>
      <c r="M214" s="424">
        <v>4661.5387000000001</v>
      </c>
      <c r="N214" s="425">
        <v>6852462</v>
      </c>
      <c r="O214" s="288"/>
    </row>
    <row r="215" spans="1:15" ht="15.75" x14ac:dyDescent="0.25">
      <c r="A215" s="285"/>
      <c r="B215" s="286"/>
      <c r="C215" s="67" t="s">
        <v>16</v>
      </c>
      <c r="D215" s="68" t="s">
        <v>17</v>
      </c>
      <c r="E215" s="69" t="s">
        <v>18</v>
      </c>
      <c r="F215" s="72" t="s">
        <v>19</v>
      </c>
      <c r="G215" s="73">
        <v>1</v>
      </c>
      <c r="H215" s="238">
        <v>1336751</v>
      </c>
      <c r="I215" s="422">
        <v>307452.73000000004</v>
      </c>
      <c r="J215" s="423">
        <v>26735.02</v>
      </c>
      <c r="K215" s="423">
        <v>66837.55</v>
      </c>
      <c r="L215" s="424">
        <v>401025.30000000005</v>
      </c>
      <c r="M215" s="424">
        <v>1737776.3</v>
      </c>
      <c r="N215" s="425">
        <v>1737776</v>
      </c>
      <c r="O215" s="288"/>
    </row>
    <row r="216" spans="1:15" ht="25.5" x14ac:dyDescent="0.25">
      <c r="A216" s="285"/>
      <c r="B216" s="286"/>
      <c r="C216" s="67" t="s">
        <v>12</v>
      </c>
      <c r="D216" s="68" t="s">
        <v>20</v>
      </c>
      <c r="E216" s="69" t="s">
        <v>21</v>
      </c>
      <c r="F216" s="72" t="s">
        <v>19</v>
      </c>
      <c r="G216" s="73">
        <v>1</v>
      </c>
      <c r="H216" s="238">
        <v>1218189.3940000001</v>
      </c>
      <c r="I216" s="422">
        <v>280183.56062</v>
      </c>
      <c r="J216" s="423">
        <v>24363.787880000003</v>
      </c>
      <c r="K216" s="423">
        <v>60909.469700000009</v>
      </c>
      <c r="L216" s="424">
        <v>365456.81820000004</v>
      </c>
      <c r="M216" s="424">
        <v>1583646.2122000002</v>
      </c>
      <c r="N216" s="425">
        <v>1583646</v>
      </c>
      <c r="O216" s="288"/>
    </row>
    <row r="217" spans="1:15" ht="25.5" x14ac:dyDescent="0.25">
      <c r="A217" s="285"/>
      <c r="B217" s="286"/>
      <c r="C217" s="67" t="s">
        <v>12</v>
      </c>
      <c r="D217" s="68" t="s">
        <v>22</v>
      </c>
      <c r="E217" s="69" t="s">
        <v>23</v>
      </c>
      <c r="F217" s="72" t="s">
        <v>19</v>
      </c>
      <c r="G217" s="73">
        <v>1</v>
      </c>
      <c r="H217" s="238">
        <v>1739444.1617999999</v>
      </c>
      <c r="I217" s="422">
        <v>400072.15721400001</v>
      </c>
      <c r="J217" s="423">
        <v>34788.883236000001</v>
      </c>
      <c r="K217" s="423">
        <v>86972.20809</v>
      </c>
      <c r="L217" s="424">
        <v>521833.24854000006</v>
      </c>
      <c r="M217" s="424">
        <v>2261277.4103399999</v>
      </c>
      <c r="N217" s="425">
        <v>2261277</v>
      </c>
      <c r="O217" s="288"/>
    </row>
    <row r="218" spans="1:15" ht="15.75" x14ac:dyDescent="0.25">
      <c r="A218" s="285"/>
      <c r="B218" s="286"/>
      <c r="C218" s="62"/>
      <c r="D218" s="63">
        <v>1.2</v>
      </c>
      <c r="E218" s="64" t="s">
        <v>24</v>
      </c>
      <c r="F218" s="65"/>
      <c r="G218" s="74"/>
      <c r="H218" s="252"/>
      <c r="I218" s="252"/>
      <c r="J218" s="252"/>
      <c r="K218" s="252"/>
      <c r="L218" s="252"/>
      <c r="M218" s="252"/>
      <c r="N218" s="143"/>
      <c r="O218" s="288"/>
    </row>
    <row r="219" spans="1:15" ht="25.5" x14ac:dyDescent="0.25">
      <c r="A219" s="285"/>
      <c r="B219" s="286"/>
      <c r="C219" s="67" t="s">
        <v>12</v>
      </c>
      <c r="D219" s="68" t="s">
        <v>116</v>
      </c>
      <c r="E219" s="69" t="s">
        <v>132</v>
      </c>
      <c r="F219" s="70" t="s">
        <v>28</v>
      </c>
      <c r="G219" s="71">
        <v>5.5</v>
      </c>
      <c r="H219" s="238">
        <v>29470.092400000001</v>
      </c>
      <c r="I219" s="422">
        <v>6778.1212520000008</v>
      </c>
      <c r="J219" s="423">
        <v>589.40184800000009</v>
      </c>
      <c r="K219" s="423">
        <v>1473.5046200000002</v>
      </c>
      <c r="L219" s="424">
        <v>8841.0277200000019</v>
      </c>
      <c r="M219" s="424">
        <v>38311.120120000007</v>
      </c>
      <c r="N219" s="425">
        <v>210711</v>
      </c>
      <c r="O219" s="288"/>
    </row>
    <row r="220" spans="1:15" ht="25.5" x14ac:dyDescent="0.25">
      <c r="A220" s="285"/>
      <c r="B220" s="286"/>
      <c r="C220" s="67" t="s">
        <v>25</v>
      </c>
      <c r="D220" s="68" t="s">
        <v>26</v>
      </c>
      <c r="E220" s="69" t="s">
        <v>27</v>
      </c>
      <c r="F220" s="70" t="s">
        <v>28</v>
      </c>
      <c r="G220" s="71">
        <v>3.7</v>
      </c>
      <c r="H220" s="238">
        <v>54134</v>
      </c>
      <c r="I220" s="422">
        <v>12450.82</v>
      </c>
      <c r="J220" s="423">
        <v>1082.68</v>
      </c>
      <c r="K220" s="423">
        <v>2706.7000000000003</v>
      </c>
      <c r="L220" s="424">
        <v>16240.2</v>
      </c>
      <c r="M220" s="424">
        <v>70374.2</v>
      </c>
      <c r="N220" s="425">
        <v>260385</v>
      </c>
      <c r="O220" s="288"/>
    </row>
    <row r="221" spans="1:15" ht="25.5" x14ac:dyDescent="0.25">
      <c r="A221" s="285"/>
      <c r="B221" s="286"/>
      <c r="C221" s="67" t="s">
        <v>29</v>
      </c>
      <c r="D221" s="68" t="s">
        <v>30</v>
      </c>
      <c r="E221" s="69" t="s">
        <v>280</v>
      </c>
      <c r="F221" s="72" t="s">
        <v>28</v>
      </c>
      <c r="G221" s="73">
        <v>2.6</v>
      </c>
      <c r="H221" s="238">
        <v>122441</v>
      </c>
      <c r="I221" s="422">
        <v>28161.43</v>
      </c>
      <c r="J221" s="423">
        <v>2448.8200000000002</v>
      </c>
      <c r="K221" s="423">
        <v>6122.05</v>
      </c>
      <c r="L221" s="424">
        <v>36732.300000000003</v>
      </c>
      <c r="M221" s="424">
        <v>159173.29999999999</v>
      </c>
      <c r="N221" s="425">
        <v>413851</v>
      </c>
      <c r="O221" s="288"/>
    </row>
    <row r="222" spans="1:15" ht="38.25" x14ac:dyDescent="0.25">
      <c r="A222" s="285"/>
      <c r="B222" s="286"/>
      <c r="C222" s="67" t="s">
        <v>31</v>
      </c>
      <c r="D222" s="68" t="s">
        <v>32</v>
      </c>
      <c r="E222" s="69" t="s">
        <v>281</v>
      </c>
      <c r="F222" s="72" t="s">
        <v>28</v>
      </c>
      <c r="G222" s="73">
        <v>2.6</v>
      </c>
      <c r="H222" s="238">
        <v>113965</v>
      </c>
      <c r="I222" s="422">
        <v>26211.95</v>
      </c>
      <c r="J222" s="423">
        <v>2279.3000000000002</v>
      </c>
      <c r="K222" s="423">
        <v>5698.25</v>
      </c>
      <c r="L222" s="424">
        <v>34189.5</v>
      </c>
      <c r="M222" s="424">
        <v>148154.5</v>
      </c>
      <c r="N222" s="425">
        <v>385202</v>
      </c>
      <c r="O222" s="288"/>
    </row>
    <row r="223" spans="1:15" ht="15.75" x14ac:dyDescent="0.25">
      <c r="A223" s="285"/>
      <c r="B223" s="286"/>
      <c r="C223" s="11" t="s">
        <v>279</v>
      </c>
      <c r="D223" s="75">
        <v>2</v>
      </c>
      <c r="E223" s="59" t="s">
        <v>33</v>
      </c>
      <c r="F223" s="60"/>
      <c r="G223" s="76"/>
      <c r="H223" s="253"/>
      <c r="I223" s="253"/>
      <c r="J223" s="253"/>
      <c r="K223" s="253"/>
      <c r="L223" s="253"/>
      <c r="M223" s="253"/>
      <c r="N223" s="144">
        <v>661467</v>
      </c>
      <c r="O223" s="288"/>
    </row>
    <row r="224" spans="1:15" ht="15.75" x14ac:dyDescent="0.25">
      <c r="A224" s="285"/>
      <c r="B224" s="286"/>
      <c r="C224" s="77"/>
      <c r="D224" s="63" t="s">
        <v>34</v>
      </c>
      <c r="E224" s="64" t="s">
        <v>35</v>
      </c>
      <c r="F224" s="65"/>
      <c r="G224" s="74"/>
      <c r="H224" s="252"/>
      <c r="I224" s="252"/>
      <c r="J224" s="252"/>
      <c r="K224" s="252"/>
      <c r="L224" s="252"/>
      <c r="M224" s="252"/>
      <c r="N224" s="145"/>
      <c r="O224" s="288"/>
    </row>
    <row r="225" spans="1:15" ht="25.5" x14ac:dyDescent="0.25">
      <c r="A225" s="285"/>
      <c r="B225" s="286"/>
      <c r="C225" s="67" t="s">
        <v>12</v>
      </c>
      <c r="D225" s="68" t="s">
        <v>36</v>
      </c>
      <c r="E225" s="69" t="s">
        <v>37</v>
      </c>
      <c r="F225" s="72" t="s">
        <v>15</v>
      </c>
      <c r="G225" s="73">
        <v>5</v>
      </c>
      <c r="H225" s="238">
        <v>70759.0628</v>
      </c>
      <c r="I225" s="422">
        <v>16274.584444</v>
      </c>
      <c r="J225" s="423">
        <v>1415.1812560000001</v>
      </c>
      <c r="K225" s="423">
        <v>3537.9531400000001</v>
      </c>
      <c r="L225" s="424">
        <v>21227.718840000001</v>
      </c>
      <c r="M225" s="424">
        <v>91986.781640000001</v>
      </c>
      <c r="N225" s="425">
        <v>459934</v>
      </c>
      <c r="O225" s="288"/>
    </row>
    <row r="226" spans="1:15" ht="15.75" x14ac:dyDescent="0.25">
      <c r="A226" s="285"/>
      <c r="B226" s="286"/>
      <c r="C226" s="67" t="s">
        <v>38</v>
      </c>
      <c r="D226" s="68" t="s">
        <v>39</v>
      </c>
      <c r="E226" s="69" t="s">
        <v>282</v>
      </c>
      <c r="F226" s="72" t="s">
        <v>40</v>
      </c>
      <c r="G226" s="73">
        <v>15</v>
      </c>
      <c r="H226" s="238">
        <v>10335</v>
      </c>
      <c r="I226" s="422">
        <v>2377.0500000000002</v>
      </c>
      <c r="J226" s="423">
        <v>206.70000000000002</v>
      </c>
      <c r="K226" s="423">
        <v>516.75</v>
      </c>
      <c r="L226" s="424">
        <v>3100.5</v>
      </c>
      <c r="M226" s="424">
        <v>13435.5</v>
      </c>
      <c r="N226" s="425">
        <v>201533</v>
      </c>
      <c r="O226" s="288"/>
    </row>
    <row r="227" spans="1:15" ht="15.75" x14ac:dyDescent="0.25">
      <c r="A227" s="285"/>
      <c r="B227" s="286"/>
      <c r="C227" s="11" t="s">
        <v>279</v>
      </c>
      <c r="D227" s="75">
        <v>3</v>
      </c>
      <c r="E227" s="59" t="s">
        <v>41</v>
      </c>
      <c r="F227" s="60"/>
      <c r="G227" s="76"/>
      <c r="H227" s="256"/>
      <c r="I227" s="256"/>
      <c r="J227" s="256"/>
      <c r="K227" s="256"/>
      <c r="L227" s="256"/>
      <c r="M227" s="256"/>
      <c r="N227" s="142">
        <v>55251282</v>
      </c>
      <c r="O227" s="288"/>
    </row>
    <row r="228" spans="1:15" ht="15.75" x14ac:dyDescent="0.25">
      <c r="A228" s="285"/>
      <c r="B228" s="286"/>
      <c r="C228" s="77"/>
      <c r="D228" s="63" t="s">
        <v>42</v>
      </c>
      <c r="E228" s="78" t="s">
        <v>43</v>
      </c>
      <c r="F228" s="65"/>
      <c r="G228" s="74"/>
      <c r="H228" s="252"/>
      <c r="I228" s="252"/>
      <c r="J228" s="252"/>
      <c r="K228" s="252"/>
      <c r="L228" s="252"/>
      <c r="M228" s="252"/>
      <c r="N228" s="143"/>
      <c r="O228" s="288"/>
    </row>
    <row r="229" spans="1:15" ht="15.75" x14ac:dyDescent="0.25">
      <c r="A229" s="285"/>
      <c r="B229" s="286"/>
      <c r="C229" s="70" t="s">
        <v>44</v>
      </c>
      <c r="D229" s="68" t="s">
        <v>45</v>
      </c>
      <c r="E229" s="98" t="s">
        <v>283</v>
      </c>
      <c r="F229" s="72" t="s">
        <v>19</v>
      </c>
      <c r="G229" s="71">
        <v>2</v>
      </c>
      <c r="H229" s="238">
        <v>1246010.78</v>
      </c>
      <c r="I229" s="422">
        <v>286582.47940000001</v>
      </c>
      <c r="J229" s="423">
        <v>24920.2156</v>
      </c>
      <c r="K229" s="423">
        <v>62300.539000000004</v>
      </c>
      <c r="L229" s="424">
        <v>373803.234</v>
      </c>
      <c r="M229" s="424">
        <v>1619814.014</v>
      </c>
      <c r="N229" s="425">
        <v>3239628</v>
      </c>
      <c r="O229" s="288"/>
    </row>
    <row r="230" spans="1:15" ht="15.75" x14ac:dyDescent="0.25">
      <c r="A230" s="285"/>
      <c r="B230" s="286"/>
      <c r="C230" s="92" t="s">
        <v>151</v>
      </c>
      <c r="D230" s="68" t="s">
        <v>47</v>
      </c>
      <c r="E230" s="99" t="s">
        <v>305</v>
      </c>
      <c r="F230" s="72" t="s">
        <v>19</v>
      </c>
      <c r="G230" s="71">
        <v>1</v>
      </c>
      <c r="H230" s="251">
        <v>3713960.25</v>
      </c>
      <c r="I230" s="422">
        <v>854210.85750000004</v>
      </c>
      <c r="J230" s="423">
        <v>74279.205000000002</v>
      </c>
      <c r="K230" s="423">
        <v>185698.01250000001</v>
      </c>
      <c r="L230" s="424">
        <v>1114188.075</v>
      </c>
      <c r="M230" s="424">
        <v>4828148.3250000002</v>
      </c>
      <c r="N230" s="425">
        <v>4828148</v>
      </c>
      <c r="O230" s="288"/>
    </row>
    <row r="231" spans="1:15" ht="15.75" x14ac:dyDescent="0.25">
      <c r="A231" s="285"/>
      <c r="B231" s="286"/>
      <c r="C231" s="77"/>
      <c r="D231" s="63">
        <v>3.2</v>
      </c>
      <c r="E231" s="64" t="s">
        <v>50</v>
      </c>
      <c r="F231" s="65"/>
      <c r="G231" s="74"/>
      <c r="H231" s="252"/>
      <c r="I231" s="252"/>
      <c r="J231" s="252"/>
      <c r="K231" s="252"/>
      <c r="L231" s="252"/>
      <c r="M231" s="252"/>
      <c r="N231" s="143"/>
      <c r="O231" s="288"/>
    </row>
    <row r="232" spans="1:15" ht="15.75" x14ac:dyDescent="0.25">
      <c r="A232" s="285"/>
      <c r="B232" s="286"/>
      <c r="C232" s="70" t="s">
        <v>157</v>
      </c>
      <c r="D232" s="68" t="s">
        <v>51</v>
      </c>
      <c r="E232" s="100" t="s">
        <v>158</v>
      </c>
      <c r="F232" s="70" t="s">
        <v>19</v>
      </c>
      <c r="G232" s="101">
        <v>2</v>
      </c>
      <c r="H232" s="250">
        <v>196146.51</v>
      </c>
      <c r="I232" s="422">
        <v>45113.697300000007</v>
      </c>
      <c r="J232" s="423">
        <v>3922.9302000000002</v>
      </c>
      <c r="K232" s="423">
        <v>9807.3255000000008</v>
      </c>
      <c r="L232" s="424">
        <v>58843.953000000009</v>
      </c>
      <c r="M232" s="424">
        <v>254990.46300000002</v>
      </c>
      <c r="N232" s="425">
        <v>509981</v>
      </c>
      <c r="O232" s="288"/>
    </row>
    <row r="233" spans="1:15" ht="38.25" x14ac:dyDescent="0.25">
      <c r="A233" s="285"/>
      <c r="B233" s="286"/>
      <c r="C233" s="70" t="s">
        <v>12</v>
      </c>
      <c r="D233" s="68" t="s">
        <v>54</v>
      </c>
      <c r="E233" s="81" t="s">
        <v>134</v>
      </c>
      <c r="F233" s="70" t="s">
        <v>110</v>
      </c>
      <c r="G233" s="71">
        <v>1</v>
      </c>
      <c r="H233" s="238">
        <v>2945947.7590000001</v>
      </c>
      <c r="I233" s="422">
        <v>677567.98457000009</v>
      </c>
      <c r="J233" s="423">
        <v>58918.955180000004</v>
      </c>
      <c r="K233" s="423">
        <v>147297.38795</v>
      </c>
      <c r="L233" s="424">
        <v>883784.32770000014</v>
      </c>
      <c r="M233" s="424">
        <v>3829732.0867000003</v>
      </c>
      <c r="N233" s="425">
        <v>3829732</v>
      </c>
      <c r="O233" s="288"/>
    </row>
    <row r="234" spans="1:15" ht="25.5" x14ac:dyDescent="0.25">
      <c r="A234" s="285"/>
      <c r="B234" s="286"/>
      <c r="C234" s="83" t="s">
        <v>12</v>
      </c>
      <c r="D234" s="68" t="s">
        <v>56</v>
      </c>
      <c r="E234" s="79" t="s">
        <v>313</v>
      </c>
      <c r="F234" s="85" t="s">
        <v>19</v>
      </c>
      <c r="G234" s="86">
        <v>6</v>
      </c>
      <c r="H234" s="238">
        <v>2099319.0263720001</v>
      </c>
      <c r="I234" s="422">
        <v>482843.37606556003</v>
      </c>
      <c r="J234" s="423">
        <v>41986.38052744</v>
      </c>
      <c r="K234" s="423">
        <v>104965.95131860001</v>
      </c>
      <c r="L234" s="424">
        <v>629795.70791160001</v>
      </c>
      <c r="M234" s="424">
        <v>2729114.7342836</v>
      </c>
      <c r="N234" s="425">
        <v>16374688</v>
      </c>
      <c r="O234" s="288"/>
    </row>
    <row r="235" spans="1:15" ht="15.75" x14ac:dyDescent="0.25">
      <c r="A235" s="285"/>
      <c r="B235" s="286"/>
      <c r="C235" s="70" t="s">
        <v>154</v>
      </c>
      <c r="D235" s="68" t="s">
        <v>57</v>
      </c>
      <c r="E235" s="69" t="s">
        <v>114</v>
      </c>
      <c r="F235" s="70" t="s">
        <v>86</v>
      </c>
      <c r="G235" s="71">
        <v>8</v>
      </c>
      <c r="H235" s="245">
        <v>91141.45</v>
      </c>
      <c r="I235" s="422">
        <v>20962.533500000001</v>
      </c>
      <c r="J235" s="423">
        <v>1822.829</v>
      </c>
      <c r="K235" s="423">
        <v>4557.0725000000002</v>
      </c>
      <c r="L235" s="424">
        <v>27342.435000000005</v>
      </c>
      <c r="M235" s="424">
        <v>118483.88500000001</v>
      </c>
      <c r="N235" s="425">
        <v>947871</v>
      </c>
      <c r="O235" s="288"/>
    </row>
    <row r="236" spans="1:15" ht="15.75" x14ac:dyDescent="0.25">
      <c r="A236" s="285"/>
      <c r="B236" s="286"/>
      <c r="C236" s="70" t="s">
        <v>120</v>
      </c>
      <c r="D236" s="68" t="s">
        <v>59</v>
      </c>
      <c r="E236" s="69" t="s">
        <v>122</v>
      </c>
      <c r="F236" s="70" t="s">
        <v>15</v>
      </c>
      <c r="G236" s="71">
        <v>10</v>
      </c>
      <c r="H236" s="238">
        <v>17451</v>
      </c>
      <c r="I236" s="422">
        <v>4013.73</v>
      </c>
      <c r="J236" s="423">
        <v>349.02</v>
      </c>
      <c r="K236" s="423">
        <v>872.55000000000007</v>
      </c>
      <c r="L236" s="424">
        <v>5235.3</v>
      </c>
      <c r="M236" s="424">
        <v>22686.3</v>
      </c>
      <c r="N236" s="425">
        <v>226863</v>
      </c>
      <c r="O236" s="288"/>
    </row>
    <row r="237" spans="1:15" ht="15.75" x14ac:dyDescent="0.25">
      <c r="A237" s="285"/>
      <c r="B237" s="286"/>
      <c r="C237" s="87" t="s">
        <v>58</v>
      </c>
      <c r="D237" s="68" t="s">
        <v>62</v>
      </c>
      <c r="E237" s="79" t="s">
        <v>60</v>
      </c>
      <c r="F237" s="85" t="s">
        <v>61</v>
      </c>
      <c r="G237" s="86">
        <v>4</v>
      </c>
      <c r="H237" s="238">
        <v>907119</v>
      </c>
      <c r="I237" s="422">
        <v>208637.37</v>
      </c>
      <c r="J237" s="423">
        <v>18142.38</v>
      </c>
      <c r="K237" s="423">
        <v>45355.950000000004</v>
      </c>
      <c r="L237" s="424">
        <v>272135.7</v>
      </c>
      <c r="M237" s="424">
        <v>1179254.7</v>
      </c>
      <c r="N237" s="425">
        <v>4717019</v>
      </c>
      <c r="O237" s="288"/>
    </row>
    <row r="238" spans="1:15" ht="15.75" x14ac:dyDescent="0.25">
      <c r="A238" s="285"/>
      <c r="B238" s="286"/>
      <c r="C238" s="83" t="s">
        <v>12</v>
      </c>
      <c r="D238" s="68" t="s">
        <v>65</v>
      </c>
      <c r="E238" s="79" t="s">
        <v>68</v>
      </c>
      <c r="F238" s="85" t="s">
        <v>15</v>
      </c>
      <c r="G238" s="86">
        <v>120</v>
      </c>
      <c r="H238" s="238">
        <v>23003.476214000002</v>
      </c>
      <c r="I238" s="422">
        <v>5290.7995292200003</v>
      </c>
      <c r="J238" s="423">
        <v>460.06952428000005</v>
      </c>
      <c r="K238" s="423">
        <v>1150.1738107000001</v>
      </c>
      <c r="L238" s="424">
        <v>6901.0428642000006</v>
      </c>
      <c r="M238" s="424">
        <v>29904.519078200003</v>
      </c>
      <c r="N238" s="425">
        <v>3588542</v>
      </c>
      <c r="O238" s="288"/>
    </row>
    <row r="239" spans="1:15" ht="25.5" x14ac:dyDescent="0.25">
      <c r="A239" s="285"/>
      <c r="B239" s="286"/>
      <c r="C239" s="83" t="s">
        <v>155</v>
      </c>
      <c r="D239" s="68" t="s">
        <v>67</v>
      </c>
      <c r="E239" s="93" t="s">
        <v>311</v>
      </c>
      <c r="F239" s="83" t="s">
        <v>15</v>
      </c>
      <c r="G239" s="96">
        <v>25</v>
      </c>
      <c r="H239" s="255">
        <v>52813</v>
      </c>
      <c r="I239" s="422">
        <v>12146.99</v>
      </c>
      <c r="J239" s="423">
        <v>1056.26</v>
      </c>
      <c r="K239" s="423">
        <v>2640.65</v>
      </c>
      <c r="L239" s="424">
        <v>15843.9</v>
      </c>
      <c r="M239" s="424">
        <v>68656.899999999994</v>
      </c>
      <c r="N239" s="425">
        <v>1716423</v>
      </c>
      <c r="O239" s="288"/>
    </row>
    <row r="240" spans="1:15" ht="25.5" x14ac:dyDescent="0.25">
      <c r="A240" s="285"/>
      <c r="B240" s="286"/>
      <c r="C240" s="87" t="s">
        <v>139</v>
      </c>
      <c r="D240" s="68" t="s">
        <v>69</v>
      </c>
      <c r="E240" s="79" t="s">
        <v>301</v>
      </c>
      <c r="F240" s="85" t="s">
        <v>11</v>
      </c>
      <c r="G240" s="86">
        <v>20</v>
      </c>
      <c r="H240" s="238">
        <v>104188</v>
      </c>
      <c r="I240" s="422">
        <v>23963.24</v>
      </c>
      <c r="J240" s="423">
        <v>2083.7600000000002</v>
      </c>
      <c r="K240" s="423">
        <v>5209.4000000000005</v>
      </c>
      <c r="L240" s="424">
        <v>31256.400000000001</v>
      </c>
      <c r="M240" s="424">
        <v>135444.4</v>
      </c>
      <c r="N240" s="425">
        <v>2708888</v>
      </c>
      <c r="O240" s="288"/>
    </row>
    <row r="241" spans="1:15" ht="26.25" thickBot="1" x14ac:dyDescent="0.3">
      <c r="A241" s="285"/>
      <c r="B241" s="286"/>
      <c r="C241" s="83" t="s">
        <v>12</v>
      </c>
      <c r="D241" s="68" t="s">
        <v>70</v>
      </c>
      <c r="E241" s="79" t="s">
        <v>63</v>
      </c>
      <c r="F241" s="85" t="s">
        <v>19</v>
      </c>
      <c r="G241" s="86">
        <v>3</v>
      </c>
      <c r="H241" s="238">
        <v>3221410</v>
      </c>
      <c r="I241" s="422">
        <v>740924.3</v>
      </c>
      <c r="J241" s="423">
        <v>64428.200000000004</v>
      </c>
      <c r="K241" s="423">
        <v>161070.5</v>
      </c>
      <c r="L241" s="424">
        <v>966423</v>
      </c>
      <c r="M241" s="424">
        <v>4187833</v>
      </c>
      <c r="N241" s="425">
        <v>12563499</v>
      </c>
      <c r="O241" s="288"/>
    </row>
    <row r="242" spans="1:15" ht="15.75" x14ac:dyDescent="0.25">
      <c r="A242" s="285"/>
      <c r="B242" s="286"/>
      <c r="C242" s="102"/>
      <c r="D242" s="103"/>
      <c r="E242" s="90" t="s">
        <v>71</v>
      </c>
      <c r="F242" s="104"/>
      <c r="G242" s="105"/>
      <c r="H242" s="146"/>
      <c r="I242" s="146"/>
      <c r="J242" s="146"/>
      <c r="K242" s="146"/>
      <c r="L242" s="146"/>
      <c r="M242" s="146"/>
      <c r="N242" s="147">
        <v>71962645</v>
      </c>
      <c r="O242" s="288"/>
    </row>
    <row r="243" spans="1:15" s="300" customFormat="1" ht="35.25" customHeight="1" thickBot="1" x14ac:dyDescent="0.3">
      <c r="A243" s="301"/>
      <c r="B243" s="302"/>
      <c r="C243" s="440" t="s">
        <v>160</v>
      </c>
      <c r="D243" s="441"/>
      <c r="E243" s="441"/>
      <c r="F243" s="441"/>
      <c r="G243" s="441"/>
      <c r="H243" s="441"/>
      <c r="I243" s="441"/>
      <c r="J243" s="441"/>
      <c r="K243" s="441"/>
      <c r="L243" s="441"/>
      <c r="M243" s="441"/>
      <c r="N243" s="442"/>
      <c r="O243" s="288"/>
    </row>
    <row r="244" spans="1:15" ht="15.75" x14ac:dyDescent="0.25">
      <c r="A244" s="285"/>
      <c r="B244" s="286"/>
      <c r="C244" s="52"/>
      <c r="D244" s="53" t="s">
        <v>0</v>
      </c>
      <c r="E244" s="54" t="s">
        <v>1</v>
      </c>
      <c r="F244" s="55" t="s">
        <v>2</v>
      </c>
      <c r="G244" s="56" t="s">
        <v>3</v>
      </c>
      <c r="H244" s="140" t="s">
        <v>4</v>
      </c>
      <c r="I244" s="140" t="s">
        <v>402</v>
      </c>
      <c r="J244" s="140" t="s">
        <v>403</v>
      </c>
      <c r="K244" s="140" t="s">
        <v>404</v>
      </c>
      <c r="L244" s="140" t="s">
        <v>405</v>
      </c>
      <c r="M244" s="140" t="s">
        <v>406</v>
      </c>
      <c r="N244" s="140" t="s">
        <v>5</v>
      </c>
      <c r="O244" s="288"/>
    </row>
    <row r="245" spans="1:15" ht="15.75" x14ac:dyDescent="0.25">
      <c r="A245" s="285"/>
      <c r="B245" s="286"/>
      <c r="C245" s="11" t="s">
        <v>279</v>
      </c>
      <c r="D245" s="58">
        <v>1</v>
      </c>
      <c r="E245" s="59" t="s">
        <v>6</v>
      </c>
      <c r="F245" s="60"/>
      <c r="G245" s="257"/>
      <c r="H245" s="141"/>
      <c r="I245" s="141"/>
      <c r="J245" s="141"/>
      <c r="K245" s="141"/>
      <c r="L245" s="141"/>
      <c r="M245" s="141"/>
      <c r="N245" s="142">
        <v>12118752</v>
      </c>
      <c r="O245" s="288"/>
    </row>
    <row r="246" spans="1:15" ht="15.75" x14ac:dyDescent="0.25">
      <c r="A246" s="285"/>
      <c r="B246" s="286"/>
      <c r="C246" s="62"/>
      <c r="D246" s="63">
        <v>1.1000000000000001</v>
      </c>
      <c r="E246" s="64" t="s">
        <v>7</v>
      </c>
      <c r="F246" s="65"/>
      <c r="G246" s="258"/>
      <c r="H246" s="143"/>
      <c r="I246" s="143"/>
      <c r="J246" s="143"/>
      <c r="K246" s="143"/>
      <c r="L246" s="143"/>
      <c r="M246" s="143"/>
      <c r="N246" s="143"/>
      <c r="O246" s="288"/>
    </row>
    <row r="247" spans="1:15" ht="25.5" x14ac:dyDescent="0.25">
      <c r="A247" s="285"/>
      <c r="B247" s="286"/>
      <c r="C247" s="67" t="s">
        <v>8</v>
      </c>
      <c r="D247" s="68" t="s">
        <v>9</v>
      </c>
      <c r="E247" s="69" t="s">
        <v>10</v>
      </c>
      <c r="F247" s="70" t="s">
        <v>11</v>
      </c>
      <c r="G247" s="259">
        <v>110</v>
      </c>
      <c r="H247" s="238">
        <v>24372</v>
      </c>
      <c r="I247" s="422">
        <v>5605.56</v>
      </c>
      <c r="J247" s="423">
        <v>487.44</v>
      </c>
      <c r="K247" s="423">
        <v>1218.6000000000001</v>
      </c>
      <c r="L247" s="424">
        <v>7311.6</v>
      </c>
      <c r="M247" s="424">
        <v>31683.599999999999</v>
      </c>
      <c r="N247" s="425">
        <v>3485196</v>
      </c>
      <c r="O247" s="288"/>
    </row>
    <row r="248" spans="1:15" ht="25.5" x14ac:dyDescent="0.25">
      <c r="A248" s="285"/>
      <c r="B248" s="286"/>
      <c r="C248" s="67" t="s">
        <v>12</v>
      </c>
      <c r="D248" s="68" t="s">
        <v>13</v>
      </c>
      <c r="E248" s="69" t="s">
        <v>14</v>
      </c>
      <c r="F248" s="70" t="s">
        <v>15</v>
      </c>
      <c r="G248" s="259">
        <v>382</v>
      </c>
      <c r="H248" s="238">
        <v>3585.799</v>
      </c>
      <c r="I248" s="422">
        <v>824.73377000000005</v>
      </c>
      <c r="J248" s="423">
        <v>71.715980000000002</v>
      </c>
      <c r="K248" s="423">
        <v>179.28995</v>
      </c>
      <c r="L248" s="424">
        <v>1075.7397000000001</v>
      </c>
      <c r="M248" s="424">
        <v>4661.5387000000001</v>
      </c>
      <c r="N248" s="425">
        <v>1780708</v>
      </c>
      <c r="O248" s="288"/>
    </row>
    <row r="249" spans="1:15" ht="15.75" x14ac:dyDescent="0.25">
      <c r="A249" s="285"/>
      <c r="B249" s="286"/>
      <c r="C249" s="67" t="s">
        <v>16</v>
      </c>
      <c r="D249" s="68" t="s">
        <v>17</v>
      </c>
      <c r="E249" s="69" t="s">
        <v>18</v>
      </c>
      <c r="F249" s="72" t="s">
        <v>19</v>
      </c>
      <c r="G249" s="260">
        <v>1</v>
      </c>
      <c r="H249" s="238">
        <v>1336751</v>
      </c>
      <c r="I249" s="422">
        <v>307452.73000000004</v>
      </c>
      <c r="J249" s="423">
        <v>26735.02</v>
      </c>
      <c r="K249" s="423">
        <v>66837.55</v>
      </c>
      <c r="L249" s="424">
        <v>401025.30000000005</v>
      </c>
      <c r="M249" s="424">
        <v>1737776.3</v>
      </c>
      <c r="N249" s="425">
        <v>1737776</v>
      </c>
      <c r="O249" s="288"/>
    </row>
    <row r="250" spans="1:15" ht="25.5" x14ac:dyDescent="0.25">
      <c r="A250" s="285"/>
      <c r="B250" s="286"/>
      <c r="C250" s="67" t="s">
        <v>12</v>
      </c>
      <c r="D250" s="68" t="s">
        <v>20</v>
      </c>
      <c r="E250" s="69" t="s">
        <v>21</v>
      </c>
      <c r="F250" s="72" t="s">
        <v>19</v>
      </c>
      <c r="G250" s="260">
        <v>1</v>
      </c>
      <c r="H250" s="238">
        <v>1218189.3940000001</v>
      </c>
      <c r="I250" s="422">
        <v>280183.56062</v>
      </c>
      <c r="J250" s="423">
        <v>24363.787880000003</v>
      </c>
      <c r="K250" s="423">
        <v>60909.469700000009</v>
      </c>
      <c r="L250" s="424">
        <v>365456.81820000004</v>
      </c>
      <c r="M250" s="424">
        <v>1583646.2122000002</v>
      </c>
      <c r="N250" s="425">
        <v>1583646</v>
      </c>
      <c r="O250" s="288"/>
    </row>
    <row r="251" spans="1:15" ht="25.5" x14ac:dyDescent="0.25">
      <c r="A251" s="285"/>
      <c r="B251" s="286"/>
      <c r="C251" s="67" t="s">
        <v>12</v>
      </c>
      <c r="D251" s="68" t="s">
        <v>22</v>
      </c>
      <c r="E251" s="69" t="s">
        <v>23</v>
      </c>
      <c r="F251" s="72" t="s">
        <v>19</v>
      </c>
      <c r="G251" s="260">
        <v>1</v>
      </c>
      <c r="H251" s="238">
        <v>1739444.1617999999</v>
      </c>
      <c r="I251" s="422">
        <v>400072.15721400001</v>
      </c>
      <c r="J251" s="423">
        <v>34788.883236000001</v>
      </c>
      <c r="K251" s="423">
        <v>86972.20809</v>
      </c>
      <c r="L251" s="424">
        <v>521833.24854000006</v>
      </c>
      <c r="M251" s="424">
        <v>2261277.4103399999</v>
      </c>
      <c r="N251" s="425">
        <v>2261277</v>
      </c>
      <c r="O251" s="288"/>
    </row>
    <row r="252" spans="1:15" ht="15.75" x14ac:dyDescent="0.25">
      <c r="A252" s="285"/>
      <c r="B252" s="286"/>
      <c r="C252" s="62"/>
      <c r="D252" s="63">
        <v>1.2</v>
      </c>
      <c r="E252" s="64" t="s">
        <v>24</v>
      </c>
      <c r="F252" s="65"/>
      <c r="G252" s="258"/>
      <c r="H252" s="252"/>
      <c r="I252" s="252"/>
      <c r="J252" s="252"/>
      <c r="K252" s="252"/>
      <c r="L252" s="252"/>
      <c r="M252" s="252"/>
      <c r="N252" s="143"/>
      <c r="O252" s="288"/>
    </row>
    <row r="253" spans="1:15" ht="25.5" x14ac:dyDescent="0.25">
      <c r="A253" s="285"/>
      <c r="B253" s="286"/>
      <c r="C253" s="67" t="s">
        <v>12</v>
      </c>
      <c r="D253" s="68" t="s">
        <v>116</v>
      </c>
      <c r="E253" s="69" t="s">
        <v>132</v>
      </c>
      <c r="F253" s="70" t="s">
        <v>28</v>
      </c>
      <c r="G253" s="259">
        <v>5.5</v>
      </c>
      <c r="H253" s="238">
        <v>29470.092400000001</v>
      </c>
      <c r="I253" s="422">
        <v>6778.1212520000008</v>
      </c>
      <c r="J253" s="423">
        <v>589.40184800000009</v>
      </c>
      <c r="K253" s="423">
        <v>1473.5046200000002</v>
      </c>
      <c r="L253" s="424">
        <v>8841.0277200000019</v>
      </c>
      <c r="M253" s="424">
        <v>38311.120120000007</v>
      </c>
      <c r="N253" s="425">
        <v>210711</v>
      </c>
      <c r="O253" s="288"/>
    </row>
    <row r="254" spans="1:15" ht="25.5" x14ac:dyDescent="0.25">
      <c r="A254" s="285"/>
      <c r="B254" s="286"/>
      <c r="C254" s="67" t="s">
        <v>25</v>
      </c>
      <c r="D254" s="68" t="s">
        <v>26</v>
      </c>
      <c r="E254" s="69" t="s">
        <v>27</v>
      </c>
      <c r="F254" s="70" t="s">
        <v>28</v>
      </c>
      <c r="G254" s="259">
        <v>3.7</v>
      </c>
      <c r="H254" s="238">
        <v>54134</v>
      </c>
      <c r="I254" s="422">
        <v>12450.82</v>
      </c>
      <c r="J254" s="423">
        <v>1082.68</v>
      </c>
      <c r="K254" s="423">
        <v>2706.7000000000003</v>
      </c>
      <c r="L254" s="424">
        <v>16240.2</v>
      </c>
      <c r="M254" s="424">
        <v>70374.2</v>
      </c>
      <c r="N254" s="425">
        <v>260385</v>
      </c>
      <c r="O254" s="288"/>
    </row>
    <row r="255" spans="1:15" ht="25.5" x14ac:dyDescent="0.25">
      <c r="A255" s="285"/>
      <c r="B255" s="286"/>
      <c r="C255" s="67" t="s">
        <v>29</v>
      </c>
      <c r="D255" s="68" t="s">
        <v>30</v>
      </c>
      <c r="E255" s="69" t="s">
        <v>280</v>
      </c>
      <c r="F255" s="72" t="s">
        <v>28</v>
      </c>
      <c r="G255" s="260">
        <v>2.6</v>
      </c>
      <c r="H255" s="238">
        <v>122441</v>
      </c>
      <c r="I255" s="422">
        <v>28161.43</v>
      </c>
      <c r="J255" s="423">
        <v>2448.8200000000002</v>
      </c>
      <c r="K255" s="423">
        <v>6122.05</v>
      </c>
      <c r="L255" s="424">
        <v>36732.300000000003</v>
      </c>
      <c r="M255" s="424">
        <v>159173.29999999999</v>
      </c>
      <c r="N255" s="425">
        <v>413851</v>
      </c>
      <c r="O255" s="288"/>
    </row>
    <row r="256" spans="1:15" ht="38.25" x14ac:dyDescent="0.25">
      <c r="A256" s="285"/>
      <c r="B256" s="286"/>
      <c r="C256" s="67" t="s">
        <v>31</v>
      </c>
      <c r="D256" s="68" t="s">
        <v>32</v>
      </c>
      <c r="E256" s="69" t="s">
        <v>281</v>
      </c>
      <c r="F256" s="72" t="s">
        <v>28</v>
      </c>
      <c r="G256" s="260">
        <v>2.6</v>
      </c>
      <c r="H256" s="238">
        <v>113965</v>
      </c>
      <c r="I256" s="422">
        <v>26211.95</v>
      </c>
      <c r="J256" s="423">
        <v>2279.3000000000002</v>
      </c>
      <c r="K256" s="423">
        <v>5698.25</v>
      </c>
      <c r="L256" s="424">
        <v>34189.5</v>
      </c>
      <c r="M256" s="424">
        <v>148154.5</v>
      </c>
      <c r="N256" s="425">
        <v>385202</v>
      </c>
      <c r="O256" s="288"/>
    </row>
    <row r="257" spans="1:15" ht="15.75" x14ac:dyDescent="0.25">
      <c r="A257" s="285"/>
      <c r="B257" s="286"/>
      <c r="C257" s="11" t="s">
        <v>279</v>
      </c>
      <c r="D257" s="75">
        <v>2</v>
      </c>
      <c r="E257" s="59" t="s">
        <v>33</v>
      </c>
      <c r="F257" s="60"/>
      <c r="G257" s="257"/>
      <c r="H257" s="253"/>
      <c r="I257" s="253"/>
      <c r="J257" s="253"/>
      <c r="K257" s="253"/>
      <c r="L257" s="253"/>
      <c r="M257" s="253"/>
      <c r="N257" s="144">
        <v>992200</v>
      </c>
      <c r="O257" s="288"/>
    </row>
    <row r="258" spans="1:15" ht="15.75" x14ac:dyDescent="0.25">
      <c r="A258" s="285"/>
      <c r="B258" s="286"/>
      <c r="C258" s="77"/>
      <c r="D258" s="63" t="s">
        <v>34</v>
      </c>
      <c r="E258" s="64" t="s">
        <v>35</v>
      </c>
      <c r="F258" s="65"/>
      <c r="G258" s="258"/>
      <c r="H258" s="252"/>
      <c r="I258" s="252"/>
      <c r="J258" s="252"/>
      <c r="K258" s="252"/>
      <c r="L258" s="252"/>
      <c r="M258" s="252"/>
      <c r="N258" s="145"/>
      <c r="O258" s="288"/>
    </row>
    <row r="259" spans="1:15" ht="25.5" x14ac:dyDescent="0.25">
      <c r="A259" s="285"/>
      <c r="B259" s="286"/>
      <c r="C259" s="67" t="s">
        <v>12</v>
      </c>
      <c r="D259" s="68" t="s">
        <v>36</v>
      </c>
      <c r="E259" s="69" t="s">
        <v>37</v>
      </c>
      <c r="F259" s="72" t="s">
        <v>15</v>
      </c>
      <c r="G259" s="260">
        <v>7.5</v>
      </c>
      <c r="H259" s="238">
        <v>70759.0628</v>
      </c>
      <c r="I259" s="422">
        <v>16274.584444</v>
      </c>
      <c r="J259" s="423">
        <v>1415.1812560000001</v>
      </c>
      <c r="K259" s="423">
        <v>3537.9531400000001</v>
      </c>
      <c r="L259" s="424">
        <v>21227.718840000001</v>
      </c>
      <c r="M259" s="424">
        <v>91986.781640000001</v>
      </c>
      <c r="N259" s="425">
        <v>689901</v>
      </c>
      <c r="O259" s="288"/>
    </row>
    <row r="260" spans="1:15" ht="15.75" x14ac:dyDescent="0.25">
      <c r="A260" s="285"/>
      <c r="B260" s="286"/>
      <c r="C260" s="67" t="s">
        <v>38</v>
      </c>
      <c r="D260" s="68" t="s">
        <v>39</v>
      </c>
      <c r="E260" s="69" t="s">
        <v>282</v>
      </c>
      <c r="F260" s="72" t="s">
        <v>40</v>
      </c>
      <c r="G260" s="260">
        <v>22.5</v>
      </c>
      <c r="H260" s="238">
        <v>10335</v>
      </c>
      <c r="I260" s="422">
        <v>2377.0500000000002</v>
      </c>
      <c r="J260" s="423">
        <v>206.70000000000002</v>
      </c>
      <c r="K260" s="423">
        <v>516.75</v>
      </c>
      <c r="L260" s="424">
        <v>3100.5</v>
      </c>
      <c r="M260" s="424">
        <v>13435.5</v>
      </c>
      <c r="N260" s="425">
        <v>302299</v>
      </c>
      <c r="O260" s="288"/>
    </row>
    <row r="261" spans="1:15" ht="15.75" x14ac:dyDescent="0.25">
      <c r="A261" s="285"/>
      <c r="B261" s="286"/>
      <c r="C261" s="11" t="s">
        <v>279</v>
      </c>
      <c r="D261" s="75">
        <v>3</v>
      </c>
      <c r="E261" s="59" t="s">
        <v>41</v>
      </c>
      <c r="F261" s="60"/>
      <c r="G261" s="257"/>
      <c r="H261" s="254"/>
      <c r="I261" s="254"/>
      <c r="J261" s="254"/>
      <c r="K261" s="254"/>
      <c r="L261" s="254"/>
      <c r="M261" s="254"/>
      <c r="N261" s="142">
        <v>15755574</v>
      </c>
      <c r="O261" s="288"/>
    </row>
    <row r="262" spans="1:15" ht="15.75" x14ac:dyDescent="0.25">
      <c r="A262" s="285"/>
      <c r="B262" s="286"/>
      <c r="C262" s="77"/>
      <c r="D262" s="63" t="s">
        <v>42</v>
      </c>
      <c r="E262" s="78" t="s">
        <v>43</v>
      </c>
      <c r="F262" s="65"/>
      <c r="G262" s="258"/>
      <c r="H262" s="252"/>
      <c r="I262" s="252"/>
      <c r="J262" s="252"/>
      <c r="K262" s="252"/>
      <c r="L262" s="252"/>
      <c r="M262" s="252"/>
      <c r="N262" s="143"/>
      <c r="O262" s="288"/>
    </row>
    <row r="263" spans="1:15" ht="15.75" x14ac:dyDescent="0.25">
      <c r="A263" s="285"/>
      <c r="B263" s="286"/>
      <c r="C263" s="70" t="s">
        <v>44</v>
      </c>
      <c r="D263" s="68" t="s">
        <v>45</v>
      </c>
      <c r="E263" s="79" t="s">
        <v>283</v>
      </c>
      <c r="F263" s="72" t="s">
        <v>19</v>
      </c>
      <c r="G263" s="259">
        <v>1</v>
      </c>
      <c r="H263" s="238">
        <v>1246010.78</v>
      </c>
      <c r="I263" s="422">
        <v>286582.47940000001</v>
      </c>
      <c r="J263" s="423">
        <v>24920.2156</v>
      </c>
      <c r="K263" s="423">
        <v>62300.539000000004</v>
      </c>
      <c r="L263" s="424">
        <v>373803.234</v>
      </c>
      <c r="M263" s="424">
        <v>1619814.014</v>
      </c>
      <c r="N263" s="425">
        <v>1619814</v>
      </c>
      <c r="O263" s="288"/>
    </row>
    <row r="264" spans="1:15" ht="15.75" x14ac:dyDescent="0.25">
      <c r="A264" s="285"/>
      <c r="B264" s="286"/>
      <c r="C264" s="77"/>
      <c r="D264" s="63">
        <v>3.2</v>
      </c>
      <c r="E264" s="64" t="s">
        <v>50</v>
      </c>
      <c r="F264" s="65"/>
      <c r="G264" s="258"/>
      <c r="H264" s="252"/>
      <c r="I264" s="252"/>
      <c r="J264" s="252"/>
      <c r="K264" s="252"/>
      <c r="L264" s="252"/>
      <c r="M264" s="252"/>
      <c r="N264" s="143"/>
      <c r="O264" s="288"/>
    </row>
    <row r="265" spans="1:15" ht="15.75" x14ac:dyDescent="0.25">
      <c r="A265" s="285"/>
      <c r="B265" s="286"/>
      <c r="C265" s="70" t="s">
        <v>157</v>
      </c>
      <c r="D265" s="68" t="s">
        <v>51</v>
      </c>
      <c r="E265" s="100" t="s">
        <v>158</v>
      </c>
      <c r="F265" s="70" t="s">
        <v>19</v>
      </c>
      <c r="G265" s="261">
        <v>1</v>
      </c>
      <c r="H265" s="250">
        <v>196146.51</v>
      </c>
      <c r="I265" s="422">
        <v>45113.697300000007</v>
      </c>
      <c r="J265" s="423">
        <v>3922.9302000000002</v>
      </c>
      <c r="K265" s="423">
        <v>9807.3255000000008</v>
      </c>
      <c r="L265" s="424">
        <v>58843.953000000009</v>
      </c>
      <c r="M265" s="424">
        <v>254990.46300000002</v>
      </c>
      <c r="N265" s="425">
        <v>254990</v>
      </c>
      <c r="O265" s="288"/>
    </row>
    <row r="266" spans="1:15" ht="38.25" x14ac:dyDescent="0.25">
      <c r="A266" s="285"/>
      <c r="B266" s="286"/>
      <c r="C266" s="70" t="s">
        <v>12</v>
      </c>
      <c r="D266" s="68" t="s">
        <v>54</v>
      </c>
      <c r="E266" s="81" t="s">
        <v>134</v>
      </c>
      <c r="F266" s="70" t="s">
        <v>110</v>
      </c>
      <c r="G266" s="259">
        <v>1</v>
      </c>
      <c r="H266" s="238">
        <v>2945947.7590000001</v>
      </c>
      <c r="I266" s="422">
        <v>677567.98457000009</v>
      </c>
      <c r="J266" s="423">
        <v>58918.955180000004</v>
      </c>
      <c r="K266" s="423">
        <v>147297.38795</v>
      </c>
      <c r="L266" s="424">
        <v>883784.32770000014</v>
      </c>
      <c r="M266" s="424">
        <v>3829732.0867000003</v>
      </c>
      <c r="N266" s="425">
        <v>3829732</v>
      </c>
      <c r="O266" s="288"/>
    </row>
    <row r="267" spans="1:15" ht="25.5" x14ac:dyDescent="0.25">
      <c r="A267" s="285"/>
      <c r="B267" s="286"/>
      <c r="C267" s="83" t="s">
        <v>12</v>
      </c>
      <c r="D267" s="68" t="s">
        <v>56</v>
      </c>
      <c r="E267" s="79" t="s">
        <v>254</v>
      </c>
      <c r="F267" s="85" t="s">
        <v>19</v>
      </c>
      <c r="G267" s="262">
        <v>1</v>
      </c>
      <c r="H267" s="238">
        <v>915316.71397200006</v>
      </c>
      <c r="I267" s="422">
        <v>210522.84421356002</v>
      </c>
      <c r="J267" s="423">
        <v>18306.334279440001</v>
      </c>
      <c r="K267" s="423">
        <v>45765.835698600007</v>
      </c>
      <c r="L267" s="424">
        <v>274595.01419160003</v>
      </c>
      <c r="M267" s="424">
        <v>1189911.7281636</v>
      </c>
      <c r="N267" s="425">
        <v>1189912</v>
      </c>
      <c r="O267" s="288"/>
    </row>
    <row r="268" spans="1:15" ht="15.75" x14ac:dyDescent="0.25">
      <c r="A268" s="285"/>
      <c r="B268" s="286"/>
      <c r="C268" s="70" t="s">
        <v>120</v>
      </c>
      <c r="D268" s="68" t="s">
        <v>57</v>
      </c>
      <c r="E268" s="69" t="s">
        <v>122</v>
      </c>
      <c r="F268" s="70" t="s">
        <v>15</v>
      </c>
      <c r="G268" s="259">
        <v>10</v>
      </c>
      <c r="H268" s="238">
        <v>17451</v>
      </c>
      <c r="I268" s="422">
        <v>4013.73</v>
      </c>
      <c r="J268" s="423">
        <v>349.02</v>
      </c>
      <c r="K268" s="423">
        <v>872.55000000000007</v>
      </c>
      <c r="L268" s="424">
        <v>5235.3</v>
      </c>
      <c r="M268" s="424">
        <v>22686.3</v>
      </c>
      <c r="N268" s="425">
        <v>226863</v>
      </c>
      <c r="O268" s="288"/>
    </row>
    <row r="269" spans="1:15" ht="15.75" x14ac:dyDescent="0.25">
      <c r="A269" s="285"/>
      <c r="B269" s="286"/>
      <c r="C269" s="70" t="s">
        <v>154</v>
      </c>
      <c r="D269" s="68" t="s">
        <v>59</v>
      </c>
      <c r="E269" s="69" t="s">
        <v>114</v>
      </c>
      <c r="F269" s="70" t="s">
        <v>86</v>
      </c>
      <c r="G269" s="259">
        <v>4.6800287343165916</v>
      </c>
      <c r="H269" s="245">
        <v>91141.45</v>
      </c>
      <c r="I269" s="422">
        <v>20962.533500000001</v>
      </c>
      <c r="J269" s="423">
        <v>1822.829</v>
      </c>
      <c r="K269" s="423">
        <v>4557.0725000000002</v>
      </c>
      <c r="L269" s="424">
        <v>27342.435000000005</v>
      </c>
      <c r="M269" s="424">
        <v>118483.88500000001</v>
      </c>
      <c r="N269" s="425">
        <v>554508</v>
      </c>
      <c r="O269" s="288"/>
    </row>
    <row r="270" spans="1:15" ht="15.75" x14ac:dyDescent="0.25">
      <c r="A270" s="285"/>
      <c r="B270" s="286"/>
      <c r="C270" s="87" t="s">
        <v>58</v>
      </c>
      <c r="D270" s="68" t="s">
        <v>62</v>
      </c>
      <c r="E270" s="79" t="s">
        <v>60</v>
      </c>
      <c r="F270" s="85" t="s">
        <v>61</v>
      </c>
      <c r="G270" s="262">
        <v>1</v>
      </c>
      <c r="H270" s="238">
        <v>907119</v>
      </c>
      <c r="I270" s="422">
        <v>208637.37</v>
      </c>
      <c r="J270" s="423">
        <v>18142.38</v>
      </c>
      <c r="K270" s="423">
        <v>45355.950000000004</v>
      </c>
      <c r="L270" s="424">
        <v>272135.7</v>
      </c>
      <c r="M270" s="424">
        <v>1179254.7</v>
      </c>
      <c r="N270" s="425">
        <v>1179255</v>
      </c>
      <c r="O270" s="288"/>
    </row>
    <row r="271" spans="1:15" ht="25.5" x14ac:dyDescent="0.25">
      <c r="A271" s="285"/>
      <c r="B271" s="286"/>
      <c r="C271" s="83" t="s">
        <v>155</v>
      </c>
      <c r="D271" s="68" t="s">
        <v>65</v>
      </c>
      <c r="E271" s="93" t="s">
        <v>311</v>
      </c>
      <c r="F271" s="83" t="s">
        <v>15</v>
      </c>
      <c r="G271" s="263">
        <v>16</v>
      </c>
      <c r="H271" s="255">
        <v>52813</v>
      </c>
      <c r="I271" s="422">
        <v>12146.99</v>
      </c>
      <c r="J271" s="423">
        <v>1056.26</v>
      </c>
      <c r="K271" s="423">
        <v>2640.65</v>
      </c>
      <c r="L271" s="424">
        <v>15843.9</v>
      </c>
      <c r="M271" s="424">
        <v>68656.899999999994</v>
      </c>
      <c r="N271" s="425">
        <v>1098510</v>
      </c>
      <c r="O271" s="288"/>
    </row>
    <row r="272" spans="1:15" ht="25.5" x14ac:dyDescent="0.25">
      <c r="A272" s="285"/>
      <c r="B272" s="286"/>
      <c r="C272" s="87" t="s">
        <v>139</v>
      </c>
      <c r="D272" s="68" t="s">
        <v>67</v>
      </c>
      <c r="E272" s="79" t="s">
        <v>301</v>
      </c>
      <c r="F272" s="85" t="s">
        <v>11</v>
      </c>
      <c r="G272" s="262">
        <v>11.917489980928631</v>
      </c>
      <c r="H272" s="238">
        <v>104188</v>
      </c>
      <c r="I272" s="422">
        <v>23963.24</v>
      </c>
      <c r="J272" s="423">
        <v>2083.7600000000002</v>
      </c>
      <c r="K272" s="423">
        <v>5209.4000000000005</v>
      </c>
      <c r="L272" s="424">
        <v>31256.400000000001</v>
      </c>
      <c r="M272" s="424">
        <v>135444.4</v>
      </c>
      <c r="N272" s="425">
        <v>1614157</v>
      </c>
      <c r="O272" s="288"/>
    </row>
    <row r="273" spans="1:15" ht="26.25" thickBot="1" x14ac:dyDescent="0.3">
      <c r="A273" s="285"/>
      <c r="B273" s="286"/>
      <c r="C273" s="83" t="s">
        <v>12</v>
      </c>
      <c r="D273" s="68" t="s">
        <v>69</v>
      </c>
      <c r="E273" s="79" t="s">
        <v>63</v>
      </c>
      <c r="F273" s="85" t="s">
        <v>19</v>
      </c>
      <c r="G273" s="262">
        <v>1</v>
      </c>
      <c r="H273" s="238">
        <v>3221410</v>
      </c>
      <c r="I273" s="422">
        <v>740924.3</v>
      </c>
      <c r="J273" s="423">
        <v>64428.200000000004</v>
      </c>
      <c r="K273" s="423">
        <v>161070.5</v>
      </c>
      <c r="L273" s="424">
        <v>966423</v>
      </c>
      <c r="M273" s="424">
        <v>4187833</v>
      </c>
      <c r="N273" s="425">
        <v>4187833</v>
      </c>
      <c r="O273" s="288"/>
    </row>
    <row r="274" spans="1:15" ht="15.75" x14ac:dyDescent="0.25">
      <c r="A274" s="285"/>
      <c r="B274" s="286"/>
      <c r="C274" s="88"/>
      <c r="D274" s="89"/>
      <c r="E274" s="90" t="s">
        <v>71</v>
      </c>
      <c r="F274" s="3"/>
      <c r="G274" s="91"/>
      <c r="H274" s="146"/>
      <c r="I274" s="146"/>
      <c r="J274" s="146"/>
      <c r="K274" s="146"/>
      <c r="L274" s="146"/>
      <c r="M274" s="146"/>
      <c r="N274" s="147">
        <v>28866526</v>
      </c>
      <c r="O274" s="288"/>
    </row>
    <row r="275" spans="1:15" ht="15.75" x14ac:dyDescent="0.25">
      <c r="A275" s="285"/>
      <c r="B275" s="286"/>
      <c r="C275" s="35"/>
      <c r="D275" s="35"/>
      <c r="E275" s="35"/>
      <c r="F275" s="35"/>
      <c r="G275" s="35"/>
      <c r="H275" s="148"/>
      <c r="I275" s="148"/>
      <c r="J275" s="148"/>
      <c r="K275" s="148"/>
      <c r="L275" s="148"/>
      <c r="M275" s="148"/>
      <c r="N275" s="148"/>
      <c r="O275" s="288"/>
    </row>
    <row r="276" spans="1:15" ht="15.75" x14ac:dyDescent="0.25">
      <c r="A276" s="285"/>
      <c r="B276" s="286"/>
      <c r="C276" s="288"/>
      <c r="D276" s="288"/>
      <c r="E276" s="288"/>
      <c r="F276" s="288"/>
      <c r="G276" s="288"/>
      <c r="H276" s="288"/>
      <c r="I276" s="288"/>
      <c r="J276" s="288"/>
      <c r="K276" s="439" t="s">
        <v>407</v>
      </c>
      <c r="L276" s="439"/>
      <c r="M276" s="439"/>
      <c r="N276" s="426">
        <f>N41+N65+N93+N136+N163+N208+N242+N274</f>
        <v>587708880</v>
      </c>
      <c r="O276" s="288"/>
    </row>
    <row r="277" spans="1:15" ht="16.5" thickBot="1" x14ac:dyDescent="0.3">
      <c r="A277" s="273"/>
      <c r="B277" s="290"/>
      <c r="C277" s="291"/>
      <c r="D277" s="291"/>
      <c r="E277" s="292"/>
      <c r="F277" s="291"/>
      <c r="G277" s="293"/>
      <c r="H277" s="291"/>
      <c r="I277" s="291"/>
      <c r="J277" s="291"/>
      <c r="K277" s="288"/>
      <c r="L277" s="288"/>
      <c r="M277" s="288"/>
      <c r="N277" s="288"/>
      <c r="O277" s="291"/>
    </row>
    <row r="278" spans="1:15" ht="15.75" thickTop="1" x14ac:dyDescent="0.25">
      <c r="K278" s="429" t="s">
        <v>337</v>
      </c>
      <c r="L278" s="429"/>
      <c r="M278" s="429"/>
      <c r="N278" s="295" t="s">
        <v>338</v>
      </c>
    </row>
    <row r="279" spans="1:15" x14ac:dyDescent="0.25">
      <c r="K279" s="427" t="s">
        <v>339</v>
      </c>
      <c r="L279" s="427"/>
      <c r="M279" s="289" t="s">
        <v>340</v>
      </c>
      <c r="N279" s="294">
        <v>0.23</v>
      </c>
    </row>
    <row r="280" spans="1:15" x14ac:dyDescent="0.25">
      <c r="K280" s="428" t="s">
        <v>346</v>
      </c>
      <c r="L280" s="428"/>
      <c r="M280" s="289" t="s">
        <v>341</v>
      </c>
      <c r="N280" s="294">
        <v>0.02</v>
      </c>
    </row>
    <row r="281" spans="1:15" x14ac:dyDescent="0.25">
      <c r="K281" s="429" t="s">
        <v>345</v>
      </c>
      <c r="L281" s="429"/>
      <c r="M281" s="289" t="s">
        <v>342</v>
      </c>
      <c r="N281" s="294">
        <v>0.05</v>
      </c>
    </row>
    <row r="282" spans="1:15" x14ac:dyDescent="0.25">
      <c r="K282" s="427" t="s">
        <v>343</v>
      </c>
      <c r="L282" s="427"/>
      <c r="M282" s="289" t="s">
        <v>344</v>
      </c>
      <c r="N282" s="296">
        <f>SUM(I279:N281)</f>
        <v>0.3</v>
      </c>
    </row>
  </sheetData>
  <mergeCells count="16">
    <mergeCell ref="K279:L279"/>
    <mergeCell ref="K280:L280"/>
    <mergeCell ref="K281:L281"/>
    <mergeCell ref="K282:L282"/>
    <mergeCell ref="C3:F3"/>
    <mergeCell ref="C6:N6"/>
    <mergeCell ref="C7:N7"/>
    <mergeCell ref="C42:N42"/>
    <mergeCell ref="C66:N66"/>
    <mergeCell ref="C94:N94"/>
    <mergeCell ref="K276:M276"/>
    <mergeCell ref="K278:M278"/>
    <mergeCell ref="C137:N137"/>
    <mergeCell ref="C164:N164"/>
    <mergeCell ref="C209:N209"/>
    <mergeCell ref="C243:N243"/>
  </mergeCells>
  <pageMargins left="0.7" right="0.7" top="0.75" bottom="0.75" header="0.3" footer="0.3"/>
  <pageSetup paperSize="9" scale="28" orientation="portrait" r:id="rId1"/>
  <colBreaks count="2" manualBreakCount="2">
    <brk id="4" max="286" man="1"/>
    <brk id="14" max="28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2"/>
  <sheetViews>
    <sheetView showGridLines="0" tabSelected="1" view="pageBreakPreview" topLeftCell="A67" zoomScale="60" zoomScaleNormal="100" workbookViewId="0">
      <selection activeCell="K45" sqref="K45"/>
    </sheetView>
  </sheetViews>
  <sheetFormatPr baseColWidth="10" defaultRowHeight="15" x14ac:dyDescent="0.25"/>
  <cols>
    <col min="1" max="2" width="3.42578125" customWidth="1"/>
    <col min="3" max="4" width="15" customWidth="1"/>
    <col min="5" max="5" width="60.85546875" customWidth="1"/>
    <col min="6" max="6" width="17.42578125" customWidth="1"/>
    <col min="7" max="7" width="22.7109375" customWidth="1"/>
    <col min="8" max="14" width="29.5703125" customWidth="1"/>
    <col min="15" max="15" width="7.140625" customWidth="1"/>
  </cols>
  <sheetData>
    <row r="1" spans="1:15" ht="16.5" thickBot="1" x14ac:dyDescent="0.3">
      <c r="A1" s="273"/>
      <c r="B1" s="273"/>
      <c r="C1" s="273"/>
      <c r="D1" s="273"/>
      <c r="E1" s="274"/>
      <c r="F1" s="273"/>
      <c r="G1" s="273"/>
      <c r="H1" s="273"/>
      <c r="I1" s="273"/>
      <c r="J1" s="273"/>
      <c r="K1" s="273"/>
      <c r="L1" s="273"/>
      <c r="M1" s="273"/>
      <c r="N1" s="273"/>
      <c r="O1" s="273"/>
    </row>
    <row r="2" spans="1:15" ht="16.5" thickTop="1" x14ac:dyDescent="0.25">
      <c r="A2" s="273"/>
      <c r="B2" s="275"/>
      <c r="C2" s="276"/>
      <c r="D2" s="276"/>
      <c r="E2" s="277"/>
      <c r="F2" s="276"/>
      <c r="G2" s="276"/>
      <c r="H2" s="276"/>
      <c r="I2" s="276"/>
      <c r="J2" s="276"/>
      <c r="K2" s="276"/>
      <c r="L2" s="276"/>
      <c r="M2" s="276"/>
      <c r="N2" s="276"/>
      <c r="O2" s="276"/>
    </row>
    <row r="3" spans="1:15" ht="15.75" x14ac:dyDescent="0.25">
      <c r="A3" s="273"/>
      <c r="B3" s="278"/>
      <c r="C3" s="430" t="s">
        <v>332</v>
      </c>
      <c r="D3" s="431"/>
      <c r="E3" s="431"/>
      <c r="F3" s="431"/>
      <c r="G3" s="279"/>
      <c r="H3" s="279"/>
      <c r="I3" s="279"/>
      <c r="J3" s="279"/>
      <c r="K3" s="279"/>
      <c r="L3" s="279"/>
      <c r="M3" s="279"/>
      <c r="N3" s="279"/>
      <c r="O3" s="279"/>
    </row>
    <row r="4" spans="1:15" ht="15.75" x14ac:dyDescent="0.25">
      <c r="A4" s="273"/>
      <c r="B4" s="278"/>
      <c r="C4" s="280" t="s">
        <v>333</v>
      </c>
      <c r="D4" s="281" t="s">
        <v>334</v>
      </c>
      <c r="E4" s="280" t="s">
        <v>335</v>
      </c>
      <c r="F4" s="282">
        <v>1</v>
      </c>
      <c r="G4" s="279"/>
      <c r="H4" s="279"/>
      <c r="I4" s="279"/>
      <c r="J4" s="279"/>
      <c r="K4" s="279"/>
      <c r="L4" s="279"/>
      <c r="M4" s="279"/>
      <c r="N4" s="279"/>
      <c r="O4" s="279"/>
    </row>
    <row r="5" spans="1:15" ht="15.75" x14ac:dyDescent="0.25">
      <c r="A5" s="273"/>
      <c r="B5" s="278"/>
      <c r="C5" s="283"/>
      <c r="D5" s="283"/>
      <c r="E5" s="283"/>
      <c r="F5" s="283"/>
      <c r="G5" s="283"/>
      <c r="H5" s="283"/>
      <c r="I5" s="283"/>
      <c r="J5" s="283"/>
      <c r="K5" s="283"/>
      <c r="L5" s="283"/>
      <c r="M5" s="283"/>
      <c r="N5" s="283"/>
      <c r="O5" s="283"/>
    </row>
    <row r="6" spans="1:15" ht="16.5" thickBot="1" x14ac:dyDescent="0.3">
      <c r="A6" s="273"/>
      <c r="B6" s="278"/>
      <c r="C6" s="432" t="s">
        <v>336</v>
      </c>
      <c r="D6" s="432"/>
      <c r="E6" s="432"/>
      <c r="F6" s="432"/>
      <c r="G6" s="432"/>
      <c r="H6" s="432"/>
      <c r="I6" s="432"/>
      <c r="J6" s="432"/>
      <c r="K6" s="432"/>
      <c r="L6" s="432"/>
      <c r="M6" s="432"/>
      <c r="N6" s="432"/>
      <c r="O6" s="284"/>
    </row>
    <row r="7" spans="1:15" s="300" customFormat="1" ht="35.25" customHeight="1" x14ac:dyDescent="0.3">
      <c r="A7" s="297"/>
      <c r="B7" s="298"/>
      <c r="C7" s="433" t="s">
        <v>72</v>
      </c>
      <c r="D7" s="434"/>
      <c r="E7" s="434"/>
      <c r="F7" s="434"/>
      <c r="G7" s="434"/>
      <c r="H7" s="434"/>
      <c r="I7" s="434"/>
      <c r="J7" s="434"/>
      <c r="K7" s="434"/>
      <c r="L7" s="434"/>
      <c r="M7" s="434"/>
      <c r="N7" s="435"/>
      <c r="O7" s="299"/>
    </row>
    <row r="8" spans="1:15" ht="36.75" customHeight="1" x14ac:dyDescent="0.25">
      <c r="A8" s="285"/>
      <c r="B8" s="286"/>
      <c r="C8" s="40"/>
      <c r="D8" s="41" t="s">
        <v>0</v>
      </c>
      <c r="E8" s="42" t="s">
        <v>1</v>
      </c>
      <c r="F8" s="41" t="s">
        <v>2</v>
      </c>
      <c r="G8" s="43" t="s">
        <v>3</v>
      </c>
      <c r="H8" s="130" t="s">
        <v>4</v>
      </c>
      <c r="I8" s="130" t="s">
        <v>402</v>
      </c>
      <c r="J8" s="130" t="s">
        <v>403</v>
      </c>
      <c r="K8" s="130" t="s">
        <v>404</v>
      </c>
      <c r="L8" s="130" t="s">
        <v>405</v>
      </c>
      <c r="M8" s="130" t="s">
        <v>406</v>
      </c>
      <c r="N8" s="130" t="s">
        <v>5</v>
      </c>
      <c r="O8" s="287"/>
    </row>
    <row r="9" spans="1:15" ht="15.75" x14ac:dyDescent="0.25">
      <c r="A9" s="285"/>
      <c r="B9" s="286"/>
      <c r="C9" s="11" t="s">
        <v>279</v>
      </c>
      <c r="D9" s="11">
        <v>1</v>
      </c>
      <c r="E9" s="12" t="s">
        <v>6</v>
      </c>
      <c r="F9" s="13"/>
      <c r="G9" s="20"/>
      <c r="H9" s="131"/>
      <c r="I9" s="131"/>
      <c r="J9" s="131"/>
      <c r="K9" s="131"/>
      <c r="L9" s="131"/>
      <c r="M9" s="131"/>
      <c r="N9" s="132"/>
      <c r="O9" s="287"/>
    </row>
    <row r="10" spans="1:15" ht="15.75" x14ac:dyDescent="0.25">
      <c r="A10" s="285"/>
      <c r="B10" s="286"/>
      <c r="C10" s="36"/>
      <c r="D10" s="11">
        <v>1.1000000000000001</v>
      </c>
      <c r="E10" s="12" t="s">
        <v>7</v>
      </c>
      <c r="F10" s="13"/>
      <c r="G10" s="20"/>
      <c r="H10" s="131"/>
      <c r="I10" s="131"/>
      <c r="J10" s="131"/>
      <c r="K10" s="131"/>
      <c r="L10" s="131"/>
      <c r="M10" s="131"/>
      <c r="N10" s="131"/>
      <c r="O10" s="288"/>
    </row>
    <row r="11" spans="1:15" ht="28.5" x14ac:dyDescent="0.25">
      <c r="A11" s="285"/>
      <c r="B11" s="286"/>
      <c r="C11" s="14" t="s">
        <v>8</v>
      </c>
      <c r="D11" s="14" t="s">
        <v>9</v>
      </c>
      <c r="E11" s="15" t="s">
        <v>10</v>
      </c>
      <c r="F11" s="16" t="s">
        <v>11</v>
      </c>
      <c r="G11" s="17">
        <v>15</v>
      </c>
      <c r="H11" s="238"/>
      <c r="I11" s="422"/>
      <c r="J11" s="423"/>
      <c r="K11" s="423"/>
      <c r="L11" s="424"/>
      <c r="M11" s="424"/>
      <c r="N11" s="425"/>
      <c r="O11" s="288"/>
    </row>
    <row r="12" spans="1:15" ht="28.5" x14ac:dyDescent="0.25">
      <c r="A12" s="285"/>
      <c r="B12" s="286"/>
      <c r="C12" s="14" t="s">
        <v>12</v>
      </c>
      <c r="D12" s="14" t="s">
        <v>13</v>
      </c>
      <c r="E12" s="15" t="s">
        <v>14</v>
      </c>
      <c r="F12" s="16" t="s">
        <v>15</v>
      </c>
      <c r="G12" s="17">
        <v>74</v>
      </c>
      <c r="H12" s="238"/>
      <c r="I12" s="422"/>
      <c r="J12" s="423"/>
      <c r="K12" s="423"/>
      <c r="L12" s="424"/>
      <c r="M12" s="424"/>
      <c r="N12" s="425"/>
      <c r="O12" s="288"/>
    </row>
    <row r="13" spans="1:15" ht="15.75" x14ac:dyDescent="0.25">
      <c r="A13" s="285"/>
      <c r="B13" s="286"/>
      <c r="C13" s="14" t="s">
        <v>16</v>
      </c>
      <c r="D13" s="14" t="s">
        <v>17</v>
      </c>
      <c r="E13" s="15" t="s">
        <v>18</v>
      </c>
      <c r="F13" s="18" t="s">
        <v>19</v>
      </c>
      <c r="G13" s="19">
        <v>1</v>
      </c>
      <c r="H13" s="238"/>
      <c r="I13" s="422"/>
      <c r="J13" s="423"/>
      <c r="K13" s="423"/>
      <c r="L13" s="424"/>
      <c r="M13" s="424"/>
      <c r="N13" s="425"/>
      <c r="O13" s="288"/>
    </row>
    <row r="14" spans="1:15" ht="28.5" x14ac:dyDescent="0.25">
      <c r="A14" s="285"/>
      <c r="B14" s="286"/>
      <c r="C14" s="14" t="s">
        <v>12</v>
      </c>
      <c r="D14" s="14" t="s">
        <v>20</v>
      </c>
      <c r="E14" s="15" t="s">
        <v>21</v>
      </c>
      <c r="F14" s="18" t="s">
        <v>19</v>
      </c>
      <c r="G14" s="19">
        <v>1</v>
      </c>
      <c r="H14" s="238"/>
      <c r="I14" s="422"/>
      <c r="J14" s="423"/>
      <c r="K14" s="423"/>
      <c r="L14" s="424"/>
      <c r="M14" s="424"/>
      <c r="N14" s="425"/>
      <c r="O14" s="288"/>
    </row>
    <row r="15" spans="1:15" ht="28.5" x14ac:dyDescent="0.25">
      <c r="A15" s="285"/>
      <c r="B15" s="286"/>
      <c r="C15" s="14" t="s">
        <v>12</v>
      </c>
      <c r="D15" s="14" t="s">
        <v>22</v>
      </c>
      <c r="E15" s="15" t="s">
        <v>23</v>
      </c>
      <c r="F15" s="18" t="s">
        <v>19</v>
      </c>
      <c r="G15" s="19">
        <v>1</v>
      </c>
      <c r="H15" s="238"/>
      <c r="I15" s="422"/>
      <c r="J15" s="423"/>
      <c r="K15" s="423"/>
      <c r="L15" s="424"/>
      <c r="M15" s="424"/>
      <c r="N15" s="425"/>
      <c r="O15" s="288"/>
    </row>
    <row r="16" spans="1:15" ht="15.75" x14ac:dyDescent="0.25">
      <c r="A16" s="285"/>
      <c r="B16" s="286"/>
      <c r="C16" s="36"/>
      <c r="D16" s="11">
        <v>1.2</v>
      </c>
      <c r="E16" s="12" t="s">
        <v>24</v>
      </c>
      <c r="F16" s="13"/>
      <c r="G16" s="20"/>
      <c r="H16" s="239"/>
      <c r="I16" s="239"/>
      <c r="J16" s="239"/>
      <c r="K16" s="239"/>
      <c r="L16" s="239"/>
      <c r="M16" s="239"/>
      <c r="N16" s="131"/>
      <c r="O16" s="288"/>
    </row>
    <row r="17" spans="1:15" ht="28.5" x14ac:dyDescent="0.25">
      <c r="A17" s="285"/>
      <c r="B17" s="286"/>
      <c r="C17" s="14" t="s">
        <v>25</v>
      </c>
      <c r="D17" s="14" t="s">
        <v>26</v>
      </c>
      <c r="E17" s="15" t="s">
        <v>27</v>
      </c>
      <c r="F17" s="16" t="s">
        <v>28</v>
      </c>
      <c r="G17" s="17">
        <v>6</v>
      </c>
      <c r="H17" s="238"/>
      <c r="I17" s="422"/>
      <c r="J17" s="423"/>
      <c r="K17" s="423"/>
      <c r="L17" s="424"/>
      <c r="M17" s="424"/>
      <c r="N17" s="425"/>
      <c r="O17" s="288"/>
    </row>
    <row r="18" spans="1:15" ht="42.75" x14ac:dyDescent="0.25">
      <c r="A18" s="285"/>
      <c r="B18" s="286"/>
      <c r="C18" s="14" t="s">
        <v>29</v>
      </c>
      <c r="D18" s="14" t="s">
        <v>30</v>
      </c>
      <c r="E18" s="15" t="s">
        <v>280</v>
      </c>
      <c r="F18" s="18" t="s">
        <v>28</v>
      </c>
      <c r="G18" s="19">
        <v>2</v>
      </c>
      <c r="H18" s="238"/>
      <c r="I18" s="422"/>
      <c r="J18" s="423"/>
      <c r="K18" s="423"/>
      <c r="L18" s="424"/>
      <c r="M18" s="424"/>
      <c r="N18" s="425"/>
      <c r="O18" s="288"/>
    </row>
    <row r="19" spans="1:15" ht="42.75" x14ac:dyDescent="0.25">
      <c r="A19" s="285"/>
      <c r="B19" s="286"/>
      <c r="C19" s="14" t="s">
        <v>31</v>
      </c>
      <c r="D19" s="14" t="s">
        <v>32</v>
      </c>
      <c r="E19" s="15" t="s">
        <v>281</v>
      </c>
      <c r="F19" s="18" t="s">
        <v>28</v>
      </c>
      <c r="G19" s="19">
        <v>2</v>
      </c>
      <c r="H19" s="238"/>
      <c r="I19" s="422"/>
      <c r="J19" s="423"/>
      <c r="K19" s="423"/>
      <c r="L19" s="424"/>
      <c r="M19" s="424"/>
      <c r="N19" s="425"/>
      <c r="O19" s="288"/>
    </row>
    <row r="20" spans="1:15" ht="15.75" x14ac:dyDescent="0.25">
      <c r="A20" s="285"/>
      <c r="B20" s="286"/>
      <c r="C20" s="11" t="s">
        <v>279</v>
      </c>
      <c r="D20" s="11">
        <v>2</v>
      </c>
      <c r="E20" s="12" t="s">
        <v>33</v>
      </c>
      <c r="F20" s="13"/>
      <c r="G20" s="20"/>
      <c r="H20" s="239"/>
      <c r="I20" s="239"/>
      <c r="J20" s="239"/>
      <c r="K20" s="239"/>
      <c r="L20" s="239"/>
      <c r="M20" s="239"/>
      <c r="N20" s="132"/>
      <c r="O20" s="288"/>
    </row>
    <row r="21" spans="1:15" ht="15.75" x14ac:dyDescent="0.25">
      <c r="A21" s="285"/>
      <c r="B21" s="286"/>
      <c r="C21" s="13"/>
      <c r="D21" s="11" t="s">
        <v>34</v>
      </c>
      <c r="E21" s="12" t="s">
        <v>35</v>
      </c>
      <c r="F21" s="13"/>
      <c r="G21" s="20"/>
      <c r="H21" s="239"/>
      <c r="I21" s="239"/>
      <c r="J21" s="239"/>
      <c r="K21" s="239"/>
      <c r="L21" s="239"/>
      <c r="M21" s="239"/>
      <c r="N21" s="131"/>
      <c r="O21" s="288"/>
    </row>
    <row r="22" spans="1:15" ht="28.5" x14ac:dyDescent="0.25">
      <c r="A22" s="285"/>
      <c r="B22" s="286"/>
      <c r="C22" s="14" t="s">
        <v>12</v>
      </c>
      <c r="D22" s="14" t="s">
        <v>36</v>
      </c>
      <c r="E22" s="15" t="s">
        <v>37</v>
      </c>
      <c r="F22" s="18" t="s">
        <v>15</v>
      </c>
      <c r="G22" s="19">
        <v>15</v>
      </c>
      <c r="H22" s="238"/>
      <c r="I22" s="422"/>
      <c r="J22" s="423"/>
      <c r="K22" s="423"/>
      <c r="L22" s="424"/>
      <c r="M22" s="424"/>
      <c r="N22" s="425"/>
      <c r="O22" s="288"/>
    </row>
    <row r="23" spans="1:15" ht="15.75" x14ac:dyDescent="0.25">
      <c r="A23" s="285"/>
      <c r="B23" s="286"/>
      <c r="C23" s="14" t="s">
        <v>38</v>
      </c>
      <c r="D23" s="14" t="s">
        <v>39</v>
      </c>
      <c r="E23" s="15" t="s">
        <v>282</v>
      </c>
      <c r="F23" s="18" t="s">
        <v>40</v>
      </c>
      <c r="G23" s="19">
        <v>45</v>
      </c>
      <c r="H23" s="238"/>
      <c r="I23" s="422"/>
      <c r="J23" s="423"/>
      <c r="K23" s="423"/>
      <c r="L23" s="424"/>
      <c r="M23" s="424"/>
      <c r="N23" s="425"/>
      <c r="O23" s="288"/>
    </row>
    <row r="24" spans="1:15" ht="15.75" x14ac:dyDescent="0.25">
      <c r="A24" s="285"/>
      <c r="B24" s="286"/>
      <c r="C24" s="11" t="s">
        <v>279</v>
      </c>
      <c r="D24" s="11">
        <v>3</v>
      </c>
      <c r="E24" s="12" t="s">
        <v>41</v>
      </c>
      <c r="F24" s="13"/>
      <c r="G24" s="20"/>
      <c r="H24" s="240"/>
      <c r="I24" s="240"/>
      <c r="J24" s="240"/>
      <c r="K24" s="240"/>
      <c r="L24" s="240"/>
      <c r="M24" s="240"/>
      <c r="N24" s="132"/>
      <c r="O24" s="288"/>
    </row>
    <row r="25" spans="1:15" ht="15.75" x14ac:dyDescent="0.25">
      <c r="A25" s="285"/>
      <c r="B25" s="286"/>
      <c r="C25" s="13"/>
      <c r="D25" s="11" t="s">
        <v>42</v>
      </c>
      <c r="E25" s="21" t="s">
        <v>43</v>
      </c>
      <c r="F25" s="13"/>
      <c r="G25" s="20"/>
      <c r="H25" s="239"/>
      <c r="I25" s="239"/>
      <c r="J25" s="239"/>
      <c r="K25" s="239"/>
      <c r="L25" s="239"/>
      <c r="M25" s="239"/>
      <c r="N25" s="131"/>
      <c r="O25" s="288"/>
    </row>
    <row r="26" spans="1:15" ht="28.5" x14ac:dyDescent="0.25">
      <c r="A26" s="285"/>
      <c r="B26" s="286"/>
      <c r="C26" s="16" t="s">
        <v>44</v>
      </c>
      <c r="D26" s="14" t="s">
        <v>45</v>
      </c>
      <c r="E26" s="22" t="s">
        <v>283</v>
      </c>
      <c r="F26" s="18" t="s">
        <v>19</v>
      </c>
      <c r="G26" s="17">
        <v>3</v>
      </c>
      <c r="H26" s="238"/>
      <c r="I26" s="422"/>
      <c r="J26" s="423"/>
      <c r="K26" s="423"/>
      <c r="L26" s="424"/>
      <c r="M26" s="424"/>
      <c r="N26" s="425"/>
      <c r="O26" s="288"/>
    </row>
    <row r="27" spans="1:15" ht="28.5" x14ac:dyDescent="0.25">
      <c r="A27" s="285"/>
      <c r="B27" s="286"/>
      <c r="C27" s="16" t="s">
        <v>46</v>
      </c>
      <c r="D27" s="14" t="s">
        <v>47</v>
      </c>
      <c r="E27" s="22" t="s">
        <v>284</v>
      </c>
      <c r="F27" s="18" t="s">
        <v>19</v>
      </c>
      <c r="G27" s="17">
        <v>2</v>
      </c>
      <c r="H27" s="238"/>
      <c r="I27" s="422"/>
      <c r="J27" s="423"/>
      <c r="K27" s="423"/>
      <c r="L27" s="424"/>
      <c r="M27" s="424"/>
      <c r="N27" s="425"/>
      <c r="O27" s="288"/>
    </row>
    <row r="28" spans="1:15" ht="28.5" x14ac:dyDescent="0.25">
      <c r="A28" s="285"/>
      <c r="B28" s="286"/>
      <c r="C28" s="16" t="s">
        <v>12</v>
      </c>
      <c r="D28" s="14" t="s">
        <v>48</v>
      </c>
      <c r="E28" s="22" t="s">
        <v>285</v>
      </c>
      <c r="F28" s="18" t="s">
        <v>19</v>
      </c>
      <c r="G28" s="17">
        <v>1</v>
      </c>
      <c r="H28" s="238"/>
      <c r="I28" s="422"/>
      <c r="J28" s="423"/>
      <c r="K28" s="423"/>
      <c r="L28" s="424"/>
      <c r="M28" s="424"/>
      <c r="N28" s="425"/>
      <c r="O28" s="288"/>
    </row>
    <row r="29" spans="1:15" ht="28.5" x14ac:dyDescent="0.25">
      <c r="A29" s="285"/>
      <c r="B29" s="286"/>
      <c r="C29" s="16" t="s">
        <v>12</v>
      </c>
      <c r="D29" s="14" t="s">
        <v>49</v>
      </c>
      <c r="E29" s="22" t="s">
        <v>286</v>
      </c>
      <c r="F29" s="18" t="s">
        <v>19</v>
      </c>
      <c r="G29" s="23">
        <v>1</v>
      </c>
      <c r="H29" s="238"/>
      <c r="I29" s="422"/>
      <c r="J29" s="423"/>
      <c r="K29" s="423"/>
      <c r="L29" s="424"/>
      <c r="M29" s="424"/>
      <c r="N29" s="425"/>
      <c r="O29" s="288"/>
    </row>
    <row r="30" spans="1:15" ht="15.75" x14ac:dyDescent="0.25">
      <c r="A30" s="285"/>
      <c r="B30" s="286"/>
      <c r="C30" s="13"/>
      <c r="D30" s="11">
        <v>3.2</v>
      </c>
      <c r="E30" s="12" t="s">
        <v>50</v>
      </c>
      <c r="F30" s="13"/>
      <c r="G30" s="20"/>
      <c r="H30" s="239"/>
      <c r="I30" s="239"/>
      <c r="J30" s="239"/>
      <c r="K30" s="239"/>
      <c r="L30" s="239"/>
      <c r="M30" s="239"/>
      <c r="N30" s="131"/>
      <c r="O30" s="288"/>
    </row>
    <row r="31" spans="1:15" ht="42.75" x14ac:dyDescent="0.25">
      <c r="A31" s="285"/>
      <c r="B31" s="286"/>
      <c r="C31" s="24" t="s">
        <v>287</v>
      </c>
      <c r="D31" s="25" t="s">
        <v>51</v>
      </c>
      <c r="E31" s="26" t="s">
        <v>52</v>
      </c>
      <c r="F31" s="24" t="s">
        <v>15</v>
      </c>
      <c r="G31" s="27">
        <v>120</v>
      </c>
      <c r="H31" s="241"/>
      <c r="I31" s="422"/>
      <c r="J31" s="423"/>
      <c r="K31" s="423"/>
      <c r="L31" s="424"/>
      <c r="M31" s="424"/>
      <c r="N31" s="425"/>
      <c r="O31" s="288"/>
    </row>
    <row r="32" spans="1:15" ht="15.75" x14ac:dyDescent="0.25">
      <c r="A32" s="285"/>
      <c r="B32" s="286"/>
      <c r="C32" s="24" t="s">
        <v>53</v>
      </c>
      <c r="D32" s="25" t="s">
        <v>54</v>
      </c>
      <c r="E32" s="26" t="s">
        <v>55</v>
      </c>
      <c r="F32" s="24" t="s">
        <v>11</v>
      </c>
      <c r="G32" s="27">
        <v>22</v>
      </c>
      <c r="H32" s="242"/>
      <c r="I32" s="422"/>
      <c r="J32" s="423"/>
      <c r="K32" s="423"/>
      <c r="L32" s="424"/>
      <c r="M32" s="424"/>
      <c r="N32" s="425"/>
      <c r="O32" s="288"/>
    </row>
    <row r="33" spans="1:15" ht="15.75" x14ac:dyDescent="0.25">
      <c r="A33" s="285"/>
      <c r="B33" s="286"/>
      <c r="C33" s="16" t="s">
        <v>12</v>
      </c>
      <c r="D33" s="25" t="s">
        <v>56</v>
      </c>
      <c r="E33" s="28" t="s">
        <v>288</v>
      </c>
      <c r="F33" s="16" t="s">
        <v>11</v>
      </c>
      <c r="G33" s="17">
        <v>66</v>
      </c>
      <c r="H33" s="238"/>
      <c r="I33" s="422"/>
      <c r="J33" s="423"/>
      <c r="K33" s="423"/>
      <c r="L33" s="424"/>
      <c r="M33" s="424"/>
      <c r="N33" s="425"/>
      <c r="O33" s="288"/>
    </row>
    <row r="34" spans="1:15" ht="28.5" x14ac:dyDescent="0.25">
      <c r="A34" s="285"/>
      <c r="B34" s="286"/>
      <c r="C34" s="16" t="s">
        <v>12</v>
      </c>
      <c r="D34" s="25" t="s">
        <v>57</v>
      </c>
      <c r="E34" s="15" t="s">
        <v>289</v>
      </c>
      <c r="F34" s="18" t="s">
        <v>15</v>
      </c>
      <c r="G34" s="19">
        <v>33</v>
      </c>
      <c r="H34" s="238"/>
      <c r="I34" s="422"/>
      <c r="J34" s="423"/>
      <c r="K34" s="423"/>
      <c r="L34" s="424"/>
      <c r="M34" s="424"/>
      <c r="N34" s="425"/>
      <c r="O34" s="288"/>
    </row>
    <row r="35" spans="1:15" ht="15.75" x14ac:dyDescent="0.25">
      <c r="A35" s="285"/>
      <c r="B35" s="286"/>
      <c r="C35" s="14" t="s">
        <v>58</v>
      </c>
      <c r="D35" s="25" t="s">
        <v>59</v>
      </c>
      <c r="E35" s="22" t="s">
        <v>60</v>
      </c>
      <c r="F35" s="29" t="s">
        <v>61</v>
      </c>
      <c r="G35" s="30">
        <v>3</v>
      </c>
      <c r="H35" s="238"/>
      <c r="I35" s="422"/>
      <c r="J35" s="423"/>
      <c r="K35" s="423"/>
      <c r="L35" s="424"/>
      <c r="M35" s="424"/>
      <c r="N35" s="425"/>
      <c r="O35" s="288"/>
    </row>
    <row r="36" spans="1:15" ht="28.5" x14ac:dyDescent="0.25">
      <c r="A36" s="285"/>
      <c r="B36" s="286"/>
      <c r="C36" s="16" t="s">
        <v>12</v>
      </c>
      <c r="D36" s="25" t="s">
        <v>62</v>
      </c>
      <c r="E36" s="22" t="s">
        <v>63</v>
      </c>
      <c r="F36" s="29" t="s">
        <v>19</v>
      </c>
      <c r="G36" s="30">
        <v>2</v>
      </c>
      <c r="H36" s="238"/>
      <c r="I36" s="422"/>
      <c r="J36" s="423"/>
      <c r="K36" s="423"/>
      <c r="L36" s="424"/>
      <c r="M36" s="424"/>
      <c r="N36" s="425"/>
      <c r="O36" s="288"/>
    </row>
    <row r="37" spans="1:15" ht="28.5" x14ac:dyDescent="0.25">
      <c r="A37" s="285"/>
      <c r="B37" s="286"/>
      <c r="C37" s="1" t="s">
        <v>64</v>
      </c>
      <c r="D37" s="25" t="s">
        <v>65</v>
      </c>
      <c r="E37" s="2" t="s">
        <v>66</v>
      </c>
      <c r="F37" s="1" t="s">
        <v>11</v>
      </c>
      <c r="G37" s="30">
        <v>23</v>
      </c>
      <c r="H37" s="238"/>
      <c r="I37" s="422"/>
      <c r="J37" s="423"/>
      <c r="K37" s="423"/>
      <c r="L37" s="424"/>
      <c r="M37" s="424"/>
      <c r="N37" s="425"/>
      <c r="O37" s="288"/>
    </row>
    <row r="38" spans="1:15" ht="15.75" x14ac:dyDescent="0.25">
      <c r="A38" s="285"/>
      <c r="B38" s="286"/>
      <c r="C38" s="16" t="s">
        <v>12</v>
      </c>
      <c r="D38" s="25" t="s">
        <v>67</v>
      </c>
      <c r="E38" s="22" t="s">
        <v>68</v>
      </c>
      <c r="F38" s="29" t="s">
        <v>15</v>
      </c>
      <c r="G38" s="30">
        <v>144</v>
      </c>
      <c r="H38" s="238"/>
      <c r="I38" s="422"/>
      <c r="J38" s="423"/>
      <c r="K38" s="423"/>
      <c r="L38" s="424"/>
      <c r="M38" s="424"/>
      <c r="N38" s="425"/>
      <c r="O38" s="288"/>
    </row>
    <row r="39" spans="1:15" ht="42.75" x14ac:dyDescent="0.25">
      <c r="A39" s="285"/>
      <c r="B39" s="286"/>
      <c r="C39" s="16" t="s">
        <v>12</v>
      </c>
      <c r="D39" s="25" t="s">
        <v>69</v>
      </c>
      <c r="E39" s="22" t="s">
        <v>255</v>
      </c>
      <c r="F39" s="29" t="s">
        <v>19</v>
      </c>
      <c r="G39" s="30">
        <v>2</v>
      </c>
      <c r="H39" s="238"/>
      <c r="I39" s="422"/>
      <c r="J39" s="423"/>
      <c r="K39" s="423"/>
      <c r="L39" s="424"/>
      <c r="M39" s="424"/>
      <c r="N39" s="425"/>
      <c r="O39" s="288"/>
    </row>
    <row r="40" spans="1:15" ht="28.5" x14ac:dyDescent="0.25">
      <c r="A40" s="285"/>
      <c r="B40" s="286"/>
      <c r="C40" s="16" t="s">
        <v>12</v>
      </c>
      <c r="D40" s="25" t="s">
        <v>70</v>
      </c>
      <c r="E40" s="22" t="s">
        <v>254</v>
      </c>
      <c r="F40" s="29" t="s">
        <v>19</v>
      </c>
      <c r="G40" s="30">
        <v>4</v>
      </c>
      <c r="H40" s="238"/>
      <c r="I40" s="422"/>
      <c r="J40" s="423"/>
      <c r="K40" s="423"/>
      <c r="L40" s="424"/>
      <c r="M40" s="424"/>
      <c r="N40" s="425"/>
      <c r="O40" s="288"/>
    </row>
    <row r="41" spans="1:15" ht="15.75" x14ac:dyDescent="0.25">
      <c r="A41" s="285"/>
      <c r="B41" s="286"/>
      <c r="C41" s="45"/>
      <c r="D41" s="46"/>
      <c r="E41" s="47" t="s">
        <v>71</v>
      </c>
      <c r="F41" s="48"/>
      <c r="G41" s="49"/>
      <c r="H41" s="133"/>
      <c r="I41" s="133"/>
      <c r="J41" s="133"/>
      <c r="K41" s="133"/>
      <c r="L41" s="133"/>
      <c r="M41" s="133"/>
      <c r="N41" s="134"/>
      <c r="O41" s="288"/>
    </row>
    <row r="42" spans="1:15" s="300" customFormat="1" ht="35.25" customHeight="1" x14ac:dyDescent="0.25">
      <c r="A42" s="301"/>
      <c r="B42" s="302"/>
      <c r="C42" s="436" t="s">
        <v>115</v>
      </c>
      <c r="D42" s="437"/>
      <c r="E42" s="437"/>
      <c r="F42" s="437"/>
      <c r="G42" s="437"/>
      <c r="H42" s="437"/>
      <c r="I42" s="437"/>
      <c r="J42" s="437"/>
      <c r="K42" s="437"/>
      <c r="L42" s="437"/>
      <c r="M42" s="437"/>
      <c r="N42" s="438"/>
      <c r="O42" s="288"/>
    </row>
    <row r="43" spans="1:15" ht="36" customHeight="1" x14ac:dyDescent="0.25">
      <c r="A43" s="285"/>
      <c r="B43" s="286"/>
      <c r="C43" s="44"/>
      <c r="D43" s="44" t="s">
        <v>0</v>
      </c>
      <c r="E43" s="44" t="s">
        <v>1</v>
      </c>
      <c r="F43" s="44" t="s">
        <v>73</v>
      </c>
      <c r="G43" s="44" t="s">
        <v>3</v>
      </c>
      <c r="H43" s="130" t="s">
        <v>4</v>
      </c>
      <c r="I43" s="130" t="s">
        <v>402</v>
      </c>
      <c r="J43" s="130" t="s">
        <v>403</v>
      </c>
      <c r="K43" s="130" t="s">
        <v>404</v>
      </c>
      <c r="L43" s="130" t="s">
        <v>405</v>
      </c>
      <c r="M43" s="130" t="s">
        <v>406</v>
      </c>
      <c r="N43" s="135" t="s">
        <v>5</v>
      </c>
      <c r="O43" s="288"/>
    </row>
    <row r="44" spans="1:15" ht="15.75" x14ac:dyDescent="0.25">
      <c r="A44" s="285"/>
      <c r="B44" s="286"/>
      <c r="C44" s="11" t="s">
        <v>279</v>
      </c>
      <c r="D44" s="37">
        <v>1</v>
      </c>
      <c r="E44" s="37" t="s">
        <v>6</v>
      </c>
      <c r="F44" s="38"/>
      <c r="G44" s="38"/>
      <c r="H44" s="244"/>
      <c r="I44" s="244"/>
      <c r="J44" s="244"/>
      <c r="K44" s="244"/>
      <c r="L44" s="244"/>
      <c r="M44" s="244"/>
      <c r="N44" s="136"/>
      <c r="O44" s="288"/>
    </row>
    <row r="45" spans="1:15" ht="42.75" x14ac:dyDescent="0.25">
      <c r="A45" s="285"/>
      <c r="B45" s="286"/>
      <c r="C45" s="4" t="s">
        <v>74</v>
      </c>
      <c r="D45" s="4" t="s">
        <v>75</v>
      </c>
      <c r="E45" s="5" t="s">
        <v>10</v>
      </c>
      <c r="F45" s="4" t="s">
        <v>11</v>
      </c>
      <c r="G45" s="6">
        <v>50</v>
      </c>
      <c r="H45" s="238"/>
      <c r="I45" s="422"/>
      <c r="J45" s="423"/>
      <c r="K45" s="423"/>
      <c r="L45" s="424"/>
      <c r="M45" s="424"/>
      <c r="N45" s="425"/>
      <c r="O45" s="288"/>
    </row>
    <row r="46" spans="1:15" ht="15.75" x14ac:dyDescent="0.25">
      <c r="A46" s="285"/>
      <c r="B46" s="286"/>
      <c r="C46" s="14" t="s">
        <v>16</v>
      </c>
      <c r="D46" s="14" t="s">
        <v>17</v>
      </c>
      <c r="E46" s="31" t="s">
        <v>18</v>
      </c>
      <c r="F46" s="18" t="s">
        <v>19</v>
      </c>
      <c r="G46" s="7">
        <v>1</v>
      </c>
      <c r="H46" s="238"/>
      <c r="I46" s="422"/>
      <c r="J46" s="423"/>
      <c r="K46" s="423"/>
      <c r="L46" s="424"/>
      <c r="M46" s="424"/>
      <c r="N46" s="425"/>
      <c r="O46" s="288"/>
    </row>
    <row r="47" spans="1:15" ht="28.5" x14ac:dyDescent="0.25">
      <c r="A47" s="285"/>
      <c r="B47" s="286"/>
      <c r="C47" s="4" t="s">
        <v>76</v>
      </c>
      <c r="D47" s="4" t="s">
        <v>77</v>
      </c>
      <c r="E47" s="5" t="s">
        <v>14</v>
      </c>
      <c r="F47" s="4" t="s">
        <v>15</v>
      </c>
      <c r="G47" s="6">
        <v>103</v>
      </c>
      <c r="H47" s="238"/>
      <c r="I47" s="422"/>
      <c r="J47" s="423"/>
      <c r="K47" s="423"/>
      <c r="L47" s="424"/>
      <c r="M47" s="424"/>
      <c r="N47" s="425"/>
      <c r="O47" s="288"/>
    </row>
    <row r="48" spans="1:15" ht="28.5" x14ac:dyDescent="0.25">
      <c r="A48" s="285"/>
      <c r="B48" s="286"/>
      <c r="C48" s="4" t="s">
        <v>12</v>
      </c>
      <c r="D48" s="4" t="s">
        <v>78</v>
      </c>
      <c r="E48" s="5" t="s">
        <v>21</v>
      </c>
      <c r="F48" s="8" t="s">
        <v>19</v>
      </c>
      <c r="G48" s="9">
        <v>1</v>
      </c>
      <c r="H48" s="238"/>
      <c r="I48" s="422"/>
      <c r="J48" s="423"/>
      <c r="K48" s="423"/>
      <c r="L48" s="424"/>
      <c r="M48" s="424"/>
      <c r="N48" s="425"/>
      <c r="O48" s="288"/>
    </row>
    <row r="49" spans="1:15" ht="28.5" x14ac:dyDescent="0.25">
      <c r="A49" s="285"/>
      <c r="B49" s="286"/>
      <c r="C49" s="4" t="s">
        <v>12</v>
      </c>
      <c r="D49" s="4" t="s">
        <v>79</v>
      </c>
      <c r="E49" s="5" t="s">
        <v>23</v>
      </c>
      <c r="F49" s="8" t="s">
        <v>19</v>
      </c>
      <c r="G49" s="9">
        <v>1</v>
      </c>
      <c r="H49" s="238"/>
      <c r="I49" s="422"/>
      <c r="J49" s="423"/>
      <c r="K49" s="423"/>
      <c r="L49" s="424"/>
      <c r="M49" s="424"/>
      <c r="N49" s="425"/>
      <c r="O49" s="288"/>
    </row>
    <row r="50" spans="1:15" ht="15.75" x14ac:dyDescent="0.25">
      <c r="A50" s="285"/>
      <c r="B50" s="286"/>
      <c r="C50" s="38"/>
      <c r="D50" s="37">
        <v>2</v>
      </c>
      <c r="E50" s="37" t="s">
        <v>41</v>
      </c>
      <c r="F50" s="38"/>
      <c r="G50" s="38"/>
      <c r="H50" s="244"/>
      <c r="I50" s="244"/>
      <c r="J50" s="244"/>
      <c r="K50" s="244"/>
      <c r="L50" s="244"/>
      <c r="M50" s="244"/>
      <c r="N50" s="137"/>
      <c r="O50" s="288"/>
    </row>
    <row r="51" spans="1:15" ht="57" x14ac:dyDescent="0.25">
      <c r="A51" s="285"/>
      <c r="B51" s="286"/>
      <c r="C51" s="1" t="s">
        <v>80</v>
      </c>
      <c r="D51" s="1" t="s">
        <v>34</v>
      </c>
      <c r="E51" s="10" t="s">
        <v>81</v>
      </c>
      <c r="F51" s="1" t="s">
        <v>82</v>
      </c>
      <c r="G51" s="1">
        <v>40</v>
      </c>
      <c r="H51" s="246"/>
      <c r="I51" s="422"/>
      <c r="J51" s="423"/>
      <c r="K51" s="423"/>
      <c r="L51" s="424"/>
      <c r="M51" s="424"/>
      <c r="N51" s="425"/>
      <c r="O51" s="288"/>
    </row>
    <row r="52" spans="1:15" ht="15.75" x14ac:dyDescent="0.25">
      <c r="A52" s="285"/>
      <c r="B52" s="286"/>
      <c r="C52" s="1" t="s">
        <v>12</v>
      </c>
      <c r="D52" s="1" t="s">
        <v>83</v>
      </c>
      <c r="E52" s="2" t="s">
        <v>84</v>
      </c>
      <c r="F52" s="1" t="s">
        <v>19</v>
      </c>
      <c r="G52" s="1">
        <v>2</v>
      </c>
      <c r="H52" s="238"/>
      <c r="I52" s="422"/>
      <c r="J52" s="423"/>
      <c r="K52" s="423"/>
      <c r="L52" s="424"/>
      <c r="M52" s="424"/>
      <c r="N52" s="425"/>
      <c r="O52" s="288"/>
    </row>
    <row r="53" spans="1:15" ht="15.75" x14ac:dyDescent="0.25">
      <c r="A53" s="285"/>
      <c r="B53" s="286"/>
      <c r="C53" s="1" t="s">
        <v>290</v>
      </c>
      <c r="D53" s="1" t="s">
        <v>85</v>
      </c>
      <c r="E53" s="93" t="s">
        <v>292</v>
      </c>
      <c r="F53" s="1" t="s">
        <v>86</v>
      </c>
      <c r="G53" s="1">
        <v>85</v>
      </c>
      <c r="H53" s="245"/>
      <c r="I53" s="422"/>
      <c r="J53" s="423"/>
      <c r="K53" s="423"/>
      <c r="L53" s="424"/>
      <c r="M53" s="424"/>
      <c r="N53" s="425"/>
      <c r="O53" s="288"/>
    </row>
    <row r="54" spans="1:15" ht="42.75" x14ac:dyDescent="0.25">
      <c r="A54" s="285"/>
      <c r="B54" s="286"/>
      <c r="C54" s="118" t="s">
        <v>238</v>
      </c>
      <c r="D54" s="1" t="s">
        <v>87</v>
      </c>
      <c r="E54" s="2" t="s">
        <v>293</v>
      </c>
      <c r="F54" s="1" t="s">
        <v>88</v>
      </c>
      <c r="G54" s="1">
        <v>50</v>
      </c>
      <c r="H54" s="245"/>
      <c r="I54" s="422"/>
      <c r="J54" s="423"/>
      <c r="K54" s="423"/>
      <c r="L54" s="424"/>
      <c r="M54" s="424"/>
      <c r="N54" s="425"/>
      <c r="O54" s="288"/>
    </row>
    <row r="55" spans="1:15" ht="42.75" x14ac:dyDescent="0.25">
      <c r="A55" s="285"/>
      <c r="B55" s="286"/>
      <c r="C55" s="1" t="s">
        <v>291</v>
      </c>
      <c r="D55" s="1" t="s">
        <v>89</v>
      </c>
      <c r="E55" s="2" t="s">
        <v>90</v>
      </c>
      <c r="F55" s="1" t="s">
        <v>91</v>
      </c>
      <c r="G55" s="1">
        <v>7.6</v>
      </c>
      <c r="H55" s="245"/>
      <c r="I55" s="422"/>
      <c r="J55" s="423"/>
      <c r="K55" s="423"/>
      <c r="L55" s="424"/>
      <c r="M55" s="424"/>
      <c r="N55" s="425"/>
      <c r="O55" s="288"/>
    </row>
    <row r="56" spans="1:15" ht="28.5" x14ac:dyDescent="0.25">
      <c r="A56" s="285"/>
      <c r="B56" s="286"/>
      <c r="C56" s="1" t="s">
        <v>92</v>
      </c>
      <c r="D56" s="1" t="s">
        <v>93</v>
      </c>
      <c r="E56" s="2" t="s">
        <v>94</v>
      </c>
      <c r="F56" s="1" t="s">
        <v>91</v>
      </c>
      <c r="G56" s="1">
        <v>10</v>
      </c>
      <c r="H56" s="245"/>
      <c r="I56" s="422"/>
      <c r="J56" s="423"/>
      <c r="K56" s="423"/>
      <c r="L56" s="424"/>
      <c r="M56" s="424"/>
      <c r="N56" s="425"/>
      <c r="O56" s="288"/>
    </row>
    <row r="57" spans="1:15" ht="28.5" x14ac:dyDescent="0.25">
      <c r="A57" s="285"/>
      <c r="B57" s="286"/>
      <c r="C57" s="1" t="s">
        <v>64</v>
      </c>
      <c r="D57" s="1" t="s">
        <v>95</v>
      </c>
      <c r="E57" s="2" t="s">
        <v>66</v>
      </c>
      <c r="F57" s="1" t="s">
        <v>88</v>
      </c>
      <c r="G57" s="1">
        <v>50</v>
      </c>
      <c r="H57" s="238"/>
      <c r="I57" s="422"/>
      <c r="J57" s="423"/>
      <c r="K57" s="423"/>
      <c r="L57" s="424"/>
      <c r="M57" s="424"/>
      <c r="N57" s="425"/>
      <c r="O57" s="288"/>
    </row>
    <row r="58" spans="1:15" ht="42.75" x14ac:dyDescent="0.25">
      <c r="A58" s="285"/>
      <c r="B58" s="286"/>
      <c r="C58" s="1" t="s">
        <v>96</v>
      </c>
      <c r="D58" s="1" t="s">
        <v>97</v>
      </c>
      <c r="E58" s="2" t="s">
        <v>98</v>
      </c>
      <c r="F58" s="1" t="s">
        <v>86</v>
      </c>
      <c r="G58" s="1">
        <v>3</v>
      </c>
      <c r="H58" s="245"/>
      <c r="I58" s="422"/>
      <c r="J58" s="423"/>
      <c r="K58" s="423"/>
      <c r="L58" s="424"/>
      <c r="M58" s="424"/>
      <c r="N58" s="425"/>
      <c r="O58" s="288"/>
    </row>
    <row r="59" spans="1:15" ht="28.5" x14ac:dyDescent="0.25">
      <c r="A59" s="285"/>
      <c r="B59" s="286"/>
      <c r="C59" s="1" t="s">
        <v>12</v>
      </c>
      <c r="D59" s="1" t="s">
        <v>99</v>
      </c>
      <c r="E59" s="2" t="s">
        <v>100</v>
      </c>
      <c r="F59" s="1" t="s">
        <v>86</v>
      </c>
      <c r="G59" s="1">
        <v>3</v>
      </c>
      <c r="H59" s="238"/>
      <c r="I59" s="422"/>
      <c r="J59" s="423"/>
      <c r="K59" s="423"/>
      <c r="L59" s="424"/>
      <c r="M59" s="424"/>
      <c r="N59" s="425"/>
      <c r="O59" s="288"/>
    </row>
    <row r="60" spans="1:15" ht="28.5" x14ac:dyDescent="0.25">
      <c r="A60" s="285"/>
      <c r="B60" s="286"/>
      <c r="C60" s="1" t="s">
        <v>101</v>
      </c>
      <c r="D60" s="1" t="s">
        <v>102</v>
      </c>
      <c r="E60" s="2" t="s">
        <v>103</v>
      </c>
      <c r="F60" s="1" t="s">
        <v>88</v>
      </c>
      <c r="G60" s="1">
        <v>30</v>
      </c>
      <c r="H60" s="245"/>
      <c r="I60" s="422"/>
      <c r="J60" s="423"/>
      <c r="K60" s="423"/>
      <c r="L60" s="424"/>
      <c r="M60" s="424"/>
      <c r="N60" s="425"/>
      <c r="O60" s="288"/>
    </row>
    <row r="61" spans="1:15" ht="28.5" x14ac:dyDescent="0.25">
      <c r="A61" s="285"/>
      <c r="B61" s="286"/>
      <c r="C61" s="1" t="s">
        <v>104</v>
      </c>
      <c r="D61" s="1" t="s">
        <v>105</v>
      </c>
      <c r="E61" s="2" t="s">
        <v>60</v>
      </c>
      <c r="F61" s="1" t="s">
        <v>106</v>
      </c>
      <c r="G61" s="1">
        <v>2</v>
      </c>
      <c r="H61" s="245"/>
      <c r="I61" s="422"/>
      <c r="J61" s="423"/>
      <c r="K61" s="423"/>
      <c r="L61" s="424"/>
      <c r="M61" s="424"/>
      <c r="N61" s="425"/>
      <c r="O61" s="288"/>
    </row>
    <row r="62" spans="1:15" ht="28.5" x14ac:dyDescent="0.25">
      <c r="A62" s="285"/>
      <c r="B62" s="286"/>
      <c r="C62" s="1" t="s">
        <v>107</v>
      </c>
      <c r="D62" s="1" t="s">
        <v>108</v>
      </c>
      <c r="E62" s="2" t="s">
        <v>109</v>
      </c>
      <c r="F62" s="1" t="s">
        <v>110</v>
      </c>
      <c r="G62" s="1">
        <v>10</v>
      </c>
      <c r="H62" s="245"/>
      <c r="I62" s="422"/>
      <c r="J62" s="423"/>
      <c r="K62" s="423"/>
      <c r="L62" s="424"/>
      <c r="M62" s="424"/>
      <c r="N62" s="425"/>
      <c r="O62" s="288"/>
    </row>
    <row r="63" spans="1:15" ht="15.75" x14ac:dyDescent="0.25">
      <c r="A63" s="285"/>
      <c r="B63" s="286"/>
      <c r="C63" s="1" t="s">
        <v>12</v>
      </c>
      <c r="D63" s="1" t="s">
        <v>111</v>
      </c>
      <c r="E63" s="2" t="s">
        <v>112</v>
      </c>
      <c r="F63" s="1" t="s">
        <v>86</v>
      </c>
      <c r="G63" s="1">
        <v>40</v>
      </c>
      <c r="H63" s="238"/>
      <c r="I63" s="422"/>
      <c r="J63" s="423"/>
      <c r="K63" s="423"/>
      <c r="L63" s="424"/>
      <c r="M63" s="424"/>
      <c r="N63" s="425"/>
      <c r="O63" s="288"/>
    </row>
    <row r="64" spans="1:15" ht="15.75" x14ac:dyDescent="0.25">
      <c r="A64" s="285"/>
      <c r="B64" s="286"/>
      <c r="C64" s="70" t="s">
        <v>154</v>
      </c>
      <c r="D64" s="1" t="s">
        <v>113</v>
      </c>
      <c r="E64" s="2" t="s">
        <v>114</v>
      </c>
      <c r="F64" s="243" t="s">
        <v>86</v>
      </c>
      <c r="G64" s="106">
        <v>8.4240365296390607</v>
      </c>
      <c r="H64" s="245"/>
      <c r="I64" s="422"/>
      <c r="J64" s="423"/>
      <c r="K64" s="423"/>
      <c r="L64" s="424"/>
      <c r="M64" s="424"/>
      <c r="N64" s="425"/>
      <c r="O64" s="288"/>
    </row>
    <row r="65" spans="1:15" ht="15.75" x14ac:dyDescent="0.25">
      <c r="A65" s="285"/>
      <c r="B65" s="286"/>
      <c r="C65" s="51"/>
      <c r="D65" s="51"/>
      <c r="E65" s="47" t="s">
        <v>71</v>
      </c>
      <c r="F65" s="48"/>
      <c r="G65" s="50"/>
      <c r="H65" s="50"/>
      <c r="I65" s="50"/>
      <c r="J65" s="50"/>
      <c r="K65" s="50"/>
      <c r="L65" s="50"/>
      <c r="M65" s="50"/>
      <c r="N65" s="134"/>
      <c r="O65" s="288"/>
    </row>
    <row r="66" spans="1:15" s="300" customFormat="1" ht="35.25" customHeight="1" x14ac:dyDescent="0.25">
      <c r="A66" s="301"/>
      <c r="B66" s="302"/>
      <c r="C66" s="436" t="s">
        <v>146</v>
      </c>
      <c r="D66" s="437"/>
      <c r="E66" s="437"/>
      <c r="F66" s="437"/>
      <c r="G66" s="437"/>
      <c r="H66" s="437"/>
      <c r="I66" s="437"/>
      <c r="J66" s="437"/>
      <c r="K66" s="437"/>
      <c r="L66" s="437"/>
      <c r="M66" s="437"/>
      <c r="N66" s="438"/>
      <c r="O66" s="288"/>
    </row>
    <row r="67" spans="1:15" ht="45.75" customHeight="1" x14ac:dyDescent="0.25">
      <c r="A67" s="285"/>
      <c r="B67" s="286"/>
      <c r="C67" s="44"/>
      <c r="D67" s="44" t="s">
        <v>0</v>
      </c>
      <c r="E67" s="44" t="s">
        <v>1</v>
      </c>
      <c r="F67" s="44" t="s">
        <v>73</v>
      </c>
      <c r="G67" s="44" t="s">
        <v>3</v>
      </c>
      <c r="H67" s="130" t="s">
        <v>4</v>
      </c>
      <c r="I67" s="130" t="s">
        <v>402</v>
      </c>
      <c r="J67" s="130" t="s">
        <v>403</v>
      </c>
      <c r="K67" s="130" t="s">
        <v>404</v>
      </c>
      <c r="L67" s="130" t="s">
        <v>405</v>
      </c>
      <c r="M67" s="130" t="s">
        <v>406</v>
      </c>
      <c r="N67" s="135" t="s">
        <v>5</v>
      </c>
      <c r="O67" s="288"/>
    </row>
    <row r="68" spans="1:15" ht="15.75" x14ac:dyDescent="0.25">
      <c r="A68" s="285"/>
      <c r="B68" s="286"/>
      <c r="C68" s="11" t="s">
        <v>279</v>
      </c>
      <c r="D68" s="37">
        <v>1</v>
      </c>
      <c r="E68" s="37" t="s">
        <v>6</v>
      </c>
      <c r="F68" s="38"/>
      <c r="G68" s="38"/>
      <c r="H68" s="244"/>
      <c r="I68" s="244"/>
      <c r="J68" s="244"/>
      <c r="K68" s="244"/>
      <c r="L68" s="244"/>
      <c r="M68" s="244"/>
      <c r="N68" s="138"/>
      <c r="O68" s="288"/>
    </row>
    <row r="69" spans="1:15" ht="42.75" x14ac:dyDescent="0.25">
      <c r="A69" s="285"/>
      <c r="B69" s="286"/>
      <c r="C69" s="4" t="s">
        <v>74</v>
      </c>
      <c r="D69" s="4" t="s">
        <v>75</v>
      </c>
      <c r="E69" s="5" t="s">
        <v>10</v>
      </c>
      <c r="F69" s="4" t="s">
        <v>11</v>
      </c>
      <c r="G69" s="6">
        <v>25.1</v>
      </c>
      <c r="H69" s="238"/>
      <c r="I69" s="422"/>
      <c r="J69" s="423"/>
      <c r="K69" s="423"/>
      <c r="L69" s="424"/>
      <c r="M69" s="424"/>
      <c r="N69" s="425"/>
      <c r="O69" s="288"/>
    </row>
    <row r="70" spans="1:15" ht="15.75" x14ac:dyDescent="0.25">
      <c r="A70" s="285"/>
      <c r="B70" s="286"/>
      <c r="C70" s="14" t="s">
        <v>16</v>
      </c>
      <c r="D70" s="14" t="s">
        <v>17</v>
      </c>
      <c r="E70" s="31" t="s">
        <v>18</v>
      </c>
      <c r="F70" s="18" t="s">
        <v>19</v>
      </c>
      <c r="G70" s="7">
        <v>1</v>
      </c>
      <c r="H70" s="238"/>
      <c r="I70" s="422"/>
      <c r="J70" s="423"/>
      <c r="K70" s="423"/>
      <c r="L70" s="424"/>
      <c r="M70" s="424"/>
      <c r="N70" s="425"/>
      <c r="O70" s="288"/>
    </row>
    <row r="71" spans="1:15" ht="28.5" x14ac:dyDescent="0.25">
      <c r="A71" s="285"/>
      <c r="B71" s="286"/>
      <c r="C71" s="4" t="s">
        <v>76</v>
      </c>
      <c r="D71" s="4" t="s">
        <v>77</v>
      </c>
      <c r="E71" s="5" t="s">
        <v>14</v>
      </c>
      <c r="F71" s="4" t="s">
        <v>15</v>
      </c>
      <c r="G71" s="6">
        <v>92</v>
      </c>
      <c r="H71" s="238"/>
      <c r="I71" s="422"/>
      <c r="J71" s="423"/>
      <c r="K71" s="423"/>
      <c r="L71" s="424"/>
      <c r="M71" s="424"/>
      <c r="N71" s="425"/>
      <c r="O71" s="288"/>
    </row>
    <row r="72" spans="1:15" ht="28.5" x14ac:dyDescent="0.25">
      <c r="A72" s="285"/>
      <c r="B72" s="286"/>
      <c r="C72" s="4" t="s">
        <v>12</v>
      </c>
      <c r="D72" s="4" t="s">
        <v>78</v>
      </c>
      <c r="E72" s="5" t="s">
        <v>21</v>
      </c>
      <c r="F72" s="8" t="s">
        <v>19</v>
      </c>
      <c r="G72" s="9">
        <v>1</v>
      </c>
      <c r="H72" s="238"/>
      <c r="I72" s="422"/>
      <c r="J72" s="423"/>
      <c r="K72" s="423"/>
      <c r="L72" s="424"/>
      <c r="M72" s="424"/>
      <c r="N72" s="425"/>
      <c r="O72" s="288"/>
    </row>
    <row r="73" spans="1:15" ht="28.5" x14ac:dyDescent="0.25">
      <c r="A73" s="285"/>
      <c r="B73" s="286"/>
      <c r="C73" s="4" t="s">
        <v>12</v>
      </c>
      <c r="D73" s="4" t="s">
        <v>79</v>
      </c>
      <c r="E73" s="5" t="s">
        <v>23</v>
      </c>
      <c r="F73" s="8" t="s">
        <v>19</v>
      </c>
      <c r="G73" s="9">
        <v>1</v>
      </c>
      <c r="H73" s="238"/>
      <c r="I73" s="422"/>
      <c r="J73" s="423"/>
      <c r="K73" s="423"/>
      <c r="L73" s="424"/>
      <c r="M73" s="424"/>
      <c r="N73" s="425"/>
      <c r="O73" s="288"/>
    </row>
    <row r="74" spans="1:15" ht="15.75" x14ac:dyDescent="0.25">
      <c r="A74" s="285"/>
      <c r="B74" s="286"/>
      <c r="C74" s="36"/>
      <c r="D74" s="11">
        <v>1.2</v>
      </c>
      <c r="E74" s="12" t="s">
        <v>24</v>
      </c>
      <c r="F74" s="13"/>
      <c r="G74" s="39"/>
      <c r="H74" s="239"/>
      <c r="I74" s="239"/>
      <c r="J74" s="239"/>
      <c r="K74" s="239"/>
      <c r="L74" s="239"/>
      <c r="M74" s="239"/>
      <c r="N74" s="131"/>
      <c r="O74" s="288"/>
    </row>
    <row r="75" spans="1:15" ht="15.75" x14ac:dyDescent="0.25">
      <c r="A75" s="285"/>
      <c r="B75" s="286"/>
      <c r="C75" s="14" t="s">
        <v>12</v>
      </c>
      <c r="D75" s="14" t="s">
        <v>26</v>
      </c>
      <c r="E75" s="15" t="s">
        <v>257</v>
      </c>
      <c r="F75" s="16" t="s">
        <v>28</v>
      </c>
      <c r="G75" s="23">
        <v>24</v>
      </c>
      <c r="H75" s="238"/>
      <c r="I75" s="422"/>
      <c r="J75" s="423"/>
      <c r="K75" s="423"/>
      <c r="L75" s="424"/>
      <c r="M75" s="424"/>
      <c r="N75" s="425"/>
      <c r="O75" s="288"/>
    </row>
    <row r="76" spans="1:15" ht="28.5" x14ac:dyDescent="0.25">
      <c r="A76" s="285"/>
      <c r="B76" s="286"/>
      <c r="C76" s="14" t="s">
        <v>328</v>
      </c>
      <c r="D76" s="14" t="s">
        <v>116</v>
      </c>
      <c r="E76" s="15" t="s">
        <v>117</v>
      </c>
      <c r="F76" s="16" t="s">
        <v>28</v>
      </c>
      <c r="G76" s="23">
        <v>5.0599999999999996</v>
      </c>
      <c r="H76" s="247"/>
      <c r="I76" s="422"/>
      <c r="J76" s="423"/>
      <c r="K76" s="423"/>
      <c r="L76" s="424"/>
      <c r="M76" s="424"/>
      <c r="N76" s="425"/>
      <c r="O76" s="288"/>
    </row>
    <row r="77" spans="1:15" ht="42.75" x14ac:dyDescent="0.25">
      <c r="A77" s="285"/>
      <c r="B77" s="286"/>
      <c r="C77" s="14" t="s">
        <v>29</v>
      </c>
      <c r="D77" s="14" t="s">
        <v>30</v>
      </c>
      <c r="E77" s="15" t="s">
        <v>280</v>
      </c>
      <c r="F77" s="18" t="s">
        <v>28</v>
      </c>
      <c r="G77" s="7">
        <v>5.5</v>
      </c>
      <c r="H77" s="238"/>
      <c r="I77" s="422"/>
      <c r="J77" s="423"/>
      <c r="K77" s="423"/>
      <c r="L77" s="424"/>
      <c r="M77" s="424"/>
      <c r="N77" s="425"/>
      <c r="O77" s="288"/>
    </row>
    <row r="78" spans="1:15" ht="42.75" x14ac:dyDescent="0.25">
      <c r="A78" s="285"/>
      <c r="B78" s="286"/>
      <c r="C78" s="14" t="s">
        <v>31</v>
      </c>
      <c r="D78" s="14" t="s">
        <v>32</v>
      </c>
      <c r="E78" s="15" t="s">
        <v>281</v>
      </c>
      <c r="F78" s="18" t="s">
        <v>28</v>
      </c>
      <c r="G78" s="7">
        <v>10</v>
      </c>
      <c r="H78" s="238"/>
      <c r="I78" s="422"/>
      <c r="J78" s="423"/>
      <c r="K78" s="423"/>
      <c r="L78" s="424"/>
      <c r="M78" s="424"/>
      <c r="N78" s="425"/>
      <c r="O78" s="288"/>
    </row>
    <row r="79" spans="1:15" ht="15.75" x14ac:dyDescent="0.25">
      <c r="A79" s="285"/>
      <c r="B79" s="286"/>
      <c r="C79" s="38"/>
      <c r="D79" s="37">
        <v>2</v>
      </c>
      <c r="E79" s="37" t="s">
        <v>41</v>
      </c>
      <c r="F79" s="38"/>
      <c r="G79" s="38"/>
      <c r="H79" s="244"/>
      <c r="I79" s="244"/>
      <c r="J79" s="244"/>
      <c r="K79" s="244"/>
      <c r="L79" s="244"/>
      <c r="M79" s="244"/>
      <c r="N79" s="139"/>
      <c r="O79" s="288"/>
    </row>
    <row r="80" spans="1:15" ht="28.5" x14ac:dyDescent="0.25">
      <c r="A80" s="285"/>
      <c r="B80" s="286"/>
      <c r="C80" s="1" t="s">
        <v>118</v>
      </c>
      <c r="D80" s="1" t="s">
        <v>34</v>
      </c>
      <c r="E80" s="2" t="s">
        <v>119</v>
      </c>
      <c r="F80" s="1" t="s">
        <v>19</v>
      </c>
      <c r="G80" s="32">
        <v>1</v>
      </c>
      <c r="H80" s="248"/>
      <c r="I80" s="422"/>
      <c r="J80" s="423"/>
      <c r="K80" s="423"/>
      <c r="L80" s="424"/>
      <c r="M80" s="424"/>
      <c r="N80" s="425"/>
      <c r="O80" s="288"/>
    </row>
    <row r="81" spans="1:15" ht="28.5" x14ac:dyDescent="0.25">
      <c r="A81" s="285"/>
      <c r="B81" s="286"/>
      <c r="C81" s="1" t="s">
        <v>238</v>
      </c>
      <c r="D81" s="1" t="s">
        <v>87</v>
      </c>
      <c r="E81" s="2" t="s">
        <v>237</v>
      </c>
      <c r="F81" s="1" t="s">
        <v>88</v>
      </c>
      <c r="G81" s="32">
        <v>45.09</v>
      </c>
      <c r="H81" s="248"/>
      <c r="I81" s="422"/>
      <c r="J81" s="423"/>
      <c r="K81" s="423"/>
      <c r="L81" s="424"/>
      <c r="M81" s="424"/>
      <c r="N81" s="425"/>
      <c r="O81" s="288"/>
    </row>
    <row r="82" spans="1:15" ht="15.75" x14ac:dyDescent="0.25">
      <c r="A82" s="285"/>
      <c r="B82" s="286"/>
      <c r="C82" s="16" t="s">
        <v>120</v>
      </c>
      <c r="D82" s="1" t="s">
        <v>121</v>
      </c>
      <c r="E82" s="31" t="s">
        <v>122</v>
      </c>
      <c r="F82" s="16" t="s">
        <v>15</v>
      </c>
      <c r="G82" s="33">
        <v>12.36</v>
      </c>
      <c r="H82" s="249"/>
      <c r="I82" s="422"/>
      <c r="J82" s="423"/>
      <c r="K82" s="423"/>
      <c r="L82" s="424"/>
      <c r="M82" s="424"/>
      <c r="N82" s="425"/>
      <c r="O82" s="288"/>
    </row>
    <row r="83" spans="1:15" ht="28.5" x14ac:dyDescent="0.25">
      <c r="A83" s="285"/>
      <c r="B83" s="286"/>
      <c r="C83" s="16" t="s">
        <v>123</v>
      </c>
      <c r="D83" s="1" t="s">
        <v>85</v>
      </c>
      <c r="E83" s="31" t="s">
        <v>294</v>
      </c>
      <c r="F83" s="16" t="s">
        <v>15</v>
      </c>
      <c r="G83" s="33">
        <v>23.52</v>
      </c>
      <c r="H83" s="249"/>
      <c r="I83" s="422"/>
      <c r="J83" s="423"/>
      <c r="K83" s="423"/>
      <c r="L83" s="424"/>
      <c r="M83" s="424"/>
      <c r="N83" s="425"/>
      <c r="O83" s="288"/>
    </row>
    <row r="84" spans="1:15" ht="28.5" x14ac:dyDescent="0.25">
      <c r="A84" s="285"/>
      <c r="B84" s="286"/>
      <c r="C84" s="16" t="s">
        <v>12</v>
      </c>
      <c r="D84" s="14" t="s">
        <v>56</v>
      </c>
      <c r="E84" s="15" t="s">
        <v>124</v>
      </c>
      <c r="F84" s="16" t="s">
        <v>15</v>
      </c>
      <c r="G84" s="23">
        <v>1.68</v>
      </c>
      <c r="H84" s="238"/>
      <c r="I84" s="422"/>
      <c r="J84" s="423"/>
      <c r="K84" s="423"/>
      <c r="L84" s="424"/>
      <c r="M84" s="424"/>
      <c r="N84" s="425"/>
      <c r="O84" s="288"/>
    </row>
    <row r="85" spans="1:15" ht="15.75" x14ac:dyDescent="0.25">
      <c r="A85" s="285"/>
      <c r="B85" s="286"/>
      <c r="C85" s="14" t="s">
        <v>125</v>
      </c>
      <c r="D85" s="14" t="s">
        <v>57</v>
      </c>
      <c r="E85" s="15" t="s">
        <v>94</v>
      </c>
      <c r="F85" s="16" t="s">
        <v>28</v>
      </c>
      <c r="G85" s="23">
        <v>5</v>
      </c>
      <c r="H85" s="238"/>
      <c r="I85" s="422"/>
      <c r="J85" s="423"/>
      <c r="K85" s="423"/>
      <c r="L85" s="424"/>
      <c r="M85" s="424"/>
      <c r="N85" s="425"/>
      <c r="O85" s="288"/>
    </row>
    <row r="86" spans="1:15" ht="15.75" x14ac:dyDescent="0.25">
      <c r="A86" s="285"/>
      <c r="B86" s="286"/>
      <c r="C86" s="1" t="s">
        <v>126</v>
      </c>
      <c r="D86" s="1" t="s">
        <v>87</v>
      </c>
      <c r="E86" s="2" t="s">
        <v>103</v>
      </c>
      <c r="F86" s="1" t="s">
        <v>88</v>
      </c>
      <c r="G86" s="32">
        <v>10</v>
      </c>
      <c r="H86" s="245"/>
      <c r="I86" s="422"/>
      <c r="J86" s="423"/>
      <c r="K86" s="423"/>
      <c r="L86" s="424"/>
      <c r="M86" s="424"/>
      <c r="N86" s="425"/>
      <c r="O86" s="288"/>
    </row>
    <row r="87" spans="1:15" ht="28.5" x14ac:dyDescent="0.25">
      <c r="A87" s="285"/>
      <c r="B87" s="286"/>
      <c r="C87" s="1" t="s">
        <v>127</v>
      </c>
      <c r="D87" s="1" t="s">
        <v>89</v>
      </c>
      <c r="E87" s="2" t="s">
        <v>60</v>
      </c>
      <c r="F87" s="1" t="s">
        <v>106</v>
      </c>
      <c r="G87" s="32">
        <v>1</v>
      </c>
      <c r="H87" s="245"/>
      <c r="I87" s="422"/>
      <c r="J87" s="423"/>
      <c r="K87" s="423"/>
      <c r="L87" s="424"/>
      <c r="M87" s="424"/>
      <c r="N87" s="425"/>
      <c r="O87" s="288"/>
    </row>
    <row r="88" spans="1:15" ht="28.5" x14ac:dyDescent="0.25">
      <c r="A88" s="285"/>
      <c r="B88" s="286"/>
      <c r="C88" s="1" t="s">
        <v>12</v>
      </c>
      <c r="D88" s="1" t="s">
        <v>93</v>
      </c>
      <c r="E88" s="2" t="s">
        <v>254</v>
      </c>
      <c r="F88" s="1" t="s">
        <v>19</v>
      </c>
      <c r="G88" s="32">
        <v>3</v>
      </c>
      <c r="H88" s="238"/>
      <c r="I88" s="422"/>
      <c r="J88" s="423"/>
      <c r="K88" s="423"/>
      <c r="L88" s="424"/>
      <c r="M88" s="424"/>
      <c r="N88" s="425"/>
      <c r="O88" s="288"/>
    </row>
    <row r="89" spans="1:15" ht="28.5" x14ac:dyDescent="0.25">
      <c r="A89" s="285"/>
      <c r="B89" s="286"/>
      <c r="C89" s="1" t="s">
        <v>128</v>
      </c>
      <c r="D89" s="1" t="s">
        <v>95</v>
      </c>
      <c r="E89" s="2" t="s">
        <v>129</v>
      </c>
      <c r="F89" s="1" t="s">
        <v>88</v>
      </c>
      <c r="G89" s="32">
        <v>50</v>
      </c>
      <c r="H89" s="248"/>
      <c r="I89" s="422"/>
      <c r="J89" s="423"/>
      <c r="K89" s="423"/>
      <c r="L89" s="424"/>
      <c r="M89" s="424"/>
      <c r="N89" s="425"/>
      <c r="O89" s="288"/>
    </row>
    <row r="90" spans="1:15" ht="15.75" x14ac:dyDescent="0.25">
      <c r="A90" s="285"/>
      <c r="B90" s="286"/>
      <c r="C90" s="1" t="s">
        <v>12</v>
      </c>
      <c r="D90" s="1" t="s">
        <v>97</v>
      </c>
      <c r="E90" s="2" t="s">
        <v>130</v>
      </c>
      <c r="F90" s="1" t="s">
        <v>88</v>
      </c>
      <c r="G90" s="32">
        <v>69</v>
      </c>
      <c r="H90" s="238"/>
      <c r="I90" s="422"/>
      <c r="J90" s="423"/>
      <c r="K90" s="423"/>
      <c r="L90" s="424"/>
      <c r="M90" s="424"/>
      <c r="N90" s="425"/>
      <c r="O90" s="288"/>
    </row>
    <row r="91" spans="1:15" ht="15.75" x14ac:dyDescent="0.25">
      <c r="A91" s="285"/>
      <c r="B91" s="286"/>
      <c r="C91" s="1" t="s">
        <v>12</v>
      </c>
      <c r="D91" s="1" t="s">
        <v>99</v>
      </c>
      <c r="E91" s="2" t="s">
        <v>131</v>
      </c>
      <c r="F91" s="1" t="s">
        <v>86</v>
      </c>
      <c r="G91" s="107">
        <v>92.700000201857421</v>
      </c>
      <c r="H91" s="238"/>
      <c r="I91" s="422"/>
      <c r="J91" s="423"/>
      <c r="K91" s="423"/>
      <c r="L91" s="424"/>
      <c r="M91" s="424"/>
      <c r="N91" s="425"/>
      <c r="O91" s="288"/>
    </row>
    <row r="92" spans="1:15" ht="15.75" x14ac:dyDescent="0.25">
      <c r="A92" s="285"/>
      <c r="B92" s="286"/>
      <c r="C92" s="70" t="s">
        <v>154</v>
      </c>
      <c r="D92" s="1" t="s">
        <v>102</v>
      </c>
      <c r="E92" s="2" t="s">
        <v>114</v>
      </c>
      <c r="F92" s="243" t="s">
        <v>86</v>
      </c>
      <c r="G92" s="107">
        <v>4.3051976005796897</v>
      </c>
      <c r="H92" s="245"/>
      <c r="I92" s="422"/>
      <c r="J92" s="423"/>
      <c r="K92" s="423"/>
      <c r="L92" s="424"/>
      <c r="M92" s="424"/>
      <c r="N92" s="425"/>
      <c r="O92" s="288"/>
    </row>
    <row r="93" spans="1:15" ht="15.75" x14ac:dyDescent="0.25">
      <c r="A93" s="285"/>
      <c r="B93" s="286"/>
      <c r="C93" s="51"/>
      <c r="D93" s="51"/>
      <c r="E93" s="47" t="s">
        <v>71</v>
      </c>
      <c r="F93" s="48"/>
      <c r="G93" s="50"/>
      <c r="H93" s="133"/>
      <c r="I93" s="133"/>
      <c r="J93" s="133"/>
      <c r="K93" s="133"/>
      <c r="L93" s="133"/>
      <c r="M93" s="133"/>
      <c r="N93" s="134"/>
      <c r="O93" s="288"/>
    </row>
    <row r="94" spans="1:15" s="300" customFormat="1" ht="35.25" customHeight="1" x14ac:dyDescent="0.25">
      <c r="A94" s="301"/>
      <c r="B94" s="302"/>
      <c r="C94" s="436" t="s">
        <v>147</v>
      </c>
      <c r="D94" s="437"/>
      <c r="E94" s="437"/>
      <c r="F94" s="437"/>
      <c r="G94" s="437"/>
      <c r="H94" s="437"/>
      <c r="I94" s="437"/>
      <c r="J94" s="437"/>
      <c r="K94" s="437"/>
      <c r="L94" s="437"/>
      <c r="M94" s="437"/>
      <c r="N94" s="438"/>
      <c r="O94" s="288"/>
    </row>
    <row r="95" spans="1:15" ht="32.25" customHeight="1" x14ac:dyDescent="0.25">
      <c r="A95" s="285"/>
      <c r="B95" s="286"/>
      <c r="C95" s="40"/>
      <c r="D95" s="41" t="s">
        <v>0</v>
      </c>
      <c r="E95" s="42" t="s">
        <v>1</v>
      </c>
      <c r="F95" s="41" t="s">
        <v>2</v>
      </c>
      <c r="G95" s="43" t="s">
        <v>3</v>
      </c>
      <c r="H95" s="130" t="s">
        <v>4</v>
      </c>
      <c r="I95" s="130" t="s">
        <v>402</v>
      </c>
      <c r="J95" s="130" t="s">
        <v>403</v>
      </c>
      <c r="K95" s="130" t="s">
        <v>404</v>
      </c>
      <c r="L95" s="130" t="s">
        <v>405</v>
      </c>
      <c r="M95" s="130" t="s">
        <v>406</v>
      </c>
      <c r="N95" s="130" t="s">
        <v>5</v>
      </c>
      <c r="O95" s="288"/>
    </row>
    <row r="96" spans="1:15" ht="15.75" x14ac:dyDescent="0.25">
      <c r="A96" s="285"/>
      <c r="B96" s="286"/>
      <c r="C96" s="11" t="s">
        <v>279</v>
      </c>
      <c r="D96" s="11">
        <v>1</v>
      </c>
      <c r="E96" s="12" t="s">
        <v>6</v>
      </c>
      <c r="F96" s="13"/>
      <c r="G96" s="20"/>
      <c r="H96" s="131"/>
      <c r="I96" s="131"/>
      <c r="J96" s="131"/>
      <c r="K96" s="131"/>
      <c r="L96" s="131"/>
      <c r="M96" s="131"/>
      <c r="N96" s="132"/>
      <c r="O96" s="288"/>
    </row>
    <row r="97" spans="1:15" ht="15.75" x14ac:dyDescent="0.25">
      <c r="A97" s="285"/>
      <c r="B97" s="286"/>
      <c r="C97" s="36"/>
      <c r="D97" s="11">
        <v>1.1000000000000001</v>
      </c>
      <c r="E97" s="12" t="s">
        <v>7</v>
      </c>
      <c r="F97" s="13"/>
      <c r="G97" s="20"/>
      <c r="H97" s="131"/>
      <c r="I97" s="131"/>
      <c r="J97" s="131"/>
      <c r="K97" s="131"/>
      <c r="L97" s="131"/>
      <c r="M97" s="131"/>
      <c r="N97" s="131"/>
      <c r="O97" s="288"/>
    </row>
    <row r="98" spans="1:15" ht="28.5" x14ac:dyDescent="0.25">
      <c r="A98" s="285"/>
      <c r="B98" s="286"/>
      <c r="C98" s="14" t="s">
        <v>8</v>
      </c>
      <c r="D98" s="14" t="s">
        <v>9</v>
      </c>
      <c r="E98" s="15" t="s">
        <v>10</v>
      </c>
      <c r="F98" s="16" t="s">
        <v>11</v>
      </c>
      <c r="G98" s="17">
        <v>30</v>
      </c>
      <c r="H98" s="238"/>
      <c r="I98" s="422"/>
      <c r="J98" s="423"/>
      <c r="K98" s="423"/>
      <c r="L98" s="424"/>
      <c r="M98" s="424"/>
      <c r="N98" s="425"/>
      <c r="O98" s="288"/>
    </row>
    <row r="99" spans="1:15" ht="28.5" x14ac:dyDescent="0.25">
      <c r="A99" s="285"/>
      <c r="B99" s="286"/>
      <c r="C99" s="14" t="s">
        <v>12</v>
      </c>
      <c r="D99" s="14" t="s">
        <v>13</v>
      </c>
      <c r="E99" s="15" t="s">
        <v>14</v>
      </c>
      <c r="F99" s="16" t="s">
        <v>15</v>
      </c>
      <c r="G99" s="17">
        <v>450</v>
      </c>
      <c r="H99" s="238"/>
      <c r="I99" s="422"/>
      <c r="J99" s="423"/>
      <c r="K99" s="423"/>
      <c r="L99" s="424"/>
      <c r="M99" s="424"/>
      <c r="N99" s="425"/>
      <c r="O99" s="288"/>
    </row>
    <row r="100" spans="1:15" ht="15.75" x14ac:dyDescent="0.25">
      <c r="A100" s="285"/>
      <c r="B100" s="286"/>
      <c r="C100" s="14" t="s">
        <v>16</v>
      </c>
      <c r="D100" s="14" t="s">
        <v>17</v>
      </c>
      <c r="E100" s="15" t="s">
        <v>18</v>
      </c>
      <c r="F100" s="18" t="s">
        <v>19</v>
      </c>
      <c r="G100" s="19">
        <v>1</v>
      </c>
      <c r="H100" s="238"/>
      <c r="I100" s="422"/>
      <c r="J100" s="423"/>
      <c r="K100" s="423"/>
      <c r="L100" s="424"/>
      <c r="M100" s="424"/>
      <c r="N100" s="425"/>
      <c r="O100" s="288"/>
    </row>
    <row r="101" spans="1:15" ht="28.5" x14ac:dyDescent="0.25">
      <c r="A101" s="285"/>
      <c r="B101" s="286"/>
      <c r="C101" s="14" t="s">
        <v>12</v>
      </c>
      <c r="D101" s="14" t="s">
        <v>20</v>
      </c>
      <c r="E101" s="15" t="s">
        <v>21</v>
      </c>
      <c r="F101" s="18" t="s">
        <v>19</v>
      </c>
      <c r="G101" s="19">
        <v>1</v>
      </c>
      <c r="H101" s="238"/>
      <c r="I101" s="422"/>
      <c r="J101" s="423"/>
      <c r="K101" s="423"/>
      <c r="L101" s="424"/>
      <c r="M101" s="424"/>
      <c r="N101" s="425"/>
      <c r="O101" s="288"/>
    </row>
    <row r="102" spans="1:15" ht="28.5" x14ac:dyDescent="0.25">
      <c r="A102" s="285"/>
      <c r="B102" s="286"/>
      <c r="C102" s="14" t="s">
        <v>12</v>
      </c>
      <c r="D102" s="14" t="s">
        <v>22</v>
      </c>
      <c r="E102" s="15" t="s">
        <v>23</v>
      </c>
      <c r="F102" s="18" t="s">
        <v>19</v>
      </c>
      <c r="G102" s="19">
        <v>1</v>
      </c>
      <c r="H102" s="238"/>
      <c r="I102" s="422"/>
      <c r="J102" s="423"/>
      <c r="K102" s="423"/>
      <c r="L102" s="424"/>
      <c r="M102" s="424"/>
      <c r="N102" s="425"/>
      <c r="O102" s="288"/>
    </row>
    <row r="103" spans="1:15" ht="15.75" x14ac:dyDescent="0.25">
      <c r="A103" s="285"/>
      <c r="B103" s="286"/>
      <c r="C103" s="36"/>
      <c r="D103" s="11">
        <v>1.2</v>
      </c>
      <c r="E103" s="12" t="s">
        <v>24</v>
      </c>
      <c r="F103" s="13"/>
      <c r="G103" s="20"/>
      <c r="H103" s="239"/>
      <c r="I103" s="239"/>
      <c r="J103" s="239"/>
      <c r="K103" s="239"/>
      <c r="L103" s="239"/>
      <c r="M103" s="239"/>
      <c r="N103" s="131"/>
      <c r="O103" s="288"/>
    </row>
    <row r="104" spans="1:15" ht="28.5" x14ac:dyDescent="0.25">
      <c r="A104" s="285"/>
      <c r="B104" s="286"/>
      <c r="C104" s="14" t="s">
        <v>25</v>
      </c>
      <c r="D104" s="14" t="s">
        <v>26</v>
      </c>
      <c r="E104" s="15" t="s">
        <v>27</v>
      </c>
      <c r="F104" s="16" t="s">
        <v>28</v>
      </c>
      <c r="G104" s="17">
        <v>8</v>
      </c>
      <c r="H104" s="238"/>
      <c r="I104" s="422"/>
      <c r="J104" s="423"/>
      <c r="K104" s="423"/>
      <c r="L104" s="424"/>
      <c r="M104" s="424"/>
      <c r="N104" s="425"/>
      <c r="O104" s="288"/>
    </row>
    <row r="105" spans="1:15" ht="28.5" x14ac:dyDescent="0.25">
      <c r="A105" s="285"/>
      <c r="B105" s="286"/>
      <c r="C105" s="14" t="s">
        <v>12</v>
      </c>
      <c r="D105" s="14" t="s">
        <v>116</v>
      </c>
      <c r="E105" s="15" t="s">
        <v>132</v>
      </c>
      <c r="F105" s="16" t="s">
        <v>28</v>
      </c>
      <c r="G105" s="17">
        <v>40</v>
      </c>
      <c r="H105" s="238"/>
      <c r="I105" s="422"/>
      <c r="J105" s="423"/>
      <c r="K105" s="423"/>
      <c r="L105" s="424"/>
      <c r="M105" s="424"/>
      <c r="N105" s="425"/>
      <c r="O105" s="288"/>
    </row>
    <row r="106" spans="1:15" ht="42.75" x14ac:dyDescent="0.25">
      <c r="A106" s="285"/>
      <c r="B106" s="286"/>
      <c r="C106" s="14" t="s">
        <v>29</v>
      </c>
      <c r="D106" s="14" t="s">
        <v>30</v>
      </c>
      <c r="E106" s="15" t="s">
        <v>280</v>
      </c>
      <c r="F106" s="18" t="s">
        <v>28</v>
      </c>
      <c r="G106" s="19">
        <v>15.6</v>
      </c>
      <c r="H106" s="238"/>
      <c r="I106" s="422"/>
      <c r="J106" s="423"/>
      <c r="K106" s="423"/>
      <c r="L106" s="424"/>
      <c r="M106" s="424"/>
      <c r="N106" s="425"/>
      <c r="O106" s="288"/>
    </row>
    <row r="107" spans="1:15" ht="42.75" x14ac:dyDescent="0.25">
      <c r="A107" s="285"/>
      <c r="B107" s="286"/>
      <c r="C107" s="14" t="s">
        <v>31</v>
      </c>
      <c r="D107" s="14" t="s">
        <v>32</v>
      </c>
      <c r="E107" s="15" t="s">
        <v>281</v>
      </c>
      <c r="F107" s="18" t="s">
        <v>28</v>
      </c>
      <c r="G107" s="19">
        <v>7</v>
      </c>
      <c r="H107" s="238"/>
      <c r="I107" s="422"/>
      <c r="J107" s="423"/>
      <c r="K107" s="423"/>
      <c r="L107" s="424"/>
      <c r="M107" s="424"/>
      <c r="N107" s="425"/>
      <c r="O107" s="288"/>
    </row>
    <row r="108" spans="1:15" ht="15.75" x14ac:dyDescent="0.25">
      <c r="A108" s="285"/>
      <c r="B108" s="286"/>
      <c r="C108" s="11" t="s">
        <v>279</v>
      </c>
      <c r="D108" s="11">
        <v>2</v>
      </c>
      <c r="E108" s="12" t="s">
        <v>33</v>
      </c>
      <c r="F108" s="13"/>
      <c r="G108" s="20"/>
      <c r="H108" s="239"/>
      <c r="I108" s="239"/>
      <c r="J108" s="239"/>
      <c r="K108" s="239"/>
      <c r="L108" s="239"/>
      <c r="M108" s="239"/>
      <c r="N108" s="132"/>
      <c r="O108" s="288"/>
    </row>
    <row r="109" spans="1:15" ht="15.75" x14ac:dyDescent="0.25">
      <c r="A109" s="285"/>
      <c r="B109" s="286"/>
      <c r="C109" s="13"/>
      <c r="D109" s="11" t="s">
        <v>34</v>
      </c>
      <c r="E109" s="12" t="s">
        <v>35</v>
      </c>
      <c r="F109" s="13"/>
      <c r="G109" s="20"/>
      <c r="H109" s="239"/>
      <c r="I109" s="239"/>
      <c r="J109" s="239"/>
      <c r="K109" s="239"/>
      <c r="L109" s="239"/>
      <c r="M109" s="239"/>
      <c r="N109" s="131"/>
      <c r="O109" s="288"/>
    </row>
    <row r="110" spans="1:15" ht="28.5" x14ac:dyDescent="0.25">
      <c r="A110" s="285"/>
      <c r="B110" s="286"/>
      <c r="C110" s="14" t="s">
        <v>12</v>
      </c>
      <c r="D110" s="14" t="s">
        <v>36</v>
      </c>
      <c r="E110" s="15" t="s">
        <v>37</v>
      </c>
      <c r="F110" s="18" t="s">
        <v>15</v>
      </c>
      <c r="G110" s="19">
        <v>70</v>
      </c>
      <c r="H110" s="238"/>
      <c r="I110" s="422"/>
      <c r="J110" s="423"/>
      <c r="K110" s="423"/>
      <c r="L110" s="424"/>
      <c r="M110" s="424"/>
      <c r="N110" s="425"/>
      <c r="O110" s="288"/>
    </row>
    <row r="111" spans="1:15" ht="15.75" x14ac:dyDescent="0.25">
      <c r="A111" s="285"/>
      <c r="B111" s="286"/>
      <c r="C111" s="14" t="s">
        <v>38</v>
      </c>
      <c r="D111" s="14" t="s">
        <v>39</v>
      </c>
      <c r="E111" s="15" t="s">
        <v>282</v>
      </c>
      <c r="F111" s="18" t="s">
        <v>40</v>
      </c>
      <c r="G111" s="19">
        <v>210</v>
      </c>
      <c r="H111" s="238"/>
      <c r="I111" s="422"/>
      <c r="J111" s="423"/>
      <c r="K111" s="423"/>
      <c r="L111" s="424"/>
      <c r="M111" s="424"/>
      <c r="N111" s="425"/>
      <c r="O111" s="288"/>
    </row>
    <row r="112" spans="1:15" ht="15.75" x14ac:dyDescent="0.25">
      <c r="A112" s="285"/>
      <c r="B112" s="286"/>
      <c r="C112" s="11" t="s">
        <v>279</v>
      </c>
      <c r="D112" s="11">
        <v>3</v>
      </c>
      <c r="E112" s="12" t="s">
        <v>41</v>
      </c>
      <c r="F112" s="13"/>
      <c r="G112" s="20"/>
      <c r="H112" s="240"/>
      <c r="I112" s="240"/>
      <c r="J112" s="240"/>
      <c r="K112" s="240"/>
      <c r="L112" s="240"/>
      <c r="M112" s="240"/>
      <c r="N112" s="132"/>
      <c r="O112" s="288"/>
    </row>
    <row r="113" spans="1:15" ht="15.75" x14ac:dyDescent="0.25">
      <c r="A113" s="285"/>
      <c r="B113" s="286"/>
      <c r="C113" s="13"/>
      <c r="D113" s="11" t="s">
        <v>42</v>
      </c>
      <c r="E113" s="21" t="s">
        <v>43</v>
      </c>
      <c r="F113" s="13"/>
      <c r="G113" s="20"/>
      <c r="H113" s="239"/>
      <c r="I113" s="239"/>
      <c r="J113" s="239"/>
      <c r="K113" s="239"/>
      <c r="L113" s="239"/>
      <c r="M113" s="239"/>
      <c r="N113" s="131"/>
      <c r="O113" s="288"/>
    </row>
    <row r="114" spans="1:15" ht="28.5" x14ac:dyDescent="0.25">
      <c r="A114" s="285"/>
      <c r="B114" s="286"/>
      <c r="C114" s="16" t="s">
        <v>12</v>
      </c>
      <c r="D114" s="14" t="s">
        <v>45</v>
      </c>
      <c r="E114" s="28" t="s">
        <v>295</v>
      </c>
      <c r="F114" s="18" t="s">
        <v>19</v>
      </c>
      <c r="G114" s="23">
        <v>1</v>
      </c>
      <c r="H114" s="238"/>
      <c r="I114" s="422"/>
      <c r="J114" s="423"/>
      <c r="K114" s="423"/>
      <c r="L114" s="424"/>
      <c r="M114" s="424"/>
      <c r="N114" s="425"/>
      <c r="O114" s="288"/>
    </row>
    <row r="115" spans="1:15" ht="42.75" x14ac:dyDescent="0.25">
      <c r="A115" s="285"/>
      <c r="B115" s="286"/>
      <c r="C115" s="16" t="s">
        <v>12</v>
      </c>
      <c r="D115" s="14" t="s">
        <v>47</v>
      </c>
      <c r="E115" s="28" t="s">
        <v>296</v>
      </c>
      <c r="F115" s="18" t="s">
        <v>19</v>
      </c>
      <c r="G115" s="23">
        <v>1</v>
      </c>
      <c r="H115" s="238"/>
      <c r="I115" s="422"/>
      <c r="J115" s="423"/>
      <c r="K115" s="423"/>
      <c r="L115" s="424"/>
      <c r="M115" s="424"/>
      <c r="N115" s="425"/>
      <c r="O115" s="288"/>
    </row>
    <row r="116" spans="1:15" ht="42.75" x14ac:dyDescent="0.25">
      <c r="A116" s="285"/>
      <c r="B116" s="286"/>
      <c r="C116" s="16" t="s">
        <v>12</v>
      </c>
      <c r="D116" s="14" t="s">
        <v>48</v>
      </c>
      <c r="E116" s="28" t="s">
        <v>297</v>
      </c>
      <c r="F116" s="18" t="s">
        <v>19</v>
      </c>
      <c r="G116" s="23">
        <v>1</v>
      </c>
      <c r="H116" s="238"/>
      <c r="I116" s="422"/>
      <c r="J116" s="423"/>
      <c r="K116" s="423"/>
      <c r="L116" s="424"/>
      <c r="M116" s="424"/>
      <c r="N116" s="425"/>
      <c r="O116" s="288"/>
    </row>
    <row r="117" spans="1:15" ht="42.75" x14ac:dyDescent="0.25">
      <c r="A117" s="285"/>
      <c r="B117" s="286"/>
      <c r="C117" s="16" t="s">
        <v>12</v>
      </c>
      <c r="D117" s="14" t="s">
        <v>49</v>
      </c>
      <c r="E117" s="28" t="s">
        <v>298</v>
      </c>
      <c r="F117" s="18" t="s">
        <v>19</v>
      </c>
      <c r="G117" s="23">
        <v>1</v>
      </c>
      <c r="H117" s="238"/>
      <c r="I117" s="422"/>
      <c r="J117" s="423"/>
      <c r="K117" s="423"/>
      <c r="L117" s="424"/>
      <c r="M117" s="424"/>
      <c r="N117" s="425"/>
      <c r="O117" s="288"/>
    </row>
    <row r="118" spans="1:15" ht="42.75" x14ac:dyDescent="0.25">
      <c r="A118" s="285"/>
      <c r="B118" s="286"/>
      <c r="C118" s="16" t="s">
        <v>12</v>
      </c>
      <c r="D118" s="14" t="s">
        <v>133</v>
      </c>
      <c r="E118" s="28" t="s">
        <v>299</v>
      </c>
      <c r="F118" s="18" t="s">
        <v>19</v>
      </c>
      <c r="G118" s="23">
        <v>1</v>
      </c>
      <c r="H118" s="238"/>
      <c r="I118" s="422"/>
      <c r="J118" s="423"/>
      <c r="K118" s="423"/>
      <c r="L118" s="424"/>
      <c r="M118" s="424"/>
      <c r="N118" s="425"/>
      <c r="O118" s="288"/>
    </row>
    <row r="119" spans="1:15" ht="15.75" x14ac:dyDescent="0.25">
      <c r="A119" s="285"/>
      <c r="B119" s="286"/>
      <c r="C119" s="13"/>
      <c r="D119" s="11">
        <v>3.2</v>
      </c>
      <c r="E119" s="12" t="s">
        <v>50</v>
      </c>
      <c r="F119" s="13"/>
      <c r="G119" s="20"/>
      <c r="H119" s="239"/>
      <c r="I119" s="239"/>
      <c r="J119" s="239"/>
      <c r="K119" s="239"/>
      <c r="L119" s="239"/>
      <c r="M119" s="239"/>
      <c r="N119" s="131"/>
      <c r="O119" s="288"/>
    </row>
    <row r="120" spans="1:15" ht="15.75" x14ac:dyDescent="0.25">
      <c r="A120" s="285"/>
      <c r="B120" s="286"/>
      <c r="C120" s="70" t="s">
        <v>157</v>
      </c>
      <c r="D120" s="14" t="s">
        <v>51</v>
      </c>
      <c r="E120" s="100" t="s">
        <v>158</v>
      </c>
      <c r="F120" s="16" t="s">
        <v>19</v>
      </c>
      <c r="G120" s="34">
        <v>1</v>
      </c>
      <c r="H120" s="250"/>
      <c r="I120" s="422"/>
      <c r="J120" s="423"/>
      <c r="K120" s="423"/>
      <c r="L120" s="424"/>
      <c r="M120" s="424"/>
      <c r="N120" s="425"/>
      <c r="O120" s="288"/>
    </row>
    <row r="121" spans="1:15" ht="57" x14ac:dyDescent="0.25">
      <c r="A121" s="285"/>
      <c r="B121" s="286"/>
      <c r="C121" s="16" t="s">
        <v>12</v>
      </c>
      <c r="D121" s="14" t="s">
        <v>54</v>
      </c>
      <c r="E121" s="28" t="s">
        <v>134</v>
      </c>
      <c r="F121" s="16" t="s">
        <v>110</v>
      </c>
      <c r="G121" s="17">
        <v>2</v>
      </c>
      <c r="H121" s="238"/>
      <c r="I121" s="422"/>
      <c r="J121" s="423"/>
      <c r="K121" s="423"/>
      <c r="L121" s="424"/>
      <c r="M121" s="424"/>
      <c r="N121" s="425"/>
      <c r="O121" s="288"/>
    </row>
    <row r="122" spans="1:15" ht="28.5" x14ac:dyDescent="0.25">
      <c r="A122" s="285"/>
      <c r="B122" s="286"/>
      <c r="C122" s="16" t="s">
        <v>12</v>
      </c>
      <c r="D122" s="14" t="s">
        <v>56</v>
      </c>
      <c r="E122" s="15" t="s">
        <v>124</v>
      </c>
      <c r="F122" s="16" t="s">
        <v>15</v>
      </c>
      <c r="G122" s="17">
        <v>1.68</v>
      </c>
      <c r="H122" s="238"/>
      <c r="I122" s="422"/>
      <c r="J122" s="423"/>
      <c r="K122" s="423"/>
      <c r="L122" s="424"/>
      <c r="M122" s="424"/>
      <c r="N122" s="425"/>
      <c r="O122" s="288"/>
    </row>
    <row r="123" spans="1:15" ht="15.75" x14ac:dyDescent="0.25">
      <c r="A123" s="285"/>
      <c r="B123" s="286"/>
      <c r="C123" s="14" t="s">
        <v>125</v>
      </c>
      <c r="D123" s="14" t="s">
        <v>57</v>
      </c>
      <c r="E123" s="15" t="s">
        <v>94</v>
      </c>
      <c r="F123" s="16" t="s">
        <v>28</v>
      </c>
      <c r="G123" s="17">
        <v>5</v>
      </c>
      <c r="H123" s="238"/>
      <c r="I123" s="422"/>
      <c r="J123" s="423"/>
      <c r="K123" s="423"/>
      <c r="L123" s="424"/>
      <c r="M123" s="424"/>
      <c r="N123" s="425"/>
      <c r="O123" s="288"/>
    </row>
    <row r="124" spans="1:15" ht="15.75" x14ac:dyDescent="0.25">
      <c r="A124" s="285"/>
      <c r="B124" s="286"/>
      <c r="C124" s="16" t="s">
        <v>120</v>
      </c>
      <c r="D124" s="14" t="s">
        <v>59</v>
      </c>
      <c r="E124" s="15" t="s">
        <v>122</v>
      </c>
      <c r="F124" s="16" t="s">
        <v>15</v>
      </c>
      <c r="G124" s="17">
        <v>4</v>
      </c>
      <c r="H124" s="238"/>
      <c r="I124" s="422"/>
      <c r="J124" s="423"/>
      <c r="K124" s="423"/>
      <c r="L124" s="424"/>
      <c r="M124" s="424"/>
      <c r="N124" s="425"/>
      <c r="O124" s="288"/>
    </row>
    <row r="125" spans="1:15" ht="15.75" x14ac:dyDescent="0.25">
      <c r="A125" s="285"/>
      <c r="B125" s="286"/>
      <c r="C125" s="16" t="s">
        <v>12</v>
      </c>
      <c r="D125" s="14" t="s">
        <v>62</v>
      </c>
      <c r="E125" s="15" t="s">
        <v>300</v>
      </c>
      <c r="F125" s="16" t="s">
        <v>110</v>
      </c>
      <c r="G125" s="17">
        <v>2</v>
      </c>
      <c r="H125" s="238"/>
      <c r="I125" s="422"/>
      <c r="J125" s="423"/>
      <c r="K125" s="423"/>
      <c r="L125" s="424"/>
      <c r="M125" s="424"/>
      <c r="N125" s="425"/>
      <c r="O125" s="288"/>
    </row>
    <row r="126" spans="1:15" ht="15.75" x14ac:dyDescent="0.25">
      <c r="A126" s="285"/>
      <c r="B126" s="286"/>
      <c r="C126" s="70" t="s">
        <v>154</v>
      </c>
      <c r="D126" s="14" t="s">
        <v>65</v>
      </c>
      <c r="E126" s="15" t="s">
        <v>114</v>
      </c>
      <c r="F126" s="16" t="s">
        <v>86</v>
      </c>
      <c r="G126" s="108">
        <v>8.4240365296390607</v>
      </c>
      <c r="H126" s="245"/>
      <c r="I126" s="422"/>
      <c r="J126" s="423"/>
      <c r="K126" s="423"/>
      <c r="L126" s="424"/>
      <c r="M126" s="424"/>
      <c r="N126" s="425"/>
      <c r="O126" s="288"/>
    </row>
    <row r="127" spans="1:15" ht="15.75" x14ac:dyDescent="0.25">
      <c r="A127" s="285"/>
      <c r="B127" s="286"/>
      <c r="C127" s="16" t="s">
        <v>135</v>
      </c>
      <c r="D127" s="14" t="s">
        <v>67</v>
      </c>
      <c r="E127" s="15" t="s">
        <v>98</v>
      </c>
      <c r="F127" s="16" t="s">
        <v>86</v>
      </c>
      <c r="G127" s="17">
        <v>4</v>
      </c>
      <c r="H127" s="245"/>
      <c r="I127" s="422"/>
      <c r="J127" s="423"/>
      <c r="K127" s="423"/>
      <c r="L127" s="424"/>
      <c r="M127" s="424"/>
      <c r="N127" s="425"/>
      <c r="O127" s="288"/>
    </row>
    <row r="128" spans="1:15" ht="28.5" x14ac:dyDescent="0.25">
      <c r="A128" s="285"/>
      <c r="B128" s="286"/>
      <c r="C128" s="16" t="s">
        <v>12</v>
      </c>
      <c r="D128" s="14" t="s">
        <v>69</v>
      </c>
      <c r="E128" s="15" t="s">
        <v>289</v>
      </c>
      <c r="F128" s="18" t="s">
        <v>15</v>
      </c>
      <c r="G128" s="19">
        <v>50</v>
      </c>
      <c r="H128" s="238"/>
      <c r="I128" s="422"/>
      <c r="J128" s="423"/>
      <c r="K128" s="423"/>
      <c r="L128" s="424"/>
      <c r="M128" s="424"/>
      <c r="N128" s="425"/>
      <c r="O128" s="288"/>
    </row>
    <row r="129" spans="1:15" ht="28.5" x14ac:dyDescent="0.25">
      <c r="A129" s="285"/>
      <c r="B129" s="286"/>
      <c r="C129" s="16" t="s">
        <v>123</v>
      </c>
      <c r="D129" s="14" t="s">
        <v>70</v>
      </c>
      <c r="E129" s="15" t="s">
        <v>294</v>
      </c>
      <c r="F129" s="16" t="s">
        <v>15</v>
      </c>
      <c r="G129" s="17">
        <v>85.8</v>
      </c>
      <c r="H129" s="249"/>
      <c r="I129" s="422"/>
      <c r="J129" s="423"/>
      <c r="K129" s="423"/>
      <c r="L129" s="424"/>
      <c r="M129" s="424"/>
      <c r="N129" s="425"/>
      <c r="O129" s="288"/>
    </row>
    <row r="130" spans="1:15" ht="15.75" x14ac:dyDescent="0.25">
      <c r="A130" s="285"/>
      <c r="B130" s="286"/>
      <c r="C130" s="14" t="s">
        <v>58</v>
      </c>
      <c r="D130" s="14" t="s">
        <v>136</v>
      </c>
      <c r="E130" s="22" t="s">
        <v>60</v>
      </c>
      <c r="F130" s="29" t="s">
        <v>61</v>
      </c>
      <c r="G130" s="30">
        <v>2</v>
      </c>
      <c r="H130" s="238"/>
      <c r="I130" s="422"/>
      <c r="J130" s="423"/>
      <c r="K130" s="423"/>
      <c r="L130" s="424"/>
      <c r="M130" s="424"/>
      <c r="N130" s="425"/>
      <c r="O130" s="288"/>
    </row>
    <row r="131" spans="1:15" ht="28.5" x14ac:dyDescent="0.25">
      <c r="A131" s="285"/>
      <c r="B131" s="286"/>
      <c r="C131" s="1" t="s">
        <v>137</v>
      </c>
      <c r="D131" s="14" t="s">
        <v>138</v>
      </c>
      <c r="E131" s="2" t="s">
        <v>66</v>
      </c>
      <c r="F131" s="1" t="s">
        <v>88</v>
      </c>
      <c r="G131" s="30">
        <v>31.42</v>
      </c>
      <c r="H131" s="238"/>
      <c r="I131" s="422"/>
      <c r="J131" s="423"/>
      <c r="K131" s="423"/>
      <c r="L131" s="424"/>
      <c r="M131" s="424"/>
      <c r="N131" s="425"/>
      <c r="O131" s="288"/>
    </row>
    <row r="132" spans="1:15" ht="28.5" x14ac:dyDescent="0.25">
      <c r="A132" s="285"/>
      <c r="B132" s="286"/>
      <c r="C132" s="14" t="s">
        <v>139</v>
      </c>
      <c r="D132" s="14" t="s">
        <v>140</v>
      </c>
      <c r="E132" s="22" t="s">
        <v>301</v>
      </c>
      <c r="F132" s="29" t="s">
        <v>11</v>
      </c>
      <c r="G132" s="30">
        <v>60</v>
      </c>
      <c r="H132" s="238"/>
      <c r="I132" s="422"/>
      <c r="J132" s="423"/>
      <c r="K132" s="423"/>
      <c r="L132" s="424"/>
      <c r="M132" s="424"/>
      <c r="N132" s="425"/>
      <c r="O132" s="288"/>
    </row>
    <row r="133" spans="1:15" ht="15.75" x14ac:dyDescent="0.25">
      <c r="A133" s="285"/>
      <c r="B133" s="286"/>
      <c r="C133" s="14" t="s">
        <v>141</v>
      </c>
      <c r="D133" s="14" t="s">
        <v>142</v>
      </c>
      <c r="E133" s="22" t="s">
        <v>302</v>
      </c>
      <c r="F133" s="29" t="s">
        <v>11</v>
      </c>
      <c r="G133" s="30">
        <v>15</v>
      </c>
      <c r="H133" s="238"/>
      <c r="I133" s="422"/>
      <c r="J133" s="423"/>
      <c r="K133" s="423"/>
      <c r="L133" s="424"/>
      <c r="M133" s="424"/>
      <c r="N133" s="425"/>
      <c r="O133" s="288"/>
    </row>
    <row r="134" spans="1:15" ht="28.5" x14ac:dyDescent="0.25">
      <c r="A134" s="285"/>
      <c r="B134" s="286"/>
      <c r="C134" s="16" t="s">
        <v>143</v>
      </c>
      <c r="D134" s="14" t="s">
        <v>144</v>
      </c>
      <c r="E134" s="22" t="s">
        <v>303</v>
      </c>
      <c r="F134" s="29" t="s">
        <v>11</v>
      </c>
      <c r="G134" s="30">
        <v>68</v>
      </c>
      <c r="H134" s="238"/>
      <c r="I134" s="422"/>
      <c r="J134" s="423"/>
      <c r="K134" s="423"/>
      <c r="L134" s="424"/>
      <c r="M134" s="424"/>
      <c r="N134" s="425"/>
      <c r="O134" s="288"/>
    </row>
    <row r="135" spans="1:15" ht="28.5" x14ac:dyDescent="0.25">
      <c r="A135" s="285"/>
      <c r="B135" s="286"/>
      <c r="C135" s="16" t="s">
        <v>12</v>
      </c>
      <c r="D135" s="14" t="s">
        <v>145</v>
      </c>
      <c r="E135" s="22" t="s">
        <v>63</v>
      </c>
      <c r="F135" s="29" t="s">
        <v>19</v>
      </c>
      <c r="G135" s="30">
        <v>2</v>
      </c>
      <c r="H135" s="238"/>
      <c r="I135" s="422"/>
      <c r="J135" s="423"/>
      <c r="K135" s="423"/>
      <c r="L135" s="424"/>
      <c r="M135" s="424"/>
      <c r="N135" s="425"/>
      <c r="O135" s="288"/>
    </row>
    <row r="136" spans="1:15" ht="15.75" x14ac:dyDescent="0.25">
      <c r="A136" s="285"/>
      <c r="B136" s="286"/>
      <c r="C136" s="45"/>
      <c r="D136" s="46"/>
      <c r="E136" s="47" t="s">
        <v>71</v>
      </c>
      <c r="F136" s="48"/>
      <c r="G136" s="49"/>
      <c r="H136" s="133"/>
      <c r="I136" s="133"/>
      <c r="J136" s="133"/>
      <c r="K136" s="133"/>
      <c r="L136" s="133"/>
      <c r="M136" s="133"/>
      <c r="N136" s="134"/>
      <c r="O136" s="288"/>
    </row>
    <row r="137" spans="1:15" s="300" customFormat="1" ht="35.25" customHeight="1" thickBot="1" x14ac:dyDescent="0.3">
      <c r="A137" s="301"/>
      <c r="B137" s="302"/>
      <c r="C137" s="440" t="s">
        <v>149</v>
      </c>
      <c r="D137" s="441"/>
      <c r="E137" s="441"/>
      <c r="F137" s="441"/>
      <c r="G137" s="441"/>
      <c r="H137" s="441"/>
      <c r="I137" s="441"/>
      <c r="J137" s="441"/>
      <c r="K137" s="441"/>
      <c r="L137" s="441"/>
      <c r="M137" s="441"/>
      <c r="N137" s="442"/>
      <c r="O137" s="288"/>
    </row>
    <row r="138" spans="1:15" ht="32.25" customHeight="1" x14ac:dyDescent="0.25">
      <c r="A138" s="285"/>
      <c r="B138" s="286"/>
      <c r="C138" s="52"/>
      <c r="D138" s="53" t="s">
        <v>0</v>
      </c>
      <c r="E138" s="54" t="s">
        <v>1</v>
      </c>
      <c r="F138" s="55" t="s">
        <v>2</v>
      </c>
      <c r="G138" s="56" t="s">
        <v>3</v>
      </c>
      <c r="H138" s="140" t="s">
        <v>4</v>
      </c>
      <c r="I138" s="140" t="s">
        <v>402</v>
      </c>
      <c r="J138" s="140" t="s">
        <v>403</v>
      </c>
      <c r="K138" s="140" t="s">
        <v>404</v>
      </c>
      <c r="L138" s="140" t="s">
        <v>405</v>
      </c>
      <c r="M138" s="140" t="s">
        <v>406</v>
      </c>
      <c r="N138" s="140" t="s">
        <v>5</v>
      </c>
      <c r="O138" s="288"/>
    </row>
    <row r="139" spans="1:15" ht="15.75" x14ac:dyDescent="0.25">
      <c r="A139" s="285"/>
      <c r="B139" s="286"/>
      <c r="C139" s="11" t="s">
        <v>279</v>
      </c>
      <c r="D139" s="58">
        <v>1</v>
      </c>
      <c r="E139" s="59" t="s">
        <v>6</v>
      </c>
      <c r="F139" s="60"/>
      <c r="G139" s="61"/>
      <c r="H139" s="141"/>
      <c r="I139" s="141"/>
      <c r="J139" s="141"/>
      <c r="K139" s="141"/>
      <c r="L139" s="141"/>
      <c r="M139" s="141"/>
      <c r="N139" s="142"/>
      <c r="O139" s="288"/>
    </row>
    <row r="140" spans="1:15" ht="15.75" x14ac:dyDescent="0.25">
      <c r="A140" s="285"/>
      <c r="B140" s="286"/>
      <c r="C140" s="62"/>
      <c r="D140" s="63">
        <v>1.1000000000000001</v>
      </c>
      <c r="E140" s="64" t="s">
        <v>7</v>
      </c>
      <c r="F140" s="65"/>
      <c r="G140" s="66"/>
      <c r="H140" s="143"/>
      <c r="I140" s="143"/>
      <c r="J140" s="143"/>
      <c r="K140" s="143"/>
      <c r="L140" s="143"/>
      <c r="M140" s="143"/>
      <c r="N140" s="143"/>
      <c r="O140" s="288"/>
    </row>
    <row r="141" spans="1:15" ht="25.5" x14ac:dyDescent="0.25">
      <c r="A141" s="285"/>
      <c r="B141" s="286"/>
      <c r="C141" s="67" t="s">
        <v>8</v>
      </c>
      <c r="D141" s="68" t="s">
        <v>9</v>
      </c>
      <c r="E141" s="69" t="s">
        <v>10</v>
      </c>
      <c r="F141" s="70" t="s">
        <v>11</v>
      </c>
      <c r="G141" s="71">
        <v>66</v>
      </c>
      <c r="H141" s="238"/>
      <c r="I141" s="422"/>
      <c r="J141" s="423"/>
      <c r="K141" s="423"/>
      <c r="L141" s="424"/>
      <c r="M141" s="424"/>
      <c r="N141" s="425"/>
      <c r="O141" s="288"/>
    </row>
    <row r="142" spans="1:15" ht="25.5" x14ac:dyDescent="0.25">
      <c r="A142" s="285"/>
      <c r="B142" s="286"/>
      <c r="C142" s="67" t="s">
        <v>12</v>
      </c>
      <c r="D142" s="68" t="s">
        <v>13</v>
      </c>
      <c r="E142" s="69" t="s">
        <v>14</v>
      </c>
      <c r="F142" s="70" t="s">
        <v>15</v>
      </c>
      <c r="G142" s="71">
        <v>302</v>
      </c>
      <c r="H142" s="238"/>
      <c r="I142" s="422"/>
      <c r="J142" s="423"/>
      <c r="K142" s="423"/>
      <c r="L142" s="424"/>
      <c r="M142" s="424"/>
      <c r="N142" s="425"/>
      <c r="O142" s="288"/>
    </row>
    <row r="143" spans="1:15" ht="15.75" x14ac:dyDescent="0.25">
      <c r="A143" s="285"/>
      <c r="B143" s="286"/>
      <c r="C143" s="67" t="s">
        <v>16</v>
      </c>
      <c r="D143" s="68" t="s">
        <v>17</v>
      </c>
      <c r="E143" s="69" t="s">
        <v>18</v>
      </c>
      <c r="F143" s="72" t="s">
        <v>19</v>
      </c>
      <c r="G143" s="73">
        <v>1</v>
      </c>
      <c r="H143" s="238"/>
      <c r="I143" s="422"/>
      <c r="J143" s="423"/>
      <c r="K143" s="423"/>
      <c r="L143" s="424"/>
      <c r="M143" s="424"/>
      <c r="N143" s="425"/>
      <c r="O143" s="288"/>
    </row>
    <row r="144" spans="1:15" ht="25.5" x14ac:dyDescent="0.25">
      <c r="A144" s="285"/>
      <c r="B144" s="286"/>
      <c r="C144" s="67" t="s">
        <v>12</v>
      </c>
      <c r="D144" s="68" t="s">
        <v>20</v>
      </c>
      <c r="E144" s="69" t="s">
        <v>21</v>
      </c>
      <c r="F144" s="72" t="s">
        <v>19</v>
      </c>
      <c r="G144" s="73">
        <v>1</v>
      </c>
      <c r="H144" s="238"/>
      <c r="I144" s="422"/>
      <c r="J144" s="423"/>
      <c r="K144" s="423"/>
      <c r="L144" s="424"/>
      <c r="M144" s="424"/>
      <c r="N144" s="425"/>
      <c r="O144" s="288"/>
    </row>
    <row r="145" spans="1:15" ht="25.5" x14ac:dyDescent="0.25">
      <c r="A145" s="285"/>
      <c r="B145" s="286"/>
      <c r="C145" s="67" t="s">
        <v>12</v>
      </c>
      <c r="D145" s="68" t="s">
        <v>22</v>
      </c>
      <c r="E145" s="69" t="s">
        <v>23</v>
      </c>
      <c r="F145" s="72" t="s">
        <v>19</v>
      </c>
      <c r="G145" s="73">
        <v>1</v>
      </c>
      <c r="H145" s="238"/>
      <c r="I145" s="422"/>
      <c r="J145" s="423"/>
      <c r="K145" s="423"/>
      <c r="L145" s="424"/>
      <c r="M145" s="424"/>
      <c r="N145" s="425"/>
      <c r="O145" s="288"/>
    </row>
    <row r="146" spans="1:15" ht="15.75" x14ac:dyDescent="0.25">
      <c r="A146" s="285"/>
      <c r="B146" s="286"/>
      <c r="C146" s="62"/>
      <c r="D146" s="63">
        <v>1.2</v>
      </c>
      <c r="E146" s="64" t="s">
        <v>24</v>
      </c>
      <c r="F146" s="65"/>
      <c r="G146" s="74"/>
      <c r="H146" s="252"/>
      <c r="I146" s="252"/>
      <c r="J146" s="252"/>
      <c r="K146" s="252"/>
      <c r="L146" s="252"/>
      <c r="M146" s="252"/>
      <c r="N146" s="143"/>
      <c r="O146" s="288"/>
    </row>
    <row r="147" spans="1:15" ht="25.5" x14ac:dyDescent="0.25">
      <c r="A147" s="285"/>
      <c r="B147" s="286"/>
      <c r="C147" s="67" t="s">
        <v>25</v>
      </c>
      <c r="D147" s="68" t="s">
        <v>26</v>
      </c>
      <c r="E147" s="69" t="s">
        <v>27</v>
      </c>
      <c r="F147" s="70" t="s">
        <v>28</v>
      </c>
      <c r="G147" s="71">
        <v>2.2999999999999998</v>
      </c>
      <c r="H147" s="238"/>
      <c r="I147" s="422"/>
      <c r="J147" s="423"/>
      <c r="K147" s="423"/>
      <c r="L147" s="424"/>
      <c r="M147" s="424"/>
      <c r="N147" s="425"/>
      <c r="O147" s="288"/>
    </row>
    <row r="148" spans="1:15" ht="25.5" x14ac:dyDescent="0.25">
      <c r="A148" s="285"/>
      <c r="B148" s="286"/>
      <c r="C148" s="67" t="s">
        <v>29</v>
      </c>
      <c r="D148" s="68" t="s">
        <v>116</v>
      </c>
      <c r="E148" s="69" t="s">
        <v>280</v>
      </c>
      <c r="F148" s="72" t="s">
        <v>28</v>
      </c>
      <c r="G148" s="73">
        <v>0.3</v>
      </c>
      <c r="H148" s="238"/>
      <c r="I148" s="422"/>
      <c r="J148" s="423"/>
      <c r="K148" s="423"/>
      <c r="L148" s="424"/>
      <c r="M148" s="424"/>
      <c r="N148" s="425"/>
      <c r="O148" s="288"/>
    </row>
    <row r="149" spans="1:15" ht="38.25" x14ac:dyDescent="0.25">
      <c r="A149" s="285"/>
      <c r="B149" s="286"/>
      <c r="C149" s="67" t="s">
        <v>31</v>
      </c>
      <c r="D149" s="68" t="s">
        <v>30</v>
      </c>
      <c r="E149" s="69" t="s">
        <v>281</v>
      </c>
      <c r="F149" s="72" t="s">
        <v>28</v>
      </c>
      <c r="G149" s="73">
        <v>0.3</v>
      </c>
      <c r="H149" s="238"/>
      <c r="I149" s="422"/>
      <c r="J149" s="423"/>
      <c r="K149" s="423"/>
      <c r="L149" s="424"/>
      <c r="M149" s="424"/>
      <c r="N149" s="425"/>
      <c r="O149" s="288"/>
    </row>
    <row r="150" spans="1:15" ht="15.75" x14ac:dyDescent="0.25">
      <c r="A150" s="285"/>
      <c r="B150" s="286"/>
      <c r="C150" s="57" t="s">
        <v>279</v>
      </c>
      <c r="D150" s="75">
        <v>2</v>
      </c>
      <c r="E150" s="59" t="s">
        <v>33</v>
      </c>
      <c r="F150" s="60"/>
      <c r="G150" s="76"/>
      <c r="H150" s="253"/>
      <c r="I150" s="253"/>
      <c r="J150" s="253"/>
      <c r="K150" s="253"/>
      <c r="L150" s="253"/>
      <c r="M150" s="253"/>
      <c r="N150" s="144"/>
      <c r="O150" s="288"/>
    </row>
    <row r="151" spans="1:15" ht="15.75" x14ac:dyDescent="0.25">
      <c r="A151" s="285"/>
      <c r="B151" s="286"/>
      <c r="C151" s="77"/>
      <c r="D151" s="63" t="s">
        <v>34</v>
      </c>
      <c r="E151" s="64" t="s">
        <v>35</v>
      </c>
      <c r="F151" s="65"/>
      <c r="G151" s="74"/>
      <c r="H151" s="252"/>
      <c r="I151" s="252"/>
      <c r="J151" s="252"/>
      <c r="K151" s="252"/>
      <c r="L151" s="252"/>
      <c r="M151" s="252"/>
      <c r="N151" s="145"/>
      <c r="O151" s="288"/>
    </row>
    <row r="152" spans="1:15" ht="25.5" x14ac:dyDescent="0.25">
      <c r="A152" s="285"/>
      <c r="B152" s="286"/>
      <c r="C152" s="67" t="s">
        <v>12</v>
      </c>
      <c r="D152" s="68" t="s">
        <v>36</v>
      </c>
      <c r="E152" s="69" t="s">
        <v>37</v>
      </c>
      <c r="F152" s="72" t="s">
        <v>15</v>
      </c>
      <c r="G152" s="73">
        <v>5</v>
      </c>
      <c r="H152" s="238"/>
      <c r="I152" s="422"/>
      <c r="J152" s="423"/>
      <c r="K152" s="423"/>
      <c r="L152" s="424"/>
      <c r="M152" s="424"/>
      <c r="N152" s="425"/>
      <c r="O152" s="288"/>
    </row>
    <row r="153" spans="1:15" ht="15.75" x14ac:dyDescent="0.25">
      <c r="A153" s="285"/>
      <c r="B153" s="286"/>
      <c r="C153" s="67" t="s">
        <v>38</v>
      </c>
      <c r="D153" s="68" t="s">
        <v>39</v>
      </c>
      <c r="E153" s="69" t="s">
        <v>282</v>
      </c>
      <c r="F153" s="72" t="s">
        <v>40</v>
      </c>
      <c r="G153" s="73">
        <v>15</v>
      </c>
      <c r="H153" s="238"/>
      <c r="I153" s="422"/>
      <c r="J153" s="423"/>
      <c r="K153" s="423"/>
      <c r="L153" s="424"/>
      <c r="M153" s="424"/>
      <c r="N153" s="425"/>
      <c r="O153" s="288"/>
    </row>
    <row r="154" spans="1:15" ht="15.75" x14ac:dyDescent="0.25">
      <c r="A154" s="285"/>
      <c r="B154" s="286"/>
      <c r="C154" s="57" t="s">
        <v>279</v>
      </c>
      <c r="D154" s="75">
        <v>3</v>
      </c>
      <c r="E154" s="59" t="s">
        <v>41</v>
      </c>
      <c r="F154" s="60"/>
      <c r="G154" s="61"/>
      <c r="H154" s="254"/>
      <c r="I154" s="254"/>
      <c r="J154" s="254"/>
      <c r="K154" s="254"/>
      <c r="L154" s="254"/>
      <c r="M154" s="254"/>
      <c r="N154" s="142"/>
      <c r="O154" s="288"/>
    </row>
    <row r="155" spans="1:15" ht="15.75" x14ac:dyDescent="0.25">
      <c r="A155" s="285"/>
      <c r="B155" s="286"/>
      <c r="C155" s="77"/>
      <c r="D155" s="63" t="s">
        <v>42</v>
      </c>
      <c r="E155" s="78" t="s">
        <v>43</v>
      </c>
      <c r="F155" s="65"/>
      <c r="G155" s="66"/>
      <c r="H155" s="252"/>
      <c r="I155" s="252"/>
      <c r="J155" s="252"/>
      <c r="K155" s="252"/>
      <c r="L155" s="252"/>
      <c r="M155" s="252"/>
      <c r="N155" s="143"/>
      <c r="O155" s="288"/>
    </row>
    <row r="156" spans="1:15" ht="15.75" x14ac:dyDescent="0.25">
      <c r="A156" s="285"/>
      <c r="B156" s="286"/>
      <c r="C156" s="70" t="s">
        <v>44</v>
      </c>
      <c r="D156" s="68" t="s">
        <v>45</v>
      </c>
      <c r="E156" s="79" t="s">
        <v>283</v>
      </c>
      <c r="F156" s="72" t="s">
        <v>19</v>
      </c>
      <c r="G156" s="80">
        <v>2</v>
      </c>
      <c r="H156" s="238"/>
      <c r="I156" s="422"/>
      <c r="J156" s="423"/>
      <c r="K156" s="423"/>
      <c r="L156" s="424"/>
      <c r="M156" s="424"/>
      <c r="N156" s="425"/>
      <c r="O156" s="288"/>
    </row>
    <row r="157" spans="1:15" ht="15.75" x14ac:dyDescent="0.25">
      <c r="A157" s="285"/>
      <c r="B157" s="286"/>
      <c r="C157" s="70" t="s">
        <v>150</v>
      </c>
      <c r="D157" s="68" t="s">
        <v>47</v>
      </c>
      <c r="E157" s="81" t="s">
        <v>304</v>
      </c>
      <c r="F157" s="72" t="s">
        <v>19</v>
      </c>
      <c r="G157" s="82">
        <v>1</v>
      </c>
      <c r="H157" s="251"/>
      <c r="I157" s="422"/>
      <c r="J157" s="423"/>
      <c r="K157" s="423"/>
      <c r="L157" s="424"/>
      <c r="M157" s="424"/>
      <c r="N157" s="425"/>
      <c r="O157" s="288"/>
    </row>
    <row r="158" spans="1:15" ht="15.75" x14ac:dyDescent="0.25">
      <c r="A158" s="285"/>
      <c r="B158" s="286"/>
      <c r="C158" s="77"/>
      <c r="D158" s="63">
        <v>3.2</v>
      </c>
      <c r="E158" s="64" t="s">
        <v>50</v>
      </c>
      <c r="F158" s="65"/>
      <c r="G158" s="74"/>
      <c r="H158" s="252"/>
      <c r="I158" s="252"/>
      <c r="J158" s="252"/>
      <c r="K158" s="252"/>
      <c r="L158" s="252"/>
      <c r="M158" s="252"/>
      <c r="N158" s="143"/>
      <c r="O158" s="288"/>
    </row>
    <row r="159" spans="1:15" ht="25.5" x14ac:dyDescent="0.25">
      <c r="A159" s="285"/>
      <c r="B159" s="286"/>
      <c r="C159" s="83" t="s">
        <v>12</v>
      </c>
      <c r="D159" s="84" t="s">
        <v>51</v>
      </c>
      <c r="E159" s="79" t="s">
        <v>254</v>
      </c>
      <c r="F159" s="85" t="s">
        <v>19</v>
      </c>
      <c r="G159" s="86">
        <v>4</v>
      </c>
      <c r="H159" s="238"/>
      <c r="I159" s="422"/>
      <c r="J159" s="423"/>
      <c r="K159" s="423"/>
      <c r="L159" s="424"/>
      <c r="M159" s="424"/>
      <c r="N159" s="425"/>
      <c r="O159" s="288"/>
    </row>
    <row r="160" spans="1:15" ht="15.75" x14ac:dyDescent="0.25">
      <c r="A160" s="285"/>
      <c r="B160" s="286"/>
      <c r="C160" s="70" t="s">
        <v>154</v>
      </c>
      <c r="D160" s="14" t="s">
        <v>65</v>
      </c>
      <c r="E160" s="15" t="s">
        <v>114</v>
      </c>
      <c r="F160" s="70" t="s">
        <v>86</v>
      </c>
      <c r="G160" s="71">
        <v>2.8080121765463599</v>
      </c>
      <c r="H160" s="245"/>
      <c r="I160" s="422"/>
      <c r="J160" s="423"/>
      <c r="K160" s="423"/>
      <c r="L160" s="424"/>
      <c r="M160" s="424"/>
      <c r="N160" s="425"/>
      <c r="O160" s="288"/>
    </row>
    <row r="161" spans="1:15" ht="15.75" x14ac:dyDescent="0.25">
      <c r="A161" s="285"/>
      <c r="B161" s="286"/>
      <c r="C161" s="87" t="s">
        <v>58</v>
      </c>
      <c r="D161" s="84" t="s">
        <v>56</v>
      </c>
      <c r="E161" s="79" t="s">
        <v>60</v>
      </c>
      <c r="F161" s="85" t="s">
        <v>61</v>
      </c>
      <c r="G161" s="86">
        <v>2</v>
      </c>
      <c r="H161" s="238"/>
      <c r="I161" s="422"/>
      <c r="J161" s="423"/>
      <c r="K161" s="423"/>
      <c r="L161" s="424"/>
      <c r="M161" s="424"/>
      <c r="N161" s="425"/>
      <c r="O161" s="288"/>
    </row>
    <row r="162" spans="1:15" ht="26.25" thickBot="1" x14ac:dyDescent="0.3">
      <c r="A162" s="285"/>
      <c r="B162" s="286"/>
      <c r="C162" s="83" t="s">
        <v>12</v>
      </c>
      <c r="D162" s="84" t="s">
        <v>57</v>
      </c>
      <c r="E162" s="79" t="s">
        <v>63</v>
      </c>
      <c r="F162" s="85" t="s">
        <v>19</v>
      </c>
      <c r="G162" s="86">
        <v>3</v>
      </c>
      <c r="H162" s="238"/>
      <c r="I162" s="422"/>
      <c r="J162" s="423"/>
      <c r="K162" s="423"/>
      <c r="L162" s="424"/>
      <c r="M162" s="424"/>
      <c r="N162" s="425"/>
      <c r="O162" s="288"/>
    </row>
    <row r="163" spans="1:15" ht="15.75" x14ac:dyDescent="0.25">
      <c r="A163" s="285"/>
      <c r="B163" s="286"/>
      <c r="C163" s="88"/>
      <c r="D163" s="89"/>
      <c r="E163" s="90" t="s">
        <v>71</v>
      </c>
      <c r="F163" s="3"/>
      <c r="G163" s="91"/>
      <c r="H163" s="146"/>
      <c r="I163" s="146"/>
      <c r="J163" s="146"/>
      <c r="K163" s="146"/>
      <c r="L163" s="146"/>
      <c r="M163" s="146"/>
      <c r="N163" s="147"/>
      <c r="O163" s="288"/>
    </row>
    <row r="164" spans="1:15" s="300" customFormat="1" ht="35.25" customHeight="1" thickBot="1" x14ac:dyDescent="0.3">
      <c r="A164" s="301"/>
      <c r="B164" s="302"/>
      <c r="C164" s="440" t="s">
        <v>156</v>
      </c>
      <c r="D164" s="441"/>
      <c r="E164" s="441"/>
      <c r="F164" s="441"/>
      <c r="G164" s="441"/>
      <c r="H164" s="441"/>
      <c r="I164" s="441"/>
      <c r="J164" s="441"/>
      <c r="K164" s="441"/>
      <c r="L164" s="441"/>
      <c r="M164" s="441"/>
      <c r="N164" s="442"/>
      <c r="O164" s="288"/>
    </row>
    <row r="165" spans="1:15" ht="15.75" x14ac:dyDescent="0.25">
      <c r="A165" s="285"/>
      <c r="B165" s="286"/>
      <c r="C165" s="52"/>
      <c r="D165" s="53" t="s">
        <v>0</v>
      </c>
      <c r="E165" s="54" t="s">
        <v>1</v>
      </c>
      <c r="F165" s="55" t="s">
        <v>2</v>
      </c>
      <c r="G165" s="56" t="s">
        <v>3</v>
      </c>
      <c r="H165" s="140" t="s">
        <v>4</v>
      </c>
      <c r="I165" s="140" t="s">
        <v>402</v>
      </c>
      <c r="J165" s="140" t="s">
        <v>403</v>
      </c>
      <c r="K165" s="140" t="s">
        <v>404</v>
      </c>
      <c r="L165" s="140" t="s">
        <v>405</v>
      </c>
      <c r="M165" s="140" t="s">
        <v>406</v>
      </c>
      <c r="N165" s="140" t="s">
        <v>5</v>
      </c>
      <c r="O165" s="288"/>
    </row>
    <row r="166" spans="1:15" ht="15.75" x14ac:dyDescent="0.25">
      <c r="A166" s="285"/>
      <c r="B166" s="286"/>
      <c r="C166" s="57" t="s">
        <v>279</v>
      </c>
      <c r="D166" s="58">
        <v>1</v>
      </c>
      <c r="E166" s="59" t="s">
        <v>6</v>
      </c>
      <c r="F166" s="60"/>
      <c r="G166" s="61"/>
      <c r="H166" s="141"/>
      <c r="I166" s="141"/>
      <c r="J166" s="141"/>
      <c r="K166" s="141"/>
      <c r="L166" s="141"/>
      <c r="M166" s="141"/>
      <c r="N166" s="142"/>
      <c r="O166" s="288"/>
    </row>
    <row r="167" spans="1:15" ht="15.75" x14ac:dyDescent="0.25">
      <c r="A167" s="285"/>
      <c r="B167" s="286"/>
      <c r="C167" s="62"/>
      <c r="D167" s="63">
        <v>1.1000000000000001</v>
      </c>
      <c r="E167" s="64" t="s">
        <v>7</v>
      </c>
      <c r="F167" s="65"/>
      <c r="G167" s="66"/>
      <c r="H167" s="143"/>
      <c r="I167" s="143"/>
      <c r="J167" s="143"/>
      <c r="K167" s="143"/>
      <c r="L167" s="143"/>
      <c r="M167" s="143"/>
      <c r="N167" s="143"/>
      <c r="O167" s="288"/>
    </row>
    <row r="168" spans="1:15" ht="25.5" x14ac:dyDescent="0.25">
      <c r="A168" s="285"/>
      <c r="B168" s="286"/>
      <c r="C168" s="67" t="s">
        <v>8</v>
      </c>
      <c r="D168" s="68" t="s">
        <v>9</v>
      </c>
      <c r="E168" s="69" t="s">
        <v>10</v>
      </c>
      <c r="F168" s="70" t="s">
        <v>11</v>
      </c>
      <c r="G168" s="71">
        <v>224</v>
      </c>
      <c r="H168" s="238"/>
      <c r="I168" s="422"/>
      <c r="J168" s="423"/>
      <c r="K168" s="423"/>
      <c r="L168" s="424"/>
      <c r="M168" s="424"/>
      <c r="N168" s="425"/>
      <c r="O168" s="288"/>
    </row>
    <row r="169" spans="1:15" ht="25.5" x14ac:dyDescent="0.25">
      <c r="A169" s="285"/>
      <c r="B169" s="286"/>
      <c r="C169" s="67" t="s">
        <v>12</v>
      </c>
      <c r="D169" s="68" t="s">
        <v>13</v>
      </c>
      <c r="E169" s="69" t="s">
        <v>14</v>
      </c>
      <c r="F169" s="70" t="s">
        <v>15</v>
      </c>
      <c r="G169" s="71">
        <v>312</v>
      </c>
      <c r="H169" s="238"/>
      <c r="I169" s="422"/>
      <c r="J169" s="423"/>
      <c r="K169" s="423"/>
      <c r="L169" s="424"/>
      <c r="M169" s="424"/>
      <c r="N169" s="425"/>
      <c r="O169" s="288"/>
    </row>
    <row r="170" spans="1:15" ht="15.75" x14ac:dyDescent="0.25">
      <c r="A170" s="285"/>
      <c r="B170" s="286"/>
      <c r="C170" s="67" t="s">
        <v>16</v>
      </c>
      <c r="D170" s="68" t="s">
        <v>17</v>
      </c>
      <c r="E170" s="69" t="s">
        <v>18</v>
      </c>
      <c r="F170" s="72" t="s">
        <v>19</v>
      </c>
      <c r="G170" s="73">
        <v>1</v>
      </c>
      <c r="H170" s="238"/>
      <c r="I170" s="422"/>
      <c r="J170" s="423"/>
      <c r="K170" s="423"/>
      <c r="L170" s="424"/>
      <c r="M170" s="424"/>
      <c r="N170" s="425"/>
      <c r="O170" s="288"/>
    </row>
    <row r="171" spans="1:15" ht="25.5" x14ac:dyDescent="0.25">
      <c r="A171" s="285"/>
      <c r="B171" s="286"/>
      <c r="C171" s="67" t="s">
        <v>12</v>
      </c>
      <c r="D171" s="68" t="s">
        <v>20</v>
      </c>
      <c r="E171" s="69" t="s">
        <v>21</v>
      </c>
      <c r="F171" s="72" t="s">
        <v>19</v>
      </c>
      <c r="G171" s="73">
        <v>1</v>
      </c>
      <c r="H171" s="238"/>
      <c r="I171" s="422"/>
      <c r="J171" s="423"/>
      <c r="K171" s="423"/>
      <c r="L171" s="424"/>
      <c r="M171" s="424"/>
      <c r="N171" s="425"/>
      <c r="O171" s="288"/>
    </row>
    <row r="172" spans="1:15" ht="25.5" x14ac:dyDescent="0.25">
      <c r="A172" s="285"/>
      <c r="B172" s="286"/>
      <c r="C172" s="67" t="s">
        <v>12</v>
      </c>
      <c r="D172" s="68" t="s">
        <v>22</v>
      </c>
      <c r="E172" s="69" t="s">
        <v>23</v>
      </c>
      <c r="F172" s="72" t="s">
        <v>19</v>
      </c>
      <c r="G172" s="73">
        <v>1</v>
      </c>
      <c r="H172" s="238"/>
      <c r="I172" s="422"/>
      <c r="J172" s="423"/>
      <c r="K172" s="423"/>
      <c r="L172" s="424"/>
      <c r="M172" s="424"/>
      <c r="N172" s="425"/>
      <c r="O172" s="288"/>
    </row>
    <row r="173" spans="1:15" ht="15.75" x14ac:dyDescent="0.25">
      <c r="A173" s="285"/>
      <c r="B173" s="286"/>
      <c r="C173" s="62"/>
      <c r="D173" s="63">
        <v>1.2</v>
      </c>
      <c r="E173" s="64" t="s">
        <v>24</v>
      </c>
      <c r="F173" s="65"/>
      <c r="G173" s="74"/>
      <c r="H173" s="252"/>
      <c r="I173" s="252"/>
      <c r="J173" s="252"/>
      <c r="K173" s="252"/>
      <c r="L173" s="252"/>
      <c r="M173" s="252"/>
      <c r="N173" s="143"/>
      <c r="O173" s="288"/>
    </row>
    <row r="174" spans="1:15" ht="25.5" x14ac:dyDescent="0.25">
      <c r="A174" s="285"/>
      <c r="B174" s="286"/>
      <c r="C174" s="67" t="s">
        <v>25</v>
      </c>
      <c r="D174" s="68" t="s">
        <v>26</v>
      </c>
      <c r="E174" s="69" t="s">
        <v>27</v>
      </c>
      <c r="F174" s="70" t="s">
        <v>28</v>
      </c>
      <c r="G174" s="71">
        <v>19.7</v>
      </c>
      <c r="H174" s="238"/>
      <c r="I174" s="422"/>
      <c r="J174" s="423"/>
      <c r="K174" s="423"/>
      <c r="L174" s="424"/>
      <c r="M174" s="424"/>
      <c r="N174" s="425"/>
      <c r="O174" s="288"/>
    </row>
    <row r="175" spans="1:15" ht="25.5" x14ac:dyDescent="0.25">
      <c r="A175" s="285"/>
      <c r="B175" s="286"/>
      <c r="C175" s="67" t="s">
        <v>12</v>
      </c>
      <c r="D175" s="68" t="s">
        <v>116</v>
      </c>
      <c r="E175" s="69" t="s">
        <v>132</v>
      </c>
      <c r="F175" s="70" t="s">
        <v>28</v>
      </c>
      <c r="G175" s="71">
        <v>50</v>
      </c>
      <c r="H175" s="238"/>
      <c r="I175" s="422"/>
      <c r="J175" s="423"/>
      <c r="K175" s="423"/>
      <c r="L175" s="424"/>
      <c r="M175" s="424"/>
      <c r="N175" s="425"/>
      <c r="O175" s="288"/>
    </row>
    <row r="176" spans="1:15" ht="25.5" x14ac:dyDescent="0.25">
      <c r="A176" s="285"/>
      <c r="B176" s="286"/>
      <c r="C176" s="67" t="s">
        <v>29</v>
      </c>
      <c r="D176" s="68" t="s">
        <v>30</v>
      </c>
      <c r="E176" s="69" t="s">
        <v>280</v>
      </c>
      <c r="F176" s="72" t="s">
        <v>28</v>
      </c>
      <c r="G176" s="73">
        <v>18.2</v>
      </c>
      <c r="H176" s="238"/>
      <c r="I176" s="422"/>
      <c r="J176" s="423"/>
      <c r="K176" s="423"/>
      <c r="L176" s="424"/>
      <c r="M176" s="424"/>
      <c r="N176" s="425"/>
      <c r="O176" s="288"/>
    </row>
    <row r="177" spans="1:15" ht="38.25" x14ac:dyDescent="0.25">
      <c r="A177" s="285"/>
      <c r="B177" s="286"/>
      <c r="C177" s="67" t="s">
        <v>31</v>
      </c>
      <c r="D177" s="68" t="s">
        <v>32</v>
      </c>
      <c r="E177" s="69" t="s">
        <v>281</v>
      </c>
      <c r="F177" s="72" t="s">
        <v>28</v>
      </c>
      <c r="G177" s="73">
        <v>18.2</v>
      </c>
      <c r="H177" s="238"/>
      <c r="I177" s="422"/>
      <c r="J177" s="423"/>
      <c r="K177" s="423"/>
      <c r="L177" s="424"/>
      <c r="M177" s="424"/>
      <c r="N177" s="425"/>
      <c r="O177" s="288"/>
    </row>
    <row r="178" spans="1:15" ht="15.75" x14ac:dyDescent="0.25">
      <c r="A178" s="285"/>
      <c r="B178" s="286"/>
      <c r="C178" s="11" t="s">
        <v>279</v>
      </c>
      <c r="D178" s="75">
        <v>2</v>
      </c>
      <c r="E178" s="59" t="s">
        <v>33</v>
      </c>
      <c r="F178" s="60"/>
      <c r="G178" s="76"/>
      <c r="H178" s="253"/>
      <c r="I178" s="253"/>
      <c r="J178" s="253"/>
      <c r="K178" s="253"/>
      <c r="L178" s="253"/>
      <c r="M178" s="253"/>
      <c r="N178" s="142"/>
      <c r="O178" s="288"/>
    </row>
    <row r="179" spans="1:15" ht="15.75" x14ac:dyDescent="0.25">
      <c r="A179" s="285"/>
      <c r="B179" s="286"/>
      <c r="C179" s="77"/>
      <c r="D179" s="63" t="s">
        <v>34</v>
      </c>
      <c r="E179" s="64" t="s">
        <v>35</v>
      </c>
      <c r="F179" s="65"/>
      <c r="G179" s="74"/>
      <c r="H179" s="252"/>
      <c r="I179" s="252"/>
      <c r="J179" s="252"/>
      <c r="K179" s="252"/>
      <c r="L179" s="252"/>
      <c r="M179" s="252"/>
      <c r="N179" s="143"/>
      <c r="O179" s="288"/>
    </row>
    <row r="180" spans="1:15" ht="25.5" x14ac:dyDescent="0.25">
      <c r="A180" s="285"/>
      <c r="B180" s="286"/>
      <c r="C180" s="67" t="s">
        <v>12</v>
      </c>
      <c r="D180" s="68" t="s">
        <v>36</v>
      </c>
      <c r="E180" s="69" t="s">
        <v>37</v>
      </c>
      <c r="F180" s="72" t="s">
        <v>15</v>
      </c>
      <c r="G180" s="73">
        <v>55</v>
      </c>
      <c r="H180" s="238"/>
      <c r="I180" s="422"/>
      <c r="J180" s="423"/>
      <c r="K180" s="423"/>
      <c r="L180" s="424"/>
      <c r="M180" s="424"/>
      <c r="N180" s="425"/>
      <c r="O180" s="288"/>
    </row>
    <row r="181" spans="1:15" ht="15.75" x14ac:dyDescent="0.25">
      <c r="A181" s="285"/>
      <c r="B181" s="286"/>
      <c r="C181" s="67" t="s">
        <v>38</v>
      </c>
      <c r="D181" s="68" t="s">
        <v>39</v>
      </c>
      <c r="E181" s="69" t="s">
        <v>282</v>
      </c>
      <c r="F181" s="72" t="s">
        <v>40</v>
      </c>
      <c r="G181" s="73">
        <v>165</v>
      </c>
      <c r="H181" s="238"/>
      <c r="I181" s="422"/>
      <c r="J181" s="423"/>
      <c r="K181" s="423"/>
      <c r="L181" s="424"/>
      <c r="M181" s="424"/>
      <c r="N181" s="425"/>
      <c r="O181" s="288"/>
    </row>
    <row r="182" spans="1:15" ht="15.75" x14ac:dyDescent="0.25">
      <c r="A182" s="285"/>
      <c r="B182" s="286"/>
      <c r="C182" s="11" t="s">
        <v>279</v>
      </c>
      <c r="D182" s="75">
        <v>3</v>
      </c>
      <c r="E182" s="59" t="s">
        <v>41</v>
      </c>
      <c r="F182" s="60"/>
      <c r="G182" s="61"/>
      <c r="H182" s="254"/>
      <c r="I182" s="254"/>
      <c r="J182" s="254"/>
      <c r="K182" s="254"/>
      <c r="L182" s="254"/>
      <c r="M182" s="254"/>
      <c r="N182" s="142"/>
      <c r="O182" s="288"/>
    </row>
    <row r="183" spans="1:15" ht="15.75" x14ac:dyDescent="0.25">
      <c r="A183" s="285"/>
      <c r="B183" s="286"/>
      <c r="C183" s="77"/>
      <c r="D183" s="63" t="s">
        <v>42</v>
      </c>
      <c r="E183" s="78" t="s">
        <v>43</v>
      </c>
      <c r="F183" s="65"/>
      <c r="G183" s="66"/>
      <c r="H183" s="252"/>
      <c r="I183" s="252"/>
      <c r="J183" s="252"/>
      <c r="K183" s="252"/>
      <c r="L183" s="252"/>
      <c r="M183" s="252"/>
      <c r="N183" s="143"/>
      <c r="O183" s="288"/>
    </row>
    <row r="184" spans="1:15" ht="15.75" x14ac:dyDescent="0.25">
      <c r="A184" s="285"/>
      <c r="B184" s="286"/>
      <c r="C184" s="92" t="s">
        <v>151</v>
      </c>
      <c r="D184" s="68" t="s">
        <v>45</v>
      </c>
      <c r="E184" s="69" t="s">
        <v>305</v>
      </c>
      <c r="F184" s="72" t="s">
        <v>19</v>
      </c>
      <c r="G184" s="80">
        <v>3</v>
      </c>
      <c r="H184" s="251"/>
      <c r="I184" s="422"/>
      <c r="J184" s="423"/>
      <c r="K184" s="423"/>
      <c r="L184" s="424"/>
      <c r="M184" s="424"/>
      <c r="N184" s="425"/>
      <c r="O184" s="288"/>
    </row>
    <row r="185" spans="1:15" ht="15.75" x14ac:dyDescent="0.25">
      <c r="A185" s="285"/>
      <c r="B185" s="286"/>
      <c r="C185" s="70" t="s">
        <v>44</v>
      </c>
      <c r="D185" s="68" t="s">
        <v>47</v>
      </c>
      <c r="E185" s="79" t="s">
        <v>283</v>
      </c>
      <c r="F185" s="72" t="s">
        <v>19</v>
      </c>
      <c r="G185" s="80">
        <v>3</v>
      </c>
      <c r="H185" s="238"/>
      <c r="I185" s="422"/>
      <c r="J185" s="423"/>
      <c r="K185" s="423"/>
      <c r="L185" s="424"/>
      <c r="M185" s="424"/>
      <c r="N185" s="425"/>
      <c r="O185" s="288"/>
    </row>
    <row r="186" spans="1:15" ht="15.75" x14ac:dyDescent="0.25">
      <c r="A186" s="285"/>
      <c r="B186" s="286"/>
      <c r="C186" s="70" t="s">
        <v>12</v>
      </c>
      <c r="D186" s="68" t="s">
        <v>48</v>
      </c>
      <c r="E186" s="79" t="s">
        <v>306</v>
      </c>
      <c r="F186" s="72" t="s">
        <v>19</v>
      </c>
      <c r="G186" s="80">
        <v>1</v>
      </c>
      <c r="H186" s="238"/>
      <c r="I186" s="422"/>
      <c r="J186" s="423"/>
      <c r="K186" s="423"/>
      <c r="L186" s="424"/>
      <c r="M186" s="424"/>
      <c r="N186" s="425"/>
      <c r="O186" s="288"/>
    </row>
    <row r="187" spans="1:15" ht="15.75" x14ac:dyDescent="0.25">
      <c r="A187" s="285"/>
      <c r="B187" s="286"/>
      <c r="C187" s="70" t="s">
        <v>12</v>
      </c>
      <c r="D187" s="68" t="s">
        <v>49</v>
      </c>
      <c r="E187" s="79" t="s">
        <v>307</v>
      </c>
      <c r="F187" s="72" t="s">
        <v>19</v>
      </c>
      <c r="G187" s="80">
        <v>1</v>
      </c>
      <c r="H187" s="238"/>
      <c r="I187" s="422"/>
      <c r="J187" s="423"/>
      <c r="K187" s="423"/>
      <c r="L187" s="424"/>
      <c r="M187" s="424"/>
      <c r="N187" s="425"/>
      <c r="O187" s="288"/>
    </row>
    <row r="188" spans="1:15" ht="15.75" x14ac:dyDescent="0.25">
      <c r="A188" s="285"/>
      <c r="B188" s="286"/>
      <c r="C188" s="70" t="s">
        <v>12</v>
      </c>
      <c r="D188" s="68" t="s">
        <v>133</v>
      </c>
      <c r="E188" s="79" t="s">
        <v>308</v>
      </c>
      <c r="F188" s="72" t="s">
        <v>19</v>
      </c>
      <c r="G188" s="80">
        <v>1</v>
      </c>
      <c r="H188" s="238"/>
      <c r="I188" s="422"/>
      <c r="J188" s="423"/>
      <c r="K188" s="423"/>
      <c r="L188" s="424"/>
      <c r="M188" s="424"/>
      <c r="N188" s="425"/>
      <c r="O188" s="288"/>
    </row>
    <row r="189" spans="1:15" ht="15.75" x14ac:dyDescent="0.25">
      <c r="A189" s="285"/>
      <c r="B189" s="286"/>
      <c r="C189" s="70" t="s">
        <v>12</v>
      </c>
      <c r="D189" s="68" t="s">
        <v>152</v>
      </c>
      <c r="E189" s="79" t="s">
        <v>309</v>
      </c>
      <c r="F189" s="72" t="s">
        <v>19</v>
      </c>
      <c r="G189" s="80">
        <v>1</v>
      </c>
      <c r="H189" s="238"/>
      <c r="I189" s="422"/>
      <c r="J189" s="423"/>
      <c r="K189" s="423"/>
      <c r="L189" s="424"/>
      <c r="M189" s="424"/>
      <c r="N189" s="425"/>
      <c r="O189" s="288"/>
    </row>
    <row r="190" spans="1:15" ht="15.75" x14ac:dyDescent="0.25">
      <c r="A190" s="285"/>
      <c r="B190" s="286"/>
      <c r="C190" s="70" t="s">
        <v>150</v>
      </c>
      <c r="D190" s="68" t="s">
        <v>153</v>
      </c>
      <c r="E190" s="81" t="s">
        <v>304</v>
      </c>
      <c r="F190" s="72" t="s">
        <v>19</v>
      </c>
      <c r="G190" s="82">
        <v>1</v>
      </c>
      <c r="H190" s="251"/>
      <c r="I190" s="422"/>
      <c r="J190" s="423"/>
      <c r="K190" s="423"/>
      <c r="L190" s="424"/>
      <c r="M190" s="424"/>
      <c r="N190" s="425"/>
      <c r="O190" s="288"/>
    </row>
    <row r="191" spans="1:15" ht="15.75" x14ac:dyDescent="0.25">
      <c r="A191" s="285"/>
      <c r="B191" s="286"/>
      <c r="C191" s="77"/>
      <c r="D191" s="63">
        <v>3.2</v>
      </c>
      <c r="E191" s="64" t="s">
        <v>50</v>
      </c>
      <c r="F191" s="65"/>
      <c r="G191" s="74"/>
      <c r="H191" s="252"/>
      <c r="I191" s="252"/>
      <c r="J191" s="252"/>
      <c r="K191" s="252"/>
      <c r="L191" s="252"/>
      <c r="M191" s="252"/>
      <c r="N191" s="143"/>
      <c r="O191" s="288"/>
    </row>
    <row r="192" spans="1:15" ht="38.25" x14ac:dyDescent="0.25">
      <c r="A192" s="285"/>
      <c r="B192" s="286"/>
      <c r="C192" s="70" t="s">
        <v>12</v>
      </c>
      <c r="D192" s="68" t="s">
        <v>51</v>
      </c>
      <c r="E192" s="81" t="s">
        <v>134</v>
      </c>
      <c r="F192" s="70" t="s">
        <v>110</v>
      </c>
      <c r="G192" s="71">
        <v>2</v>
      </c>
      <c r="H192" s="238"/>
      <c r="I192" s="422"/>
      <c r="J192" s="423"/>
      <c r="K192" s="423"/>
      <c r="L192" s="424"/>
      <c r="M192" s="424"/>
      <c r="N192" s="425"/>
      <c r="O192" s="288"/>
    </row>
    <row r="193" spans="1:15" ht="38.25" x14ac:dyDescent="0.25">
      <c r="A193" s="285"/>
      <c r="B193" s="286"/>
      <c r="C193" s="83" t="s">
        <v>12</v>
      </c>
      <c r="D193" s="68" t="s">
        <v>54</v>
      </c>
      <c r="E193" s="79" t="s">
        <v>310</v>
      </c>
      <c r="F193" s="85" t="s">
        <v>19</v>
      </c>
      <c r="G193" s="86">
        <v>12</v>
      </c>
      <c r="H193" s="238"/>
      <c r="I193" s="422"/>
      <c r="J193" s="423"/>
      <c r="K193" s="423"/>
      <c r="L193" s="424"/>
      <c r="M193" s="424"/>
      <c r="N193" s="425"/>
      <c r="O193" s="288"/>
    </row>
    <row r="194" spans="1:15" ht="25.5" x14ac:dyDescent="0.25">
      <c r="A194" s="285"/>
      <c r="B194" s="286"/>
      <c r="C194" s="70" t="s">
        <v>12</v>
      </c>
      <c r="D194" s="68" t="s">
        <v>56</v>
      </c>
      <c r="E194" s="69" t="s">
        <v>124</v>
      </c>
      <c r="F194" s="70" t="s">
        <v>15</v>
      </c>
      <c r="G194" s="71">
        <v>1.68</v>
      </c>
      <c r="H194" s="238"/>
      <c r="I194" s="422"/>
      <c r="J194" s="423"/>
      <c r="K194" s="423"/>
      <c r="L194" s="424"/>
      <c r="M194" s="424"/>
      <c r="N194" s="425"/>
      <c r="O194" s="288"/>
    </row>
    <row r="195" spans="1:15" ht="15.75" x14ac:dyDescent="0.25">
      <c r="A195" s="285"/>
      <c r="B195" s="286"/>
      <c r="C195" s="68" t="s">
        <v>125</v>
      </c>
      <c r="D195" s="68" t="s">
        <v>57</v>
      </c>
      <c r="E195" s="69" t="s">
        <v>94</v>
      </c>
      <c r="F195" s="70" t="s">
        <v>28</v>
      </c>
      <c r="G195" s="71">
        <v>5</v>
      </c>
      <c r="H195" s="238"/>
      <c r="I195" s="422"/>
      <c r="J195" s="423"/>
      <c r="K195" s="423"/>
      <c r="L195" s="424"/>
      <c r="M195" s="424"/>
      <c r="N195" s="425"/>
      <c r="O195" s="288"/>
    </row>
    <row r="196" spans="1:15" ht="15.75" x14ac:dyDescent="0.25">
      <c r="A196" s="285"/>
      <c r="B196" s="286"/>
      <c r="C196" s="70" t="s">
        <v>120</v>
      </c>
      <c r="D196" s="68" t="s">
        <v>59</v>
      </c>
      <c r="E196" s="69" t="s">
        <v>122</v>
      </c>
      <c r="F196" s="70" t="s">
        <v>15</v>
      </c>
      <c r="G196" s="71">
        <v>10</v>
      </c>
      <c r="H196" s="238"/>
      <c r="I196" s="422"/>
      <c r="J196" s="423"/>
      <c r="K196" s="423"/>
      <c r="L196" s="424"/>
      <c r="M196" s="424"/>
      <c r="N196" s="425"/>
      <c r="O196" s="288"/>
    </row>
    <row r="197" spans="1:15" ht="15.75" x14ac:dyDescent="0.25">
      <c r="A197" s="285"/>
      <c r="B197" s="286"/>
      <c r="C197" s="70" t="s">
        <v>154</v>
      </c>
      <c r="D197" s="68" t="s">
        <v>62</v>
      </c>
      <c r="E197" s="69" t="s">
        <v>114</v>
      </c>
      <c r="F197" s="70" t="s">
        <v>86</v>
      </c>
      <c r="G197" s="71">
        <v>15</v>
      </c>
      <c r="H197" s="245"/>
      <c r="I197" s="422"/>
      <c r="J197" s="423"/>
      <c r="K197" s="423"/>
      <c r="L197" s="424"/>
      <c r="M197" s="424"/>
      <c r="N197" s="425"/>
      <c r="O197" s="288"/>
    </row>
    <row r="198" spans="1:15" ht="25.5" x14ac:dyDescent="0.25">
      <c r="A198" s="285"/>
      <c r="B198" s="286"/>
      <c r="C198" s="83" t="s">
        <v>12</v>
      </c>
      <c r="D198" s="68" t="s">
        <v>65</v>
      </c>
      <c r="E198" s="93" t="s">
        <v>289</v>
      </c>
      <c r="F198" s="94" t="s">
        <v>15</v>
      </c>
      <c r="G198" s="95">
        <v>50</v>
      </c>
      <c r="H198" s="238"/>
      <c r="I198" s="422"/>
      <c r="J198" s="423"/>
      <c r="K198" s="423"/>
      <c r="L198" s="424"/>
      <c r="M198" s="424"/>
      <c r="N198" s="425"/>
      <c r="O198" s="288"/>
    </row>
    <row r="199" spans="1:15" ht="15.75" x14ac:dyDescent="0.25">
      <c r="A199" s="285"/>
      <c r="B199" s="286"/>
      <c r="C199" s="83" t="s">
        <v>290</v>
      </c>
      <c r="D199" s="68" t="s">
        <v>67</v>
      </c>
      <c r="E199" s="93" t="s">
        <v>292</v>
      </c>
      <c r="F199" s="94" t="s">
        <v>86</v>
      </c>
      <c r="G199" s="95">
        <v>73</v>
      </c>
      <c r="H199" s="245"/>
      <c r="I199" s="422"/>
      <c r="J199" s="423"/>
      <c r="K199" s="423"/>
      <c r="L199" s="424"/>
      <c r="M199" s="424"/>
      <c r="N199" s="425"/>
      <c r="O199" s="288"/>
    </row>
    <row r="200" spans="1:15" ht="15.75" x14ac:dyDescent="0.25">
      <c r="A200" s="285"/>
      <c r="B200" s="286"/>
      <c r="C200" s="83" t="s">
        <v>12</v>
      </c>
      <c r="D200" s="68" t="s">
        <v>69</v>
      </c>
      <c r="E200" s="93" t="s">
        <v>274</v>
      </c>
      <c r="F200" s="94" t="s">
        <v>86</v>
      </c>
      <c r="G200" s="95">
        <v>214</v>
      </c>
      <c r="H200" s="238"/>
      <c r="I200" s="422"/>
      <c r="J200" s="423"/>
      <c r="K200" s="423"/>
      <c r="L200" s="424"/>
      <c r="M200" s="424"/>
      <c r="N200" s="425"/>
      <c r="O200" s="288"/>
    </row>
    <row r="201" spans="1:15" ht="25.5" x14ac:dyDescent="0.25">
      <c r="A201" s="285"/>
      <c r="B201" s="286"/>
      <c r="C201" s="83" t="s">
        <v>123</v>
      </c>
      <c r="D201" s="68" t="s">
        <v>70</v>
      </c>
      <c r="E201" s="93" t="s">
        <v>294</v>
      </c>
      <c r="F201" s="83" t="s">
        <v>15</v>
      </c>
      <c r="G201" s="96">
        <v>102</v>
      </c>
      <c r="H201" s="249"/>
      <c r="I201" s="422"/>
      <c r="J201" s="423"/>
      <c r="K201" s="423"/>
      <c r="L201" s="424"/>
      <c r="M201" s="424"/>
      <c r="N201" s="425"/>
      <c r="O201" s="288"/>
    </row>
    <row r="202" spans="1:15" ht="25.5" x14ac:dyDescent="0.25">
      <c r="A202" s="285"/>
      <c r="B202" s="286"/>
      <c r="C202" s="83" t="s">
        <v>155</v>
      </c>
      <c r="D202" s="68" t="s">
        <v>136</v>
      </c>
      <c r="E202" s="93" t="s">
        <v>311</v>
      </c>
      <c r="F202" s="83" t="s">
        <v>15</v>
      </c>
      <c r="G202" s="96">
        <v>25</v>
      </c>
      <c r="H202" s="255"/>
      <c r="I202" s="422"/>
      <c r="J202" s="423"/>
      <c r="K202" s="423"/>
      <c r="L202" s="424"/>
      <c r="M202" s="424"/>
      <c r="N202" s="425"/>
      <c r="O202" s="288"/>
    </row>
    <row r="203" spans="1:15" ht="15.75" x14ac:dyDescent="0.25">
      <c r="A203" s="285"/>
      <c r="B203" s="286"/>
      <c r="C203" s="87" t="s">
        <v>58</v>
      </c>
      <c r="D203" s="68" t="s">
        <v>138</v>
      </c>
      <c r="E203" s="79" t="s">
        <v>60</v>
      </c>
      <c r="F203" s="85" t="s">
        <v>61</v>
      </c>
      <c r="G203" s="86">
        <v>5</v>
      </c>
      <c r="H203" s="238"/>
      <c r="I203" s="422"/>
      <c r="J203" s="423"/>
      <c r="K203" s="423"/>
      <c r="L203" s="424"/>
      <c r="M203" s="424"/>
      <c r="N203" s="425"/>
      <c r="O203" s="288"/>
    </row>
    <row r="204" spans="1:15" ht="25.5" x14ac:dyDescent="0.25">
      <c r="A204" s="285"/>
      <c r="B204" s="286"/>
      <c r="C204" s="87" t="s">
        <v>139</v>
      </c>
      <c r="D204" s="68" t="s">
        <v>140</v>
      </c>
      <c r="E204" s="79" t="s">
        <v>301</v>
      </c>
      <c r="F204" s="85" t="s">
        <v>11</v>
      </c>
      <c r="G204" s="86">
        <v>20</v>
      </c>
      <c r="H204" s="238"/>
      <c r="I204" s="422"/>
      <c r="J204" s="423"/>
      <c r="K204" s="423"/>
      <c r="L204" s="424"/>
      <c r="M204" s="424"/>
      <c r="N204" s="425"/>
      <c r="O204" s="288"/>
    </row>
    <row r="205" spans="1:15" ht="15.75" x14ac:dyDescent="0.25">
      <c r="A205" s="285"/>
      <c r="B205" s="286"/>
      <c r="C205" s="87" t="s">
        <v>141</v>
      </c>
      <c r="D205" s="68" t="s">
        <v>142</v>
      </c>
      <c r="E205" s="79" t="s">
        <v>312</v>
      </c>
      <c r="F205" s="85" t="s">
        <v>11</v>
      </c>
      <c r="G205" s="86">
        <v>40</v>
      </c>
      <c r="H205" s="238"/>
      <c r="I205" s="422"/>
      <c r="J205" s="423"/>
      <c r="K205" s="423"/>
      <c r="L205" s="424"/>
      <c r="M205" s="424"/>
      <c r="N205" s="425"/>
      <c r="O205" s="288"/>
    </row>
    <row r="206" spans="1:15" ht="25.5" x14ac:dyDescent="0.25">
      <c r="A206" s="285"/>
      <c r="B206" s="286"/>
      <c r="C206" s="83" t="s">
        <v>143</v>
      </c>
      <c r="D206" s="68" t="s">
        <v>144</v>
      </c>
      <c r="E206" s="79" t="s">
        <v>303</v>
      </c>
      <c r="F206" s="85" t="s">
        <v>11</v>
      </c>
      <c r="G206" s="86">
        <v>264</v>
      </c>
      <c r="H206" s="255"/>
      <c r="I206" s="422"/>
      <c r="J206" s="423"/>
      <c r="K206" s="423"/>
      <c r="L206" s="424"/>
      <c r="M206" s="424"/>
      <c r="N206" s="425"/>
      <c r="O206" s="288"/>
    </row>
    <row r="207" spans="1:15" ht="26.25" thickBot="1" x14ac:dyDescent="0.3">
      <c r="A207" s="285"/>
      <c r="B207" s="286"/>
      <c r="C207" s="83" t="s">
        <v>12</v>
      </c>
      <c r="D207" s="68" t="s">
        <v>145</v>
      </c>
      <c r="E207" s="79" t="s">
        <v>63</v>
      </c>
      <c r="F207" s="85" t="s">
        <v>19</v>
      </c>
      <c r="G207" s="86">
        <v>3</v>
      </c>
      <c r="H207" s="238"/>
      <c r="I207" s="422"/>
      <c r="J207" s="423"/>
      <c r="K207" s="423"/>
      <c r="L207" s="424"/>
      <c r="M207" s="424"/>
      <c r="N207" s="425"/>
      <c r="O207" s="288"/>
    </row>
    <row r="208" spans="1:15" ht="15.75" x14ac:dyDescent="0.25">
      <c r="A208" s="285"/>
      <c r="B208" s="286"/>
      <c r="C208" s="88"/>
      <c r="D208" s="89"/>
      <c r="E208" s="90" t="s">
        <v>71</v>
      </c>
      <c r="F208" s="3"/>
      <c r="G208" s="91"/>
      <c r="H208" s="146"/>
      <c r="I208" s="146"/>
      <c r="J208" s="146"/>
      <c r="K208" s="146"/>
      <c r="L208" s="146"/>
      <c r="M208" s="146"/>
      <c r="N208" s="147"/>
      <c r="O208" s="288"/>
    </row>
    <row r="209" spans="1:15" s="300" customFormat="1" ht="35.25" customHeight="1" thickBot="1" x14ac:dyDescent="0.3">
      <c r="A209" s="301"/>
      <c r="B209" s="302"/>
      <c r="C209" s="440" t="s">
        <v>159</v>
      </c>
      <c r="D209" s="441"/>
      <c r="E209" s="441"/>
      <c r="F209" s="441"/>
      <c r="G209" s="441"/>
      <c r="H209" s="441"/>
      <c r="I209" s="441"/>
      <c r="J209" s="441"/>
      <c r="K209" s="441"/>
      <c r="L209" s="441"/>
      <c r="M209" s="441"/>
      <c r="N209" s="442"/>
      <c r="O209" s="288"/>
    </row>
    <row r="210" spans="1:15" ht="15.75" x14ac:dyDescent="0.25">
      <c r="A210" s="285"/>
      <c r="B210" s="286"/>
      <c r="C210" s="52"/>
      <c r="D210" s="53" t="s">
        <v>0</v>
      </c>
      <c r="E210" s="54" t="s">
        <v>1</v>
      </c>
      <c r="F210" s="55" t="s">
        <v>2</v>
      </c>
      <c r="G210" s="97" t="s">
        <v>3</v>
      </c>
      <c r="H210" s="140" t="s">
        <v>4</v>
      </c>
      <c r="I210" s="140" t="s">
        <v>402</v>
      </c>
      <c r="J210" s="140" t="s">
        <v>403</v>
      </c>
      <c r="K210" s="140" t="s">
        <v>404</v>
      </c>
      <c r="L210" s="140" t="s">
        <v>405</v>
      </c>
      <c r="M210" s="140" t="s">
        <v>406</v>
      </c>
      <c r="N210" s="140" t="s">
        <v>5</v>
      </c>
      <c r="O210" s="288"/>
    </row>
    <row r="211" spans="1:15" ht="15.75" x14ac:dyDescent="0.25">
      <c r="A211" s="285"/>
      <c r="B211" s="286"/>
      <c r="C211" s="11" t="s">
        <v>279</v>
      </c>
      <c r="D211" s="58">
        <v>1</v>
      </c>
      <c r="E211" s="59" t="s">
        <v>6</v>
      </c>
      <c r="F211" s="60"/>
      <c r="G211" s="76"/>
      <c r="H211" s="141"/>
      <c r="I211" s="141"/>
      <c r="J211" s="141"/>
      <c r="K211" s="141"/>
      <c r="L211" s="141"/>
      <c r="M211" s="141"/>
      <c r="N211" s="142"/>
      <c r="O211" s="288"/>
    </row>
    <row r="212" spans="1:15" ht="15.75" x14ac:dyDescent="0.25">
      <c r="A212" s="285"/>
      <c r="B212" s="286"/>
      <c r="C212" s="62"/>
      <c r="D212" s="63">
        <v>1.1000000000000001</v>
      </c>
      <c r="E212" s="64" t="s">
        <v>7</v>
      </c>
      <c r="F212" s="65"/>
      <c r="G212" s="74"/>
      <c r="H212" s="143"/>
      <c r="I212" s="143"/>
      <c r="J212" s="143"/>
      <c r="K212" s="143"/>
      <c r="L212" s="143"/>
      <c r="M212" s="143"/>
      <c r="N212" s="143"/>
      <c r="O212" s="288"/>
    </row>
    <row r="213" spans="1:15" ht="25.5" x14ac:dyDescent="0.25">
      <c r="A213" s="285"/>
      <c r="B213" s="286"/>
      <c r="C213" s="67" t="s">
        <v>8</v>
      </c>
      <c r="D213" s="68" t="s">
        <v>9</v>
      </c>
      <c r="E213" s="69" t="s">
        <v>10</v>
      </c>
      <c r="F213" s="70" t="s">
        <v>11</v>
      </c>
      <c r="G213" s="71">
        <v>74</v>
      </c>
      <c r="H213" s="238"/>
      <c r="I213" s="422"/>
      <c r="J213" s="423"/>
      <c r="K213" s="423"/>
      <c r="L213" s="424"/>
      <c r="M213" s="424"/>
      <c r="N213" s="425"/>
      <c r="O213" s="288"/>
    </row>
    <row r="214" spans="1:15" ht="25.5" x14ac:dyDescent="0.25">
      <c r="A214" s="285"/>
      <c r="B214" s="286"/>
      <c r="C214" s="67" t="s">
        <v>12</v>
      </c>
      <c r="D214" s="68" t="s">
        <v>13</v>
      </c>
      <c r="E214" s="69" t="s">
        <v>14</v>
      </c>
      <c r="F214" s="70" t="s">
        <v>15</v>
      </c>
      <c r="G214" s="71">
        <v>1470</v>
      </c>
      <c r="H214" s="238"/>
      <c r="I214" s="422"/>
      <c r="J214" s="423"/>
      <c r="K214" s="423"/>
      <c r="L214" s="424"/>
      <c r="M214" s="424"/>
      <c r="N214" s="425"/>
      <c r="O214" s="288"/>
    </row>
    <row r="215" spans="1:15" ht="15.75" x14ac:dyDescent="0.25">
      <c r="A215" s="285"/>
      <c r="B215" s="286"/>
      <c r="C215" s="67" t="s">
        <v>16</v>
      </c>
      <c r="D215" s="68" t="s">
        <v>17</v>
      </c>
      <c r="E215" s="69" t="s">
        <v>18</v>
      </c>
      <c r="F215" s="72" t="s">
        <v>19</v>
      </c>
      <c r="G215" s="73">
        <v>1</v>
      </c>
      <c r="H215" s="238"/>
      <c r="I215" s="422"/>
      <c r="J215" s="423"/>
      <c r="K215" s="423"/>
      <c r="L215" s="424"/>
      <c r="M215" s="424"/>
      <c r="N215" s="425"/>
      <c r="O215" s="288"/>
    </row>
    <row r="216" spans="1:15" ht="25.5" x14ac:dyDescent="0.25">
      <c r="A216" s="285"/>
      <c r="B216" s="286"/>
      <c r="C216" s="67" t="s">
        <v>12</v>
      </c>
      <c r="D216" s="68" t="s">
        <v>20</v>
      </c>
      <c r="E216" s="69" t="s">
        <v>21</v>
      </c>
      <c r="F216" s="72" t="s">
        <v>19</v>
      </c>
      <c r="G216" s="73">
        <v>1</v>
      </c>
      <c r="H216" s="238"/>
      <c r="I216" s="422"/>
      <c r="J216" s="423"/>
      <c r="K216" s="423"/>
      <c r="L216" s="424"/>
      <c r="M216" s="424"/>
      <c r="N216" s="425"/>
      <c r="O216" s="288"/>
    </row>
    <row r="217" spans="1:15" ht="25.5" x14ac:dyDescent="0.25">
      <c r="A217" s="285"/>
      <c r="B217" s="286"/>
      <c r="C217" s="67" t="s">
        <v>12</v>
      </c>
      <c r="D217" s="68" t="s">
        <v>22</v>
      </c>
      <c r="E217" s="69" t="s">
        <v>23</v>
      </c>
      <c r="F217" s="72" t="s">
        <v>19</v>
      </c>
      <c r="G217" s="73">
        <v>1</v>
      </c>
      <c r="H217" s="238"/>
      <c r="I217" s="422"/>
      <c r="J217" s="423"/>
      <c r="K217" s="423"/>
      <c r="L217" s="424"/>
      <c r="M217" s="424"/>
      <c r="N217" s="425"/>
      <c r="O217" s="288"/>
    </row>
    <row r="218" spans="1:15" ht="15.75" x14ac:dyDescent="0.25">
      <c r="A218" s="285"/>
      <c r="B218" s="286"/>
      <c r="C218" s="62"/>
      <c r="D218" s="63">
        <v>1.2</v>
      </c>
      <c r="E218" s="64" t="s">
        <v>24</v>
      </c>
      <c r="F218" s="65"/>
      <c r="G218" s="74"/>
      <c r="H218" s="252"/>
      <c r="I218" s="252"/>
      <c r="J218" s="252"/>
      <c r="K218" s="252"/>
      <c r="L218" s="252"/>
      <c r="M218" s="252"/>
      <c r="N218" s="143"/>
      <c r="O218" s="288"/>
    </row>
    <row r="219" spans="1:15" ht="25.5" x14ac:dyDescent="0.25">
      <c r="A219" s="285"/>
      <c r="B219" s="286"/>
      <c r="C219" s="67" t="s">
        <v>12</v>
      </c>
      <c r="D219" s="68" t="s">
        <v>116</v>
      </c>
      <c r="E219" s="69" t="s">
        <v>132</v>
      </c>
      <c r="F219" s="70" t="s">
        <v>28</v>
      </c>
      <c r="G219" s="71">
        <v>5.5</v>
      </c>
      <c r="H219" s="238"/>
      <c r="I219" s="422"/>
      <c r="J219" s="423"/>
      <c r="K219" s="423"/>
      <c r="L219" s="424"/>
      <c r="M219" s="424"/>
      <c r="N219" s="425"/>
      <c r="O219" s="288"/>
    </row>
    <row r="220" spans="1:15" ht="25.5" x14ac:dyDescent="0.25">
      <c r="A220" s="285"/>
      <c r="B220" s="286"/>
      <c r="C220" s="67" t="s">
        <v>25</v>
      </c>
      <c r="D220" s="68" t="s">
        <v>26</v>
      </c>
      <c r="E220" s="69" t="s">
        <v>27</v>
      </c>
      <c r="F220" s="70" t="s">
        <v>28</v>
      </c>
      <c r="G220" s="71">
        <v>3.7</v>
      </c>
      <c r="H220" s="238"/>
      <c r="I220" s="422"/>
      <c r="J220" s="423"/>
      <c r="K220" s="423"/>
      <c r="L220" s="424"/>
      <c r="M220" s="424"/>
      <c r="N220" s="425"/>
      <c r="O220" s="288"/>
    </row>
    <row r="221" spans="1:15" ht="25.5" x14ac:dyDescent="0.25">
      <c r="A221" s="285"/>
      <c r="B221" s="286"/>
      <c r="C221" s="67" t="s">
        <v>29</v>
      </c>
      <c r="D221" s="68" t="s">
        <v>30</v>
      </c>
      <c r="E221" s="69" t="s">
        <v>280</v>
      </c>
      <c r="F221" s="72" t="s">
        <v>28</v>
      </c>
      <c r="G221" s="73">
        <v>2.6</v>
      </c>
      <c r="H221" s="238"/>
      <c r="I221" s="422"/>
      <c r="J221" s="423"/>
      <c r="K221" s="423"/>
      <c r="L221" s="424"/>
      <c r="M221" s="424"/>
      <c r="N221" s="425"/>
      <c r="O221" s="288"/>
    </row>
    <row r="222" spans="1:15" ht="38.25" x14ac:dyDescent="0.25">
      <c r="A222" s="285"/>
      <c r="B222" s="286"/>
      <c r="C222" s="67" t="s">
        <v>31</v>
      </c>
      <c r="D222" s="68" t="s">
        <v>32</v>
      </c>
      <c r="E222" s="69" t="s">
        <v>281</v>
      </c>
      <c r="F222" s="72" t="s">
        <v>28</v>
      </c>
      <c r="G222" s="73">
        <v>2.6</v>
      </c>
      <c r="H222" s="238"/>
      <c r="I222" s="422"/>
      <c r="J222" s="423"/>
      <c r="K222" s="423"/>
      <c r="L222" s="424"/>
      <c r="M222" s="424"/>
      <c r="N222" s="425"/>
      <c r="O222" s="288"/>
    </row>
    <row r="223" spans="1:15" ht="15.75" x14ac:dyDescent="0.25">
      <c r="A223" s="285"/>
      <c r="B223" s="286"/>
      <c r="C223" s="11" t="s">
        <v>279</v>
      </c>
      <c r="D223" s="75">
        <v>2</v>
      </c>
      <c r="E223" s="59" t="s">
        <v>33</v>
      </c>
      <c r="F223" s="60"/>
      <c r="G223" s="76"/>
      <c r="H223" s="253"/>
      <c r="I223" s="253"/>
      <c r="J223" s="253"/>
      <c r="K223" s="253"/>
      <c r="L223" s="253"/>
      <c r="M223" s="253"/>
      <c r="N223" s="144"/>
      <c r="O223" s="288"/>
    </row>
    <row r="224" spans="1:15" ht="15.75" x14ac:dyDescent="0.25">
      <c r="A224" s="285"/>
      <c r="B224" s="286"/>
      <c r="C224" s="77"/>
      <c r="D224" s="63" t="s">
        <v>34</v>
      </c>
      <c r="E224" s="64" t="s">
        <v>35</v>
      </c>
      <c r="F224" s="65"/>
      <c r="G224" s="74"/>
      <c r="H224" s="252"/>
      <c r="I224" s="252"/>
      <c r="J224" s="252"/>
      <c r="K224" s="252"/>
      <c r="L224" s="252"/>
      <c r="M224" s="252"/>
      <c r="N224" s="145"/>
      <c r="O224" s="288"/>
    </row>
    <row r="225" spans="1:15" ht="25.5" x14ac:dyDescent="0.25">
      <c r="A225" s="285"/>
      <c r="B225" s="286"/>
      <c r="C225" s="67" t="s">
        <v>12</v>
      </c>
      <c r="D225" s="68" t="s">
        <v>36</v>
      </c>
      <c r="E225" s="69" t="s">
        <v>37</v>
      </c>
      <c r="F225" s="72" t="s">
        <v>15</v>
      </c>
      <c r="G225" s="73">
        <v>5</v>
      </c>
      <c r="H225" s="238"/>
      <c r="I225" s="422"/>
      <c r="J225" s="423"/>
      <c r="K225" s="423"/>
      <c r="L225" s="424"/>
      <c r="M225" s="424"/>
      <c r="N225" s="425"/>
      <c r="O225" s="288"/>
    </row>
    <row r="226" spans="1:15" ht="15.75" x14ac:dyDescent="0.25">
      <c r="A226" s="285"/>
      <c r="B226" s="286"/>
      <c r="C226" s="67" t="s">
        <v>38</v>
      </c>
      <c r="D226" s="68" t="s">
        <v>39</v>
      </c>
      <c r="E226" s="69" t="s">
        <v>282</v>
      </c>
      <c r="F226" s="72" t="s">
        <v>40</v>
      </c>
      <c r="G226" s="73">
        <v>15</v>
      </c>
      <c r="H226" s="238"/>
      <c r="I226" s="422"/>
      <c r="J226" s="423"/>
      <c r="K226" s="423"/>
      <c r="L226" s="424"/>
      <c r="M226" s="424"/>
      <c r="N226" s="425"/>
      <c r="O226" s="288"/>
    </row>
    <row r="227" spans="1:15" ht="15.75" x14ac:dyDescent="0.25">
      <c r="A227" s="285"/>
      <c r="B227" s="286"/>
      <c r="C227" s="11" t="s">
        <v>279</v>
      </c>
      <c r="D227" s="75">
        <v>3</v>
      </c>
      <c r="E227" s="59" t="s">
        <v>41</v>
      </c>
      <c r="F227" s="60"/>
      <c r="G227" s="76"/>
      <c r="H227" s="256"/>
      <c r="I227" s="256"/>
      <c r="J227" s="256"/>
      <c r="K227" s="256"/>
      <c r="L227" s="256"/>
      <c r="M227" s="256"/>
      <c r="N227" s="142"/>
      <c r="O227" s="288"/>
    </row>
    <row r="228" spans="1:15" ht="15.75" x14ac:dyDescent="0.25">
      <c r="A228" s="285"/>
      <c r="B228" s="286"/>
      <c r="C228" s="77"/>
      <c r="D228" s="63" t="s">
        <v>42</v>
      </c>
      <c r="E228" s="78" t="s">
        <v>43</v>
      </c>
      <c r="F228" s="65"/>
      <c r="G228" s="74"/>
      <c r="H228" s="252"/>
      <c r="I228" s="252"/>
      <c r="J228" s="252"/>
      <c r="K228" s="252"/>
      <c r="L228" s="252"/>
      <c r="M228" s="252"/>
      <c r="N228" s="143"/>
      <c r="O228" s="288"/>
    </row>
    <row r="229" spans="1:15" ht="15.75" x14ac:dyDescent="0.25">
      <c r="A229" s="285"/>
      <c r="B229" s="286"/>
      <c r="C229" s="70" t="s">
        <v>44</v>
      </c>
      <c r="D229" s="68" t="s">
        <v>45</v>
      </c>
      <c r="E229" s="98" t="s">
        <v>283</v>
      </c>
      <c r="F229" s="72" t="s">
        <v>19</v>
      </c>
      <c r="G229" s="71">
        <v>2</v>
      </c>
      <c r="H229" s="238"/>
      <c r="I229" s="422"/>
      <c r="J229" s="423"/>
      <c r="K229" s="423"/>
      <c r="L229" s="424"/>
      <c r="M229" s="424"/>
      <c r="N229" s="425"/>
      <c r="O229" s="288"/>
    </row>
    <row r="230" spans="1:15" ht="15.75" x14ac:dyDescent="0.25">
      <c r="A230" s="285"/>
      <c r="B230" s="286"/>
      <c r="C230" s="92" t="s">
        <v>151</v>
      </c>
      <c r="D230" s="68" t="s">
        <v>47</v>
      </c>
      <c r="E230" s="99" t="s">
        <v>305</v>
      </c>
      <c r="F230" s="72" t="s">
        <v>19</v>
      </c>
      <c r="G230" s="71">
        <v>1</v>
      </c>
      <c r="H230" s="251"/>
      <c r="I230" s="422"/>
      <c r="J230" s="423"/>
      <c r="K230" s="423"/>
      <c r="L230" s="424"/>
      <c r="M230" s="424"/>
      <c r="N230" s="425"/>
      <c r="O230" s="288"/>
    </row>
    <row r="231" spans="1:15" ht="15.75" x14ac:dyDescent="0.25">
      <c r="A231" s="285"/>
      <c r="B231" s="286"/>
      <c r="C231" s="77"/>
      <c r="D231" s="63">
        <v>3.2</v>
      </c>
      <c r="E231" s="64" t="s">
        <v>50</v>
      </c>
      <c r="F231" s="65"/>
      <c r="G231" s="74"/>
      <c r="H231" s="252"/>
      <c r="I231" s="252"/>
      <c r="J231" s="252"/>
      <c r="K231" s="252"/>
      <c r="L231" s="252"/>
      <c r="M231" s="252"/>
      <c r="N231" s="143"/>
      <c r="O231" s="288"/>
    </row>
    <row r="232" spans="1:15" ht="15.75" x14ac:dyDescent="0.25">
      <c r="A232" s="285"/>
      <c r="B232" s="286"/>
      <c r="C232" s="70" t="s">
        <v>157</v>
      </c>
      <c r="D232" s="68" t="s">
        <v>51</v>
      </c>
      <c r="E232" s="100" t="s">
        <v>158</v>
      </c>
      <c r="F232" s="70" t="s">
        <v>19</v>
      </c>
      <c r="G232" s="101">
        <v>2</v>
      </c>
      <c r="H232" s="250"/>
      <c r="I232" s="422"/>
      <c r="J232" s="423"/>
      <c r="K232" s="423"/>
      <c r="L232" s="424"/>
      <c r="M232" s="424"/>
      <c r="N232" s="425"/>
      <c r="O232" s="288"/>
    </row>
    <row r="233" spans="1:15" ht="38.25" x14ac:dyDescent="0.25">
      <c r="A233" s="285"/>
      <c r="B233" s="286"/>
      <c r="C233" s="70" t="s">
        <v>12</v>
      </c>
      <c r="D233" s="68" t="s">
        <v>54</v>
      </c>
      <c r="E233" s="81" t="s">
        <v>134</v>
      </c>
      <c r="F233" s="70" t="s">
        <v>110</v>
      </c>
      <c r="G233" s="71">
        <v>1</v>
      </c>
      <c r="H233" s="238"/>
      <c r="I233" s="422"/>
      <c r="J233" s="423"/>
      <c r="K233" s="423"/>
      <c r="L233" s="424"/>
      <c r="M233" s="424"/>
      <c r="N233" s="425"/>
      <c r="O233" s="288"/>
    </row>
    <row r="234" spans="1:15" ht="25.5" x14ac:dyDescent="0.25">
      <c r="A234" s="285"/>
      <c r="B234" s="286"/>
      <c r="C234" s="83" t="s">
        <v>12</v>
      </c>
      <c r="D234" s="68" t="s">
        <v>56</v>
      </c>
      <c r="E234" s="79" t="s">
        <v>313</v>
      </c>
      <c r="F234" s="85" t="s">
        <v>19</v>
      </c>
      <c r="G234" s="86">
        <v>6</v>
      </c>
      <c r="H234" s="238"/>
      <c r="I234" s="422"/>
      <c r="J234" s="423"/>
      <c r="K234" s="423"/>
      <c r="L234" s="424"/>
      <c r="M234" s="424"/>
      <c r="N234" s="425"/>
      <c r="O234" s="288"/>
    </row>
    <row r="235" spans="1:15" ht="15.75" x14ac:dyDescent="0.25">
      <c r="A235" s="285"/>
      <c r="B235" s="286"/>
      <c r="C235" s="70" t="s">
        <v>154</v>
      </c>
      <c r="D235" s="68" t="s">
        <v>57</v>
      </c>
      <c r="E235" s="69" t="s">
        <v>114</v>
      </c>
      <c r="F235" s="70" t="s">
        <v>86</v>
      </c>
      <c r="G235" s="71">
        <v>8</v>
      </c>
      <c r="H235" s="245"/>
      <c r="I235" s="422"/>
      <c r="J235" s="423"/>
      <c r="K235" s="423"/>
      <c r="L235" s="424"/>
      <c r="M235" s="424"/>
      <c r="N235" s="425"/>
      <c r="O235" s="288"/>
    </row>
    <row r="236" spans="1:15" ht="15.75" x14ac:dyDescent="0.25">
      <c r="A236" s="285"/>
      <c r="B236" s="286"/>
      <c r="C236" s="70" t="s">
        <v>120</v>
      </c>
      <c r="D236" s="68" t="s">
        <v>59</v>
      </c>
      <c r="E236" s="69" t="s">
        <v>122</v>
      </c>
      <c r="F236" s="70" t="s">
        <v>15</v>
      </c>
      <c r="G236" s="71">
        <v>10</v>
      </c>
      <c r="H236" s="238"/>
      <c r="I236" s="422"/>
      <c r="J236" s="423"/>
      <c r="K236" s="423"/>
      <c r="L236" s="424"/>
      <c r="M236" s="424"/>
      <c r="N236" s="425"/>
      <c r="O236" s="288"/>
    </row>
    <row r="237" spans="1:15" ht="15.75" x14ac:dyDescent="0.25">
      <c r="A237" s="285"/>
      <c r="B237" s="286"/>
      <c r="C237" s="87" t="s">
        <v>58</v>
      </c>
      <c r="D237" s="68" t="s">
        <v>62</v>
      </c>
      <c r="E237" s="79" t="s">
        <v>60</v>
      </c>
      <c r="F237" s="85" t="s">
        <v>61</v>
      </c>
      <c r="G237" s="86">
        <v>4</v>
      </c>
      <c r="H237" s="238"/>
      <c r="I237" s="422"/>
      <c r="J237" s="423"/>
      <c r="K237" s="423"/>
      <c r="L237" s="424"/>
      <c r="M237" s="424"/>
      <c r="N237" s="425"/>
      <c r="O237" s="288"/>
    </row>
    <row r="238" spans="1:15" ht="15.75" x14ac:dyDescent="0.25">
      <c r="A238" s="285"/>
      <c r="B238" s="286"/>
      <c r="C238" s="83" t="s">
        <v>12</v>
      </c>
      <c r="D238" s="68" t="s">
        <v>65</v>
      </c>
      <c r="E238" s="79" t="s">
        <v>68</v>
      </c>
      <c r="F238" s="85" t="s">
        <v>15</v>
      </c>
      <c r="G238" s="86">
        <v>120</v>
      </c>
      <c r="H238" s="238"/>
      <c r="I238" s="422"/>
      <c r="J238" s="423"/>
      <c r="K238" s="423"/>
      <c r="L238" s="424"/>
      <c r="M238" s="424"/>
      <c r="N238" s="425"/>
      <c r="O238" s="288"/>
    </row>
    <row r="239" spans="1:15" ht="25.5" x14ac:dyDescent="0.25">
      <c r="A239" s="285"/>
      <c r="B239" s="286"/>
      <c r="C239" s="83" t="s">
        <v>155</v>
      </c>
      <c r="D239" s="68" t="s">
        <v>67</v>
      </c>
      <c r="E239" s="93" t="s">
        <v>311</v>
      </c>
      <c r="F239" s="83" t="s">
        <v>15</v>
      </c>
      <c r="G239" s="96">
        <v>25</v>
      </c>
      <c r="H239" s="255"/>
      <c r="I239" s="422"/>
      <c r="J239" s="423"/>
      <c r="K239" s="423"/>
      <c r="L239" s="424"/>
      <c r="M239" s="424"/>
      <c r="N239" s="425"/>
      <c r="O239" s="288"/>
    </row>
    <row r="240" spans="1:15" ht="25.5" x14ac:dyDescent="0.25">
      <c r="A240" s="285"/>
      <c r="B240" s="286"/>
      <c r="C240" s="87" t="s">
        <v>139</v>
      </c>
      <c r="D240" s="68" t="s">
        <v>69</v>
      </c>
      <c r="E240" s="79" t="s">
        <v>301</v>
      </c>
      <c r="F240" s="85" t="s">
        <v>11</v>
      </c>
      <c r="G240" s="86">
        <v>20</v>
      </c>
      <c r="H240" s="238"/>
      <c r="I240" s="422"/>
      <c r="J240" s="423"/>
      <c r="K240" s="423"/>
      <c r="L240" s="424"/>
      <c r="M240" s="424"/>
      <c r="N240" s="425"/>
      <c r="O240" s="288"/>
    </row>
    <row r="241" spans="1:15" ht="26.25" thickBot="1" x14ac:dyDescent="0.3">
      <c r="A241" s="285"/>
      <c r="B241" s="286"/>
      <c r="C241" s="83" t="s">
        <v>12</v>
      </c>
      <c r="D241" s="68" t="s">
        <v>70</v>
      </c>
      <c r="E241" s="79" t="s">
        <v>63</v>
      </c>
      <c r="F241" s="85" t="s">
        <v>19</v>
      </c>
      <c r="G241" s="86">
        <v>3</v>
      </c>
      <c r="H241" s="238"/>
      <c r="I241" s="422"/>
      <c r="J241" s="423"/>
      <c r="K241" s="423"/>
      <c r="L241" s="424"/>
      <c r="M241" s="424"/>
      <c r="N241" s="425"/>
      <c r="O241" s="288"/>
    </row>
    <row r="242" spans="1:15" ht="15.75" x14ac:dyDescent="0.25">
      <c r="A242" s="285"/>
      <c r="B242" s="286"/>
      <c r="C242" s="102"/>
      <c r="D242" s="103"/>
      <c r="E242" s="90" t="s">
        <v>71</v>
      </c>
      <c r="F242" s="104"/>
      <c r="G242" s="105"/>
      <c r="H242" s="146"/>
      <c r="I242" s="146"/>
      <c r="J242" s="146"/>
      <c r="K242" s="146"/>
      <c r="L242" s="146"/>
      <c r="M242" s="146"/>
      <c r="N242" s="147"/>
      <c r="O242" s="288"/>
    </row>
    <row r="243" spans="1:15" s="300" customFormat="1" ht="35.25" customHeight="1" thickBot="1" x14ac:dyDescent="0.3">
      <c r="A243" s="301"/>
      <c r="B243" s="302"/>
      <c r="C243" s="440" t="s">
        <v>160</v>
      </c>
      <c r="D243" s="441"/>
      <c r="E243" s="441"/>
      <c r="F243" s="441"/>
      <c r="G243" s="441"/>
      <c r="H243" s="441"/>
      <c r="I243" s="441"/>
      <c r="J243" s="441"/>
      <c r="K243" s="441"/>
      <c r="L243" s="441"/>
      <c r="M243" s="441"/>
      <c r="N243" s="442"/>
      <c r="O243" s="288"/>
    </row>
    <row r="244" spans="1:15" ht="15.75" x14ac:dyDescent="0.25">
      <c r="A244" s="285"/>
      <c r="B244" s="286"/>
      <c r="C244" s="52"/>
      <c r="D244" s="53" t="s">
        <v>0</v>
      </c>
      <c r="E244" s="54" t="s">
        <v>1</v>
      </c>
      <c r="F244" s="55" t="s">
        <v>2</v>
      </c>
      <c r="G244" s="56" t="s">
        <v>3</v>
      </c>
      <c r="H244" s="140" t="s">
        <v>4</v>
      </c>
      <c r="I244" s="140" t="s">
        <v>402</v>
      </c>
      <c r="J244" s="140" t="s">
        <v>403</v>
      </c>
      <c r="K244" s="140" t="s">
        <v>404</v>
      </c>
      <c r="L244" s="140" t="s">
        <v>405</v>
      </c>
      <c r="M244" s="140" t="s">
        <v>406</v>
      </c>
      <c r="N244" s="140" t="s">
        <v>5</v>
      </c>
      <c r="O244" s="288"/>
    </row>
    <row r="245" spans="1:15" ht="15.75" x14ac:dyDescent="0.25">
      <c r="A245" s="285"/>
      <c r="B245" s="286"/>
      <c r="C245" s="11" t="s">
        <v>279</v>
      </c>
      <c r="D245" s="58">
        <v>1</v>
      </c>
      <c r="E245" s="59" t="s">
        <v>6</v>
      </c>
      <c r="F245" s="60"/>
      <c r="G245" s="257"/>
      <c r="H245" s="141"/>
      <c r="I245" s="141"/>
      <c r="J245" s="141"/>
      <c r="K245" s="141"/>
      <c r="L245" s="141"/>
      <c r="M245" s="141"/>
      <c r="N245" s="142"/>
      <c r="O245" s="288"/>
    </row>
    <row r="246" spans="1:15" ht="15.75" x14ac:dyDescent="0.25">
      <c r="A246" s="285"/>
      <c r="B246" s="286"/>
      <c r="C246" s="62"/>
      <c r="D246" s="63">
        <v>1.1000000000000001</v>
      </c>
      <c r="E246" s="64" t="s">
        <v>7</v>
      </c>
      <c r="F246" s="65"/>
      <c r="G246" s="258"/>
      <c r="H246" s="143"/>
      <c r="I246" s="143"/>
      <c r="J246" s="143"/>
      <c r="K246" s="143"/>
      <c r="L246" s="143"/>
      <c r="M246" s="143"/>
      <c r="N246" s="143"/>
      <c r="O246" s="288"/>
    </row>
    <row r="247" spans="1:15" ht="25.5" x14ac:dyDescent="0.25">
      <c r="A247" s="285"/>
      <c r="B247" s="286"/>
      <c r="C247" s="67" t="s">
        <v>8</v>
      </c>
      <c r="D247" s="68" t="s">
        <v>9</v>
      </c>
      <c r="E247" s="69" t="s">
        <v>10</v>
      </c>
      <c r="F247" s="70" t="s">
        <v>11</v>
      </c>
      <c r="G247" s="259">
        <v>110</v>
      </c>
      <c r="H247" s="238"/>
      <c r="I247" s="422"/>
      <c r="J247" s="423"/>
      <c r="K247" s="423"/>
      <c r="L247" s="424"/>
      <c r="M247" s="424"/>
      <c r="N247" s="425"/>
      <c r="O247" s="288"/>
    </row>
    <row r="248" spans="1:15" ht="25.5" x14ac:dyDescent="0.25">
      <c r="A248" s="285"/>
      <c r="B248" s="286"/>
      <c r="C248" s="67" t="s">
        <v>12</v>
      </c>
      <c r="D248" s="68" t="s">
        <v>13</v>
      </c>
      <c r="E248" s="69" t="s">
        <v>14</v>
      </c>
      <c r="F248" s="70" t="s">
        <v>15</v>
      </c>
      <c r="G248" s="259">
        <v>382</v>
      </c>
      <c r="H248" s="238"/>
      <c r="I248" s="422"/>
      <c r="J248" s="423"/>
      <c r="K248" s="423"/>
      <c r="L248" s="424"/>
      <c r="M248" s="424"/>
      <c r="N248" s="425"/>
      <c r="O248" s="288"/>
    </row>
    <row r="249" spans="1:15" ht="15.75" x14ac:dyDescent="0.25">
      <c r="A249" s="285"/>
      <c r="B249" s="286"/>
      <c r="C249" s="67" t="s">
        <v>16</v>
      </c>
      <c r="D249" s="68" t="s">
        <v>17</v>
      </c>
      <c r="E249" s="69" t="s">
        <v>18</v>
      </c>
      <c r="F249" s="72" t="s">
        <v>19</v>
      </c>
      <c r="G249" s="260">
        <v>1</v>
      </c>
      <c r="H249" s="238"/>
      <c r="I249" s="422"/>
      <c r="J249" s="423"/>
      <c r="K249" s="423"/>
      <c r="L249" s="424"/>
      <c r="M249" s="424"/>
      <c r="N249" s="425"/>
      <c r="O249" s="288"/>
    </row>
    <row r="250" spans="1:15" ht="25.5" x14ac:dyDescent="0.25">
      <c r="A250" s="285"/>
      <c r="B250" s="286"/>
      <c r="C250" s="67" t="s">
        <v>12</v>
      </c>
      <c r="D250" s="68" t="s">
        <v>20</v>
      </c>
      <c r="E250" s="69" t="s">
        <v>21</v>
      </c>
      <c r="F250" s="72" t="s">
        <v>19</v>
      </c>
      <c r="G250" s="260">
        <v>1</v>
      </c>
      <c r="H250" s="238"/>
      <c r="I250" s="422"/>
      <c r="J250" s="423"/>
      <c r="K250" s="423"/>
      <c r="L250" s="424"/>
      <c r="M250" s="424"/>
      <c r="N250" s="425"/>
      <c r="O250" s="288"/>
    </row>
    <row r="251" spans="1:15" ht="25.5" x14ac:dyDescent="0.25">
      <c r="A251" s="285"/>
      <c r="B251" s="286"/>
      <c r="C251" s="67" t="s">
        <v>12</v>
      </c>
      <c r="D251" s="68" t="s">
        <v>22</v>
      </c>
      <c r="E251" s="69" t="s">
        <v>23</v>
      </c>
      <c r="F251" s="72" t="s">
        <v>19</v>
      </c>
      <c r="G251" s="260">
        <v>1</v>
      </c>
      <c r="H251" s="238"/>
      <c r="I251" s="422"/>
      <c r="J251" s="423"/>
      <c r="K251" s="423"/>
      <c r="L251" s="424"/>
      <c r="M251" s="424"/>
      <c r="N251" s="425"/>
      <c r="O251" s="288"/>
    </row>
    <row r="252" spans="1:15" ht="15.75" x14ac:dyDescent="0.25">
      <c r="A252" s="285"/>
      <c r="B252" s="286"/>
      <c r="C252" s="62"/>
      <c r="D252" s="63">
        <v>1.2</v>
      </c>
      <c r="E252" s="64" t="s">
        <v>24</v>
      </c>
      <c r="F252" s="65"/>
      <c r="G252" s="258"/>
      <c r="H252" s="252"/>
      <c r="I252" s="252"/>
      <c r="J252" s="252"/>
      <c r="K252" s="252"/>
      <c r="L252" s="252"/>
      <c r="M252" s="252"/>
      <c r="N252" s="143"/>
      <c r="O252" s="288"/>
    </row>
    <row r="253" spans="1:15" ht="25.5" x14ac:dyDescent="0.25">
      <c r="A253" s="285"/>
      <c r="B253" s="286"/>
      <c r="C253" s="67" t="s">
        <v>12</v>
      </c>
      <c r="D253" s="68" t="s">
        <v>116</v>
      </c>
      <c r="E253" s="69" t="s">
        <v>132</v>
      </c>
      <c r="F253" s="70" t="s">
        <v>28</v>
      </c>
      <c r="G253" s="259">
        <v>5.5</v>
      </c>
      <c r="H253" s="238"/>
      <c r="I253" s="422"/>
      <c r="J253" s="423"/>
      <c r="K253" s="423"/>
      <c r="L253" s="424"/>
      <c r="M253" s="424"/>
      <c r="N253" s="425"/>
      <c r="O253" s="288"/>
    </row>
    <row r="254" spans="1:15" ht="25.5" x14ac:dyDescent="0.25">
      <c r="A254" s="285"/>
      <c r="B254" s="286"/>
      <c r="C254" s="67" t="s">
        <v>25</v>
      </c>
      <c r="D254" s="68" t="s">
        <v>26</v>
      </c>
      <c r="E254" s="69" t="s">
        <v>27</v>
      </c>
      <c r="F254" s="70" t="s">
        <v>28</v>
      </c>
      <c r="G254" s="259">
        <v>3.7</v>
      </c>
      <c r="H254" s="238"/>
      <c r="I254" s="422"/>
      <c r="J254" s="423"/>
      <c r="K254" s="423"/>
      <c r="L254" s="424"/>
      <c r="M254" s="424"/>
      <c r="N254" s="425"/>
      <c r="O254" s="288"/>
    </row>
    <row r="255" spans="1:15" ht="25.5" x14ac:dyDescent="0.25">
      <c r="A255" s="285"/>
      <c r="B255" s="286"/>
      <c r="C255" s="67" t="s">
        <v>29</v>
      </c>
      <c r="D255" s="68" t="s">
        <v>30</v>
      </c>
      <c r="E255" s="69" t="s">
        <v>280</v>
      </c>
      <c r="F255" s="72" t="s">
        <v>28</v>
      </c>
      <c r="G255" s="260">
        <v>2.6</v>
      </c>
      <c r="H255" s="238"/>
      <c r="I255" s="422"/>
      <c r="J255" s="423"/>
      <c r="K255" s="423"/>
      <c r="L255" s="424"/>
      <c r="M255" s="424"/>
      <c r="N255" s="425"/>
      <c r="O255" s="288"/>
    </row>
    <row r="256" spans="1:15" ht="38.25" x14ac:dyDescent="0.25">
      <c r="A256" s="285"/>
      <c r="B256" s="286"/>
      <c r="C256" s="67" t="s">
        <v>31</v>
      </c>
      <c r="D256" s="68" t="s">
        <v>32</v>
      </c>
      <c r="E256" s="69" t="s">
        <v>281</v>
      </c>
      <c r="F256" s="72" t="s">
        <v>28</v>
      </c>
      <c r="G256" s="260">
        <v>2.6</v>
      </c>
      <c r="H256" s="238"/>
      <c r="I256" s="422"/>
      <c r="J256" s="423"/>
      <c r="K256" s="423"/>
      <c r="L256" s="424"/>
      <c r="M256" s="424"/>
      <c r="N256" s="425"/>
      <c r="O256" s="288"/>
    </row>
    <row r="257" spans="1:15" ht="15.75" x14ac:dyDescent="0.25">
      <c r="A257" s="285"/>
      <c r="B257" s="286"/>
      <c r="C257" s="11" t="s">
        <v>279</v>
      </c>
      <c r="D257" s="75">
        <v>2</v>
      </c>
      <c r="E257" s="59" t="s">
        <v>33</v>
      </c>
      <c r="F257" s="60"/>
      <c r="G257" s="257"/>
      <c r="H257" s="253"/>
      <c r="I257" s="253"/>
      <c r="J257" s="253"/>
      <c r="K257" s="253"/>
      <c r="L257" s="253"/>
      <c r="M257" s="253"/>
      <c r="N257" s="144"/>
      <c r="O257" s="288"/>
    </row>
    <row r="258" spans="1:15" ht="15.75" x14ac:dyDescent="0.25">
      <c r="A258" s="285"/>
      <c r="B258" s="286"/>
      <c r="C258" s="77"/>
      <c r="D258" s="63" t="s">
        <v>34</v>
      </c>
      <c r="E258" s="64" t="s">
        <v>35</v>
      </c>
      <c r="F258" s="65"/>
      <c r="G258" s="258"/>
      <c r="H258" s="252"/>
      <c r="I258" s="252"/>
      <c r="J258" s="252"/>
      <c r="K258" s="252"/>
      <c r="L258" s="252"/>
      <c r="M258" s="252"/>
      <c r="N258" s="145"/>
      <c r="O258" s="288"/>
    </row>
    <row r="259" spans="1:15" ht="25.5" x14ac:dyDescent="0.25">
      <c r="A259" s="285"/>
      <c r="B259" s="286"/>
      <c r="C259" s="67" t="s">
        <v>12</v>
      </c>
      <c r="D259" s="68" t="s">
        <v>36</v>
      </c>
      <c r="E259" s="69" t="s">
        <v>37</v>
      </c>
      <c r="F259" s="72" t="s">
        <v>15</v>
      </c>
      <c r="G259" s="260">
        <v>7.5</v>
      </c>
      <c r="H259" s="238"/>
      <c r="I259" s="422"/>
      <c r="J259" s="423"/>
      <c r="K259" s="423"/>
      <c r="L259" s="424"/>
      <c r="M259" s="424"/>
      <c r="N259" s="425"/>
      <c r="O259" s="288"/>
    </row>
    <row r="260" spans="1:15" ht="15.75" x14ac:dyDescent="0.25">
      <c r="A260" s="285"/>
      <c r="B260" s="286"/>
      <c r="C260" s="67" t="s">
        <v>38</v>
      </c>
      <c r="D260" s="68" t="s">
        <v>39</v>
      </c>
      <c r="E260" s="69" t="s">
        <v>282</v>
      </c>
      <c r="F260" s="72" t="s">
        <v>40</v>
      </c>
      <c r="G260" s="260">
        <v>22.5</v>
      </c>
      <c r="H260" s="238"/>
      <c r="I260" s="422"/>
      <c r="J260" s="423"/>
      <c r="K260" s="423"/>
      <c r="L260" s="424"/>
      <c r="M260" s="424"/>
      <c r="N260" s="425"/>
      <c r="O260" s="288"/>
    </row>
    <row r="261" spans="1:15" ht="15.75" x14ac:dyDescent="0.25">
      <c r="A261" s="285"/>
      <c r="B261" s="286"/>
      <c r="C261" s="11" t="s">
        <v>279</v>
      </c>
      <c r="D261" s="75">
        <v>3</v>
      </c>
      <c r="E261" s="59" t="s">
        <v>41</v>
      </c>
      <c r="F261" s="60"/>
      <c r="G261" s="257"/>
      <c r="H261" s="254"/>
      <c r="I261" s="254"/>
      <c r="J261" s="254"/>
      <c r="K261" s="254"/>
      <c r="L261" s="254"/>
      <c r="M261" s="254"/>
      <c r="N261" s="142"/>
      <c r="O261" s="288"/>
    </row>
    <row r="262" spans="1:15" ht="15.75" x14ac:dyDescent="0.25">
      <c r="A262" s="285"/>
      <c r="B262" s="286"/>
      <c r="C262" s="77"/>
      <c r="D262" s="63" t="s">
        <v>42</v>
      </c>
      <c r="E262" s="78" t="s">
        <v>43</v>
      </c>
      <c r="F262" s="65"/>
      <c r="G262" s="258"/>
      <c r="H262" s="252"/>
      <c r="I262" s="252"/>
      <c r="J262" s="252"/>
      <c r="K262" s="252"/>
      <c r="L262" s="252"/>
      <c r="M262" s="252"/>
      <c r="N262" s="143"/>
      <c r="O262" s="288"/>
    </row>
    <row r="263" spans="1:15" ht="15.75" x14ac:dyDescent="0.25">
      <c r="A263" s="285"/>
      <c r="B263" s="286"/>
      <c r="C263" s="70" t="s">
        <v>44</v>
      </c>
      <c r="D263" s="68" t="s">
        <v>45</v>
      </c>
      <c r="E263" s="79" t="s">
        <v>283</v>
      </c>
      <c r="F263" s="72" t="s">
        <v>19</v>
      </c>
      <c r="G263" s="259">
        <v>1</v>
      </c>
      <c r="H263" s="238"/>
      <c r="I263" s="422"/>
      <c r="J263" s="423"/>
      <c r="K263" s="423"/>
      <c r="L263" s="424"/>
      <c r="M263" s="424"/>
      <c r="N263" s="425"/>
      <c r="O263" s="288"/>
    </row>
    <row r="264" spans="1:15" ht="15.75" x14ac:dyDescent="0.25">
      <c r="A264" s="285"/>
      <c r="B264" s="286"/>
      <c r="C264" s="77"/>
      <c r="D264" s="63">
        <v>3.2</v>
      </c>
      <c r="E264" s="64" t="s">
        <v>50</v>
      </c>
      <c r="F264" s="65"/>
      <c r="G264" s="258"/>
      <c r="H264" s="252"/>
      <c r="I264" s="252"/>
      <c r="J264" s="252"/>
      <c r="K264" s="252"/>
      <c r="L264" s="252"/>
      <c r="M264" s="252"/>
      <c r="N264" s="143"/>
      <c r="O264" s="288"/>
    </row>
    <row r="265" spans="1:15" ht="15.75" x14ac:dyDescent="0.25">
      <c r="A265" s="285"/>
      <c r="B265" s="286"/>
      <c r="C265" s="70" t="s">
        <v>157</v>
      </c>
      <c r="D265" s="68" t="s">
        <v>51</v>
      </c>
      <c r="E265" s="100" t="s">
        <v>158</v>
      </c>
      <c r="F265" s="70" t="s">
        <v>19</v>
      </c>
      <c r="G265" s="261">
        <v>1</v>
      </c>
      <c r="H265" s="250"/>
      <c r="I265" s="422"/>
      <c r="J265" s="423"/>
      <c r="K265" s="423"/>
      <c r="L265" s="424"/>
      <c r="M265" s="424"/>
      <c r="N265" s="425"/>
      <c r="O265" s="288"/>
    </row>
    <row r="266" spans="1:15" ht="38.25" x14ac:dyDescent="0.25">
      <c r="A266" s="285"/>
      <c r="B266" s="286"/>
      <c r="C266" s="70" t="s">
        <v>12</v>
      </c>
      <c r="D266" s="68" t="s">
        <v>54</v>
      </c>
      <c r="E266" s="81" t="s">
        <v>134</v>
      </c>
      <c r="F266" s="70" t="s">
        <v>110</v>
      </c>
      <c r="G266" s="259">
        <v>1</v>
      </c>
      <c r="H266" s="238"/>
      <c r="I266" s="422"/>
      <c r="J266" s="423"/>
      <c r="K266" s="423"/>
      <c r="L266" s="424"/>
      <c r="M266" s="424"/>
      <c r="N266" s="425"/>
      <c r="O266" s="288"/>
    </row>
    <row r="267" spans="1:15" ht="25.5" x14ac:dyDescent="0.25">
      <c r="A267" s="285"/>
      <c r="B267" s="286"/>
      <c r="C267" s="83" t="s">
        <v>12</v>
      </c>
      <c r="D267" s="68" t="s">
        <v>56</v>
      </c>
      <c r="E267" s="79" t="s">
        <v>254</v>
      </c>
      <c r="F267" s="85" t="s">
        <v>19</v>
      </c>
      <c r="G267" s="262">
        <v>1</v>
      </c>
      <c r="H267" s="238"/>
      <c r="I267" s="422"/>
      <c r="J267" s="423"/>
      <c r="K267" s="423"/>
      <c r="L267" s="424"/>
      <c r="M267" s="424"/>
      <c r="N267" s="425"/>
      <c r="O267" s="288"/>
    </row>
    <row r="268" spans="1:15" ht="15.75" x14ac:dyDescent="0.25">
      <c r="A268" s="285"/>
      <c r="B268" s="286"/>
      <c r="C268" s="70" t="s">
        <v>120</v>
      </c>
      <c r="D268" s="68" t="s">
        <v>57</v>
      </c>
      <c r="E268" s="69" t="s">
        <v>122</v>
      </c>
      <c r="F268" s="70" t="s">
        <v>15</v>
      </c>
      <c r="G268" s="259">
        <v>10</v>
      </c>
      <c r="H268" s="238"/>
      <c r="I268" s="422"/>
      <c r="J268" s="423"/>
      <c r="K268" s="423"/>
      <c r="L268" s="424"/>
      <c r="M268" s="424"/>
      <c r="N268" s="425"/>
      <c r="O268" s="288"/>
    </row>
    <row r="269" spans="1:15" ht="15.75" x14ac:dyDescent="0.25">
      <c r="A269" s="285"/>
      <c r="B269" s="286"/>
      <c r="C269" s="70" t="s">
        <v>154</v>
      </c>
      <c r="D269" s="68" t="s">
        <v>59</v>
      </c>
      <c r="E269" s="69" t="s">
        <v>114</v>
      </c>
      <c r="F269" s="70" t="s">
        <v>86</v>
      </c>
      <c r="G269" s="259">
        <v>4.6800287343165916</v>
      </c>
      <c r="H269" s="245"/>
      <c r="I269" s="422"/>
      <c r="J269" s="423"/>
      <c r="K269" s="423"/>
      <c r="L269" s="424"/>
      <c r="M269" s="424"/>
      <c r="N269" s="425"/>
      <c r="O269" s="288"/>
    </row>
    <row r="270" spans="1:15" ht="15.75" x14ac:dyDescent="0.25">
      <c r="A270" s="285"/>
      <c r="B270" s="286"/>
      <c r="C270" s="87" t="s">
        <v>58</v>
      </c>
      <c r="D270" s="68" t="s">
        <v>62</v>
      </c>
      <c r="E270" s="79" t="s">
        <v>60</v>
      </c>
      <c r="F270" s="85" t="s">
        <v>61</v>
      </c>
      <c r="G270" s="262">
        <v>1</v>
      </c>
      <c r="H270" s="238"/>
      <c r="I270" s="422"/>
      <c r="J270" s="423"/>
      <c r="K270" s="423"/>
      <c r="L270" s="424"/>
      <c r="M270" s="424"/>
      <c r="N270" s="425"/>
      <c r="O270" s="288"/>
    </row>
    <row r="271" spans="1:15" ht="25.5" x14ac:dyDescent="0.25">
      <c r="A271" s="285"/>
      <c r="B271" s="286"/>
      <c r="C271" s="83" t="s">
        <v>155</v>
      </c>
      <c r="D271" s="68" t="s">
        <v>65</v>
      </c>
      <c r="E271" s="93" t="s">
        <v>311</v>
      </c>
      <c r="F271" s="83" t="s">
        <v>15</v>
      </c>
      <c r="G271" s="263">
        <v>16</v>
      </c>
      <c r="H271" s="255"/>
      <c r="I271" s="422"/>
      <c r="J271" s="423"/>
      <c r="K271" s="423"/>
      <c r="L271" s="424"/>
      <c r="M271" s="424"/>
      <c r="N271" s="425"/>
      <c r="O271" s="288"/>
    </row>
    <row r="272" spans="1:15" ht="25.5" x14ac:dyDescent="0.25">
      <c r="A272" s="285"/>
      <c r="B272" s="286"/>
      <c r="C272" s="87" t="s">
        <v>139</v>
      </c>
      <c r="D272" s="68" t="s">
        <v>67</v>
      </c>
      <c r="E272" s="79" t="s">
        <v>301</v>
      </c>
      <c r="F272" s="85" t="s">
        <v>11</v>
      </c>
      <c r="G272" s="262">
        <v>11.917489980928631</v>
      </c>
      <c r="H272" s="238"/>
      <c r="I272" s="422"/>
      <c r="J272" s="423"/>
      <c r="K272" s="423"/>
      <c r="L272" s="424"/>
      <c r="M272" s="424"/>
      <c r="N272" s="425"/>
      <c r="O272" s="288"/>
    </row>
    <row r="273" spans="1:15" ht="26.25" thickBot="1" x14ac:dyDescent="0.3">
      <c r="A273" s="285"/>
      <c r="B273" s="286"/>
      <c r="C273" s="83" t="s">
        <v>12</v>
      </c>
      <c r="D273" s="68" t="s">
        <v>69</v>
      </c>
      <c r="E273" s="79" t="s">
        <v>63</v>
      </c>
      <c r="F273" s="85" t="s">
        <v>19</v>
      </c>
      <c r="G273" s="262">
        <v>1</v>
      </c>
      <c r="H273" s="238"/>
      <c r="I273" s="422"/>
      <c r="J273" s="423"/>
      <c r="K273" s="423"/>
      <c r="L273" s="424"/>
      <c r="M273" s="424"/>
      <c r="N273" s="425"/>
      <c r="O273" s="288"/>
    </row>
    <row r="274" spans="1:15" ht="15.75" x14ac:dyDescent="0.25">
      <c r="A274" s="285"/>
      <c r="B274" s="286"/>
      <c r="C274" s="88"/>
      <c r="D274" s="89"/>
      <c r="E274" s="90" t="s">
        <v>71</v>
      </c>
      <c r="F274" s="3"/>
      <c r="G274" s="91"/>
      <c r="H274" s="146"/>
      <c r="I274" s="146"/>
      <c r="J274" s="146"/>
      <c r="K274" s="146"/>
      <c r="L274" s="146"/>
      <c r="M274" s="146"/>
      <c r="N274" s="147"/>
      <c r="O274" s="288"/>
    </row>
    <row r="275" spans="1:15" ht="15.75" x14ac:dyDescent="0.25">
      <c r="A275" s="285"/>
      <c r="B275" s="286"/>
      <c r="C275" s="35"/>
      <c r="D275" s="35"/>
      <c r="E275" s="35"/>
      <c r="F275" s="35"/>
      <c r="G275" s="35"/>
      <c r="H275" s="148"/>
      <c r="I275" s="148"/>
      <c r="J275" s="148"/>
      <c r="K275" s="148"/>
      <c r="L275" s="148"/>
      <c r="M275" s="148"/>
      <c r="N275" s="148"/>
      <c r="O275" s="288"/>
    </row>
    <row r="276" spans="1:15" ht="15.75" x14ac:dyDescent="0.25">
      <c r="A276" s="285"/>
      <c r="B276" s="286"/>
      <c r="C276" s="288"/>
      <c r="D276" s="288"/>
      <c r="E276" s="288"/>
      <c r="F276" s="288"/>
      <c r="G276" s="288"/>
      <c r="H276" s="288"/>
      <c r="I276" s="288"/>
      <c r="J276" s="288"/>
      <c r="K276" s="439" t="s">
        <v>407</v>
      </c>
      <c r="L276" s="439"/>
      <c r="M276" s="439"/>
      <c r="N276" s="426">
        <f>N41+N65+N93+N136+N163+N208+N242+N274</f>
        <v>0</v>
      </c>
      <c r="O276" s="288"/>
    </row>
    <row r="277" spans="1:15" ht="16.5" thickBot="1" x14ac:dyDescent="0.3">
      <c r="A277" s="273"/>
      <c r="B277" s="290"/>
      <c r="C277" s="291"/>
      <c r="D277" s="291"/>
      <c r="E277" s="292"/>
      <c r="F277" s="291"/>
      <c r="G277" s="293"/>
      <c r="H277" s="291"/>
      <c r="I277" s="291"/>
      <c r="J277" s="291"/>
      <c r="K277" s="288"/>
      <c r="L277" s="288"/>
      <c r="M277" s="288"/>
      <c r="N277" s="288"/>
      <c r="O277" s="291"/>
    </row>
    <row r="278" spans="1:15" ht="15.75" thickTop="1" x14ac:dyDescent="0.25">
      <c r="K278" s="429" t="s">
        <v>337</v>
      </c>
      <c r="L278" s="429"/>
      <c r="M278" s="429"/>
      <c r="N278" s="295" t="s">
        <v>338</v>
      </c>
    </row>
    <row r="279" spans="1:15" x14ac:dyDescent="0.25">
      <c r="K279" s="427" t="s">
        <v>339</v>
      </c>
      <c r="L279" s="427"/>
      <c r="M279" s="289" t="s">
        <v>340</v>
      </c>
      <c r="N279" s="294">
        <v>0.23</v>
      </c>
    </row>
    <row r="280" spans="1:15" x14ac:dyDescent="0.25">
      <c r="K280" s="428" t="s">
        <v>346</v>
      </c>
      <c r="L280" s="428"/>
      <c r="M280" s="289" t="s">
        <v>341</v>
      </c>
      <c r="N280" s="294">
        <v>0.02</v>
      </c>
    </row>
    <row r="281" spans="1:15" x14ac:dyDescent="0.25">
      <c r="K281" s="429" t="s">
        <v>345</v>
      </c>
      <c r="L281" s="429"/>
      <c r="M281" s="289" t="s">
        <v>342</v>
      </c>
      <c r="N281" s="294">
        <v>0.05</v>
      </c>
    </row>
    <row r="282" spans="1:15" x14ac:dyDescent="0.25">
      <c r="K282" s="427" t="s">
        <v>343</v>
      </c>
      <c r="L282" s="427"/>
      <c r="M282" s="289" t="s">
        <v>344</v>
      </c>
      <c r="N282" s="296">
        <f>SUM(I279:N281)</f>
        <v>0.3</v>
      </c>
    </row>
  </sheetData>
  <mergeCells count="16">
    <mergeCell ref="C94:N94"/>
    <mergeCell ref="C3:F3"/>
    <mergeCell ref="C6:N6"/>
    <mergeCell ref="C7:N7"/>
    <mergeCell ref="C42:N42"/>
    <mergeCell ref="C66:N66"/>
    <mergeCell ref="K279:L279"/>
    <mergeCell ref="K280:L280"/>
    <mergeCell ref="K281:L281"/>
    <mergeCell ref="K282:L282"/>
    <mergeCell ref="C137:N137"/>
    <mergeCell ref="C164:N164"/>
    <mergeCell ref="C209:N209"/>
    <mergeCell ref="C243:N243"/>
    <mergeCell ref="K276:M276"/>
    <mergeCell ref="K278:M278"/>
  </mergeCells>
  <pageMargins left="0.7" right="0.7" top="0.75" bottom="0.75" header="0.3" footer="0.3"/>
  <pageSetup paperSize="9" scale="2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1"/>
  <sheetViews>
    <sheetView showGridLines="0" view="pageBreakPreview" zoomScale="60" zoomScaleNormal="71" workbookViewId="0">
      <selection activeCell="J105" sqref="J105"/>
    </sheetView>
  </sheetViews>
  <sheetFormatPr baseColWidth="10" defaultRowHeight="15" x14ac:dyDescent="0.25"/>
  <cols>
    <col min="1" max="2" width="3.42578125" customWidth="1"/>
    <col min="3" max="3" width="12.42578125" customWidth="1"/>
    <col min="4" max="4" width="18" customWidth="1"/>
    <col min="12" max="12" width="17.42578125" customWidth="1"/>
    <col min="15" max="15" width="20" customWidth="1"/>
    <col min="16" max="16" width="3.42578125" customWidth="1"/>
  </cols>
  <sheetData>
    <row r="1" spans="1:16" ht="15.75" thickBot="1" x14ac:dyDescent="0.3">
      <c r="A1" s="303"/>
      <c r="B1" s="303"/>
      <c r="C1" s="303"/>
      <c r="D1" s="303"/>
      <c r="E1" s="303"/>
      <c r="F1" s="303"/>
      <c r="G1" s="303"/>
      <c r="H1" s="303"/>
      <c r="I1" s="303"/>
      <c r="J1" s="303"/>
      <c r="K1" s="303"/>
      <c r="L1" s="303"/>
      <c r="M1" s="303"/>
      <c r="N1" s="303"/>
      <c r="O1" s="303"/>
      <c r="P1" s="304"/>
    </row>
    <row r="2" spans="1:16" ht="15.75" thickTop="1" x14ac:dyDescent="0.25">
      <c r="A2" s="303"/>
      <c r="B2" s="305"/>
      <c r="C2" s="306"/>
      <c r="D2" s="306"/>
      <c r="E2" s="306"/>
      <c r="F2" s="306"/>
      <c r="G2" s="306"/>
      <c r="H2" s="306"/>
      <c r="I2" s="306"/>
      <c r="J2" s="306"/>
      <c r="K2" s="306"/>
      <c r="L2" s="306"/>
      <c r="M2" s="306"/>
      <c r="N2" s="306"/>
      <c r="O2" s="306"/>
      <c r="P2" s="307"/>
    </row>
    <row r="3" spans="1:16" x14ac:dyDescent="0.25">
      <c r="A3" s="303"/>
      <c r="B3" s="308"/>
      <c r="C3" s="443" t="s">
        <v>347</v>
      </c>
      <c r="D3" s="444"/>
      <c r="E3" s="444"/>
      <c r="F3" s="444"/>
      <c r="G3" s="309"/>
      <c r="H3" s="309"/>
      <c r="I3" s="309"/>
      <c r="J3" s="309"/>
      <c r="K3" s="309"/>
      <c r="L3" s="309"/>
      <c r="M3" s="309"/>
      <c r="N3" s="309"/>
      <c r="O3" s="309"/>
      <c r="P3" s="310"/>
    </row>
    <row r="4" spans="1:16" x14ac:dyDescent="0.25">
      <c r="A4" s="303"/>
      <c r="B4" s="308"/>
      <c r="C4" s="311" t="s">
        <v>333</v>
      </c>
      <c r="D4" s="312" t="s">
        <v>334</v>
      </c>
      <c r="E4" s="311" t="s">
        <v>335</v>
      </c>
      <c r="F4" s="313">
        <v>1</v>
      </c>
      <c r="G4" s="309"/>
      <c r="H4" s="309"/>
      <c r="I4" s="309"/>
      <c r="J4" s="309"/>
      <c r="K4" s="309"/>
      <c r="L4" s="309"/>
      <c r="M4" s="309"/>
      <c r="N4" s="309"/>
      <c r="O4" s="309"/>
      <c r="P4" s="310"/>
    </row>
    <row r="5" spans="1:16" x14ac:dyDescent="0.25">
      <c r="A5" s="303"/>
      <c r="B5" s="308"/>
      <c r="C5" s="314"/>
      <c r="D5" s="315"/>
      <c r="E5" s="314"/>
      <c r="F5" s="315"/>
      <c r="G5" s="309"/>
      <c r="H5" s="309"/>
      <c r="I5" s="309"/>
      <c r="J5" s="309"/>
      <c r="K5" s="309"/>
      <c r="L5" s="309"/>
      <c r="M5" s="309"/>
      <c r="N5" s="309"/>
      <c r="O5" s="309"/>
      <c r="P5" s="310"/>
    </row>
    <row r="6" spans="1:16" ht="15.75" x14ac:dyDescent="0.25">
      <c r="A6" s="303"/>
      <c r="B6" s="308"/>
      <c r="C6" s="445" t="s">
        <v>348</v>
      </c>
      <c r="D6" s="445"/>
      <c r="E6" s="445"/>
      <c r="F6" s="445"/>
      <c r="G6" s="445"/>
      <c r="H6" s="445"/>
      <c r="I6" s="445"/>
      <c r="J6" s="445"/>
      <c r="K6" s="445"/>
      <c r="L6" s="445"/>
      <c r="M6" s="445"/>
      <c r="N6" s="445"/>
      <c r="O6" s="445"/>
      <c r="P6" s="316"/>
    </row>
    <row r="7" spans="1:16" ht="15.75" thickBot="1" x14ac:dyDescent="0.3">
      <c r="A7" s="303"/>
      <c r="B7" s="308"/>
      <c r="C7" s="317"/>
      <c r="D7" s="317"/>
      <c r="E7" s="317"/>
      <c r="F7" s="317"/>
      <c r="G7" s="317"/>
      <c r="H7" s="317"/>
      <c r="I7" s="317"/>
      <c r="J7" s="317"/>
      <c r="K7" s="317"/>
      <c r="L7" s="317"/>
      <c r="M7" s="317"/>
      <c r="N7" s="317"/>
      <c r="O7" s="317"/>
      <c r="P7" s="310"/>
    </row>
    <row r="8" spans="1:16" x14ac:dyDescent="0.25">
      <c r="A8" s="303"/>
      <c r="B8" s="308"/>
      <c r="C8" s="446"/>
      <c r="D8" s="448"/>
      <c r="E8" s="449"/>
      <c r="F8" s="449"/>
      <c r="G8" s="449"/>
      <c r="H8" s="449"/>
      <c r="I8" s="449"/>
      <c r="J8" s="449"/>
      <c r="K8" s="450"/>
      <c r="L8" s="451"/>
      <c r="M8" s="452"/>
      <c r="N8" s="452"/>
      <c r="O8" s="453"/>
      <c r="P8" s="318"/>
    </row>
    <row r="9" spans="1:16" x14ac:dyDescent="0.25">
      <c r="A9" s="303"/>
      <c r="B9" s="308"/>
      <c r="C9" s="447"/>
      <c r="D9" s="457" t="s">
        <v>349</v>
      </c>
      <c r="E9" s="458"/>
      <c r="F9" s="458"/>
      <c r="G9" s="458"/>
      <c r="H9" s="458"/>
      <c r="I9" s="458"/>
      <c r="J9" s="458"/>
      <c r="K9" s="459"/>
      <c r="L9" s="454"/>
      <c r="M9" s="455"/>
      <c r="N9" s="455"/>
      <c r="O9" s="456"/>
      <c r="P9" s="318"/>
    </row>
    <row r="10" spans="1:16" x14ac:dyDescent="0.25">
      <c r="A10" s="303"/>
      <c r="B10" s="308"/>
      <c r="C10" s="447"/>
      <c r="D10" s="457"/>
      <c r="E10" s="458"/>
      <c r="F10" s="458"/>
      <c r="G10" s="458"/>
      <c r="H10" s="458"/>
      <c r="I10" s="458"/>
      <c r="J10" s="458"/>
      <c r="K10" s="459"/>
      <c r="L10" s="460" t="s">
        <v>350</v>
      </c>
      <c r="M10" s="462"/>
      <c r="N10" s="463"/>
      <c r="O10" s="464"/>
      <c r="P10" s="318"/>
    </row>
    <row r="11" spans="1:16" x14ac:dyDescent="0.25">
      <c r="A11" s="303"/>
      <c r="B11" s="308"/>
      <c r="C11" s="447"/>
      <c r="D11" s="457" t="s">
        <v>351</v>
      </c>
      <c r="E11" s="458"/>
      <c r="F11" s="458"/>
      <c r="G11" s="458"/>
      <c r="H11" s="458"/>
      <c r="I11" s="458"/>
      <c r="J11" s="458"/>
      <c r="K11" s="459"/>
      <c r="L11" s="461"/>
      <c r="M11" s="465"/>
      <c r="N11" s="466"/>
      <c r="O11" s="467"/>
      <c r="P11" s="319"/>
    </row>
    <row r="12" spans="1:16" x14ac:dyDescent="0.25">
      <c r="A12" s="303"/>
      <c r="B12" s="308"/>
      <c r="C12" s="447"/>
      <c r="D12" s="468"/>
      <c r="E12" s="469"/>
      <c r="F12" s="469"/>
      <c r="G12" s="469"/>
      <c r="H12" s="469"/>
      <c r="I12" s="469"/>
      <c r="J12" s="469"/>
      <c r="K12" s="470"/>
      <c r="L12" s="460" t="s">
        <v>352</v>
      </c>
      <c r="M12" s="460">
        <v>1</v>
      </c>
      <c r="N12" s="460" t="s">
        <v>353</v>
      </c>
      <c r="O12" s="472">
        <v>1</v>
      </c>
      <c r="P12" s="318"/>
    </row>
    <row r="13" spans="1:16" x14ac:dyDescent="0.25">
      <c r="A13" s="303"/>
      <c r="B13" s="308"/>
      <c r="C13" s="447"/>
      <c r="D13" s="468"/>
      <c r="E13" s="469"/>
      <c r="F13" s="469"/>
      <c r="G13" s="469"/>
      <c r="H13" s="469"/>
      <c r="I13" s="469"/>
      <c r="J13" s="469"/>
      <c r="K13" s="470"/>
      <c r="L13" s="471"/>
      <c r="M13" s="471"/>
      <c r="N13" s="471"/>
      <c r="O13" s="473"/>
      <c r="P13" s="318"/>
    </row>
    <row r="14" spans="1:16" x14ac:dyDescent="0.25">
      <c r="A14" s="303"/>
      <c r="B14" s="308"/>
      <c r="C14" s="447"/>
      <c r="D14" s="457" t="s">
        <v>354</v>
      </c>
      <c r="E14" s="458"/>
      <c r="F14" s="458"/>
      <c r="G14" s="458"/>
      <c r="H14" s="458"/>
      <c r="I14" s="458"/>
      <c r="J14" s="458"/>
      <c r="K14" s="459"/>
      <c r="L14" s="471"/>
      <c r="M14" s="471"/>
      <c r="N14" s="471"/>
      <c r="O14" s="473"/>
      <c r="P14" s="318"/>
    </row>
    <row r="15" spans="1:16" ht="15.75" thickBot="1" x14ac:dyDescent="0.3">
      <c r="A15" s="303"/>
      <c r="B15" s="308"/>
      <c r="C15" s="320"/>
      <c r="D15" s="321"/>
      <c r="E15" s="321"/>
      <c r="F15" s="321"/>
      <c r="G15" s="321"/>
      <c r="H15" s="321"/>
      <c r="I15" s="321"/>
      <c r="J15" s="321"/>
      <c r="K15" s="321"/>
      <c r="L15" s="321"/>
      <c r="M15" s="322"/>
      <c r="N15" s="322"/>
      <c r="O15" s="323"/>
      <c r="P15" s="324"/>
    </row>
    <row r="16" spans="1:16" x14ac:dyDescent="0.25">
      <c r="A16" s="303"/>
      <c r="B16" s="308"/>
      <c r="C16" s="325"/>
      <c r="D16" s="326"/>
      <c r="E16" s="326"/>
      <c r="F16" s="326"/>
      <c r="G16" s="326"/>
      <c r="H16" s="326"/>
      <c r="I16" s="326"/>
      <c r="J16" s="326"/>
      <c r="K16" s="326"/>
      <c r="L16" s="327" t="s">
        <v>355</v>
      </c>
      <c r="M16" s="328" t="s">
        <v>356</v>
      </c>
      <c r="N16" s="328" t="s">
        <v>357</v>
      </c>
      <c r="O16" s="329" t="s">
        <v>358</v>
      </c>
      <c r="P16" s="319"/>
    </row>
    <row r="17" spans="1:16" x14ac:dyDescent="0.25">
      <c r="A17" s="303"/>
      <c r="B17" s="308"/>
      <c r="C17" s="330"/>
      <c r="D17" s="331"/>
      <c r="E17" s="331"/>
      <c r="F17" s="331"/>
      <c r="G17" s="331"/>
      <c r="H17" s="331"/>
      <c r="I17" s="331"/>
      <c r="J17" s="331"/>
      <c r="K17" s="331"/>
      <c r="L17" s="332"/>
      <c r="M17" s="333"/>
      <c r="N17" s="333"/>
      <c r="O17" s="334"/>
      <c r="P17" s="335"/>
    </row>
    <row r="18" spans="1:16" x14ac:dyDescent="0.25">
      <c r="A18" s="303"/>
      <c r="B18" s="308"/>
      <c r="C18" s="480" t="s">
        <v>359</v>
      </c>
      <c r="D18" s="481"/>
      <c r="E18" s="481"/>
      <c r="F18" s="481"/>
      <c r="G18" s="331"/>
      <c r="H18" s="331"/>
      <c r="I18" s="331" t="s">
        <v>360</v>
      </c>
      <c r="J18" s="317"/>
      <c r="K18" s="331"/>
      <c r="L18" s="332"/>
      <c r="M18" s="317"/>
      <c r="N18" s="317"/>
      <c r="O18" s="336"/>
      <c r="P18" s="335"/>
    </row>
    <row r="19" spans="1:16" x14ac:dyDescent="0.25">
      <c r="A19" s="303"/>
      <c r="B19" s="308"/>
      <c r="C19" s="337"/>
      <c r="D19" s="338"/>
      <c r="E19" s="338"/>
      <c r="F19" s="338"/>
      <c r="G19" s="338"/>
      <c r="H19" s="338"/>
      <c r="I19" s="338"/>
      <c r="J19" s="338"/>
      <c r="K19" s="338"/>
      <c r="L19" s="338"/>
      <c r="M19" s="338"/>
      <c r="N19" s="338"/>
      <c r="O19" s="339"/>
      <c r="P19" s="340"/>
    </row>
    <row r="20" spans="1:16" ht="15.75" thickBot="1" x14ac:dyDescent="0.3">
      <c r="A20" s="303"/>
      <c r="B20" s="308"/>
      <c r="C20" s="341"/>
      <c r="D20" s="342"/>
      <c r="E20" s="342"/>
      <c r="F20" s="342"/>
      <c r="G20" s="342"/>
      <c r="H20" s="342"/>
      <c r="I20" s="342"/>
      <c r="J20" s="342"/>
      <c r="K20" s="342"/>
      <c r="L20" s="342"/>
      <c r="M20" s="342"/>
      <c r="N20" s="342"/>
      <c r="O20" s="343"/>
      <c r="P20" s="310"/>
    </row>
    <row r="21" spans="1:16" ht="15.75" thickBot="1" x14ac:dyDescent="0.3">
      <c r="A21" s="303"/>
      <c r="B21" s="308"/>
      <c r="C21" s="344"/>
      <c r="D21" s="345"/>
      <c r="E21" s="345"/>
      <c r="F21" s="345"/>
      <c r="G21" s="345"/>
      <c r="H21" s="345"/>
      <c r="I21" s="317"/>
      <c r="J21" s="317"/>
      <c r="K21" s="345"/>
      <c r="L21" s="345"/>
      <c r="M21" s="345"/>
      <c r="N21" s="345"/>
      <c r="O21" s="346"/>
      <c r="P21" s="310"/>
    </row>
    <row r="22" spans="1:16" x14ac:dyDescent="0.25">
      <c r="A22" s="303"/>
      <c r="B22" s="308"/>
      <c r="C22" s="482" t="s">
        <v>361</v>
      </c>
      <c r="D22" s="483"/>
      <c r="E22" s="483"/>
      <c r="F22" s="483"/>
      <c r="G22" s="483"/>
      <c r="H22" s="483"/>
      <c r="I22" s="483"/>
      <c r="J22" s="483"/>
      <c r="K22" s="483"/>
      <c r="L22" s="483"/>
      <c r="M22" s="483"/>
      <c r="N22" s="483"/>
      <c r="O22" s="484"/>
      <c r="P22" s="347"/>
    </row>
    <row r="23" spans="1:16" ht="15.75" thickBot="1" x14ac:dyDescent="0.3">
      <c r="A23" s="303"/>
      <c r="B23" s="308"/>
      <c r="C23" s="348"/>
      <c r="D23" s="317"/>
      <c r="E23" s="317"/>
      <c r="F23" s="317"/>
      <c r="G23" s="317"/>
      <c r="H23" s="317"/>
      <c r="I23" s="317"/>
      <c r="J23" s="317"/>
      <c r="K23" s="317"/>
      <c r="L23" s="317"/>
      <c r="M23" s="317"/>
      <c r="N23" s="317"/>
      <c r="O23" s="349"/>
      <c r="P23" s="310"/>
    </row>
    <row r="24" spans="1:16" x14ac:dyDescent="0.25">
      <c r="A24" s="303"/>
      <c r="B24" s="308"/>
      <c r="C24" s="350" t="s">
        <v>362</v>
      </c>
      <c r="D24" s="485" t="s">
        <v>1</v>
      </c>
      <c r="E24" s="486"/>
      <c r="F24" s="486"/>
      <c r="G24" s="486"/>
      <c r="H24" s="486"/>
      <c r="I24" s="486"/>
      <c r="J24" s="486"/>
      <c r="K24" s="486"/>
      <c r="L24" s="487"/>
      <c r="M24" s="488" t="s">
        <v>363</v>
      </c>
      <c r="N24" s="489"/>
      <c r="O24" s="350" t="s">
        <v>161</v>
      </c>
      <c r="P24" s="351"/>
    </row>
    <row r="25" spans="1:16" ht="15.75" thickBot="1" x14ac:dyDescent="0.3">
      <c r="A25" s="303"/>
      <c r="B25" s="308"/>
      <c r="C25" s="352"/>
      <c r="D25" s="490"/>
      <c r="E25" s="491"/>
      <c r="F25" s="491"/>
      <c r="G25" s="491"/>
      <c r="H25" s="491"/>
      <c r="I25" s="491"/>
      <c r="J25" s="491"/>
      <c r="K25" s="491"/>
      <c r="L25" s="492"/>
      <c r="M25" s="490"/>
      <c r="N25" s="492"/>
      <c r="O25" s="353"/>
      <c r="P25" s="354"/>
    </row>
    <row r="26" spans="1:16" x14ac:dyDescent="0.25">
      <c r="A26" s="303"/>
      <c r="B26" s="308"/>
      <c r="C26" s="493" t="s">
        <v>364</v>
      </c>
      <c r="D26" s="494"/>
      <c r="E26" s="494"/>
      <c r="F26" s="494"/>
      <c r="G26" s="494"/>
      <c r="H26" s="494"/>
      <c r="I26" s="494"/>
      <c r="J26" s="494"/>
      <c r="K26" s="494"/>
      <c r="L26" s="494"/>
      <c r="M26" s="494"/>
      <c r="N26" s="494"/>
      <c r="O26" s="495"/>
      <c r="P26" s="355"/>
    </row>
    <row r="27" spans="1:16" x14ac:dyDescent="0.25">
      <c r="A27" s="303"/>
      <c r="B27" s="308"/>
      <c r="C27" s="496"/>
      <c r="D27" s="497"/>
      <c r="E27" s="497"/>
      <c r="F27" s="497"/>
      <c r="G27" s="497"/>
      <c r="H27" s="497"/>
      <c r="I27" s="497"/>
      <c r="J27" s="497"/>
      <c r="K27" s="497"/>
      <c r="L27" s="497"/>
      <c r="M27" s="497"/>
      <c r="N27" s="497"/>
      <c r="O27" s="498"/>
      <c r="P27" s="355"/>
    </row>
    <row r="28" spans="1:16" ht="15.75" thickBot="1" x14ac:dyDescent="0.3">
      <c r="A28" s="303"/>
      <c r="B28" s="308"/>
      <c r="C28" s="499"/>
      <c r="D28" s="500"/>
      <c r="E28" s="500"/>
      <c r="F28" s="500"/>
      <c r="G28" s="500"/>
      <c r="H28" s="500"/>
      <c r="I28" s="500"/>
      <c r="J28" s="500"/>
      <c r="K28" s="500"/>
      <c r="L28" s="500"/>
      <c r="M28" s="500"/>
      <c r="N28" s="500"/>
      <c r="O28" s="501"/>
      <c r="P28" s="355"/>
    </row>
    <row r="29" spans="1:16" x14ac:dyDescent="0.25">
      <c r="A29" s="303"/>
      <c r="B29" s="308"/>
      <c r="C29" s="502" t="s">
        <v>1</v>
      </c>
      <c r="D29" s="503"/>
      <c r="E29" s="503"/>
      <c r="F29" s="503"/>
      <c r="G29" s="504"/>
      <c r="H29" s="505" t="s">
        <v>365</v>
      </c>
      <c r="I29" s="503"/>
      <c r="J29" s="506" t="s">
        <v>366</v>
      </c>
      <c r="K29" s="507"/>
      <c r="L29" s="356" t="s">
        <v>367</v>
      </c>
      <c r="M29" s="505" t="s">
        <v>368</v>
      </c>
      <c r="N29" s="508"/>
      <c r="O29" s="357" t="s">
        <v>369</v>
      </c>
      <c r="P29" s="358"/>
    </row>
    <row r="30" spans="1:16" x14ac:dyDescent="0.25">
      <c r="A30" s="303"/>
      <c r="B30" s="308"/>
      <c r="C30" s="474"/>
      <c r="D30" s="475"/>
      <c r="E30" s="475"/>
      <c r="F30" s="475"/>
      <c r="G30" s="476"/>
      <c r="H30" s="477"/>
      <c r="I30" s="476"/>
      <c r="J30" s="477"/>
      <c r="K30" s="476"/>
      <c r="L30" s="359"/>
      <c r="M30" s="478"/>
      <c r="N30" s="479"/>
      <c r="O30" s="360"/>
      <c r="P30" s="361"/>
    </row>
    <row r="31" spans="1:16" x14ac:dyDescent="0.25">
      <c r="A31" s="303"/>
      <c r="B31" s="308"/>
      <c r="C31" s="362"/>
      <c r="D31" s="363"/>
      <c r="E31" s="363"/>
      <c r="F31" s="363"/>
      <c r="G31" s="364"/>
      <c r="H31" s="365"/>
      <c r="I31" s="364"/>
      <c r="J31" s="365"/>
      <c r="K31" s="364"/>
      <c r="L31" s="359"/>
      <c r="M31" s="478"/>
      <c r="N31" s="479"/>
      <c r="O31" s="360"/>
      <c r="P31" s="361"/>
    </row>
    <row r="32" spans="1:16" ht="15.75" thickBot="1" x14ac:dyDescent="0.3">
      <c r="A32" s="303"/>
      <c r="B32" s="308"/>
      <c r="C32" s="509"/>
      <c r="D32" s="510"/>
      <c r="E32" s="510"/>
      <c r="F32" s="510"/>
      <c r="G32" s="511"/>
      <c r="H32" s="514"/>
      <c r="I32" s="511"/>
      <c r="J32" s="514"/>
      <c r="K32" s="511"/>
      <c r="L32" s="366"/>
      <c r="M32" s="515"/>
      <c r="N32" s="516"/>
      <c r="O32" s="360"/>
      <c r="P32" s="361"/>
    </row>
    <row r="33" spans="1:16" ht="15.75" thickBot="1" x14ac:dyDescent="0.3">
      <c r="A33" s="303"/>
      <c r="B33" s="308"/>
      <c r="C33" s="517" t="s">
        <v>370</v>
      </c>
      <c r="D33" s="518"/>
      <c r="E33" s="518"/>
      <c r="F33" s="518"/>
      <c r="G33" s="518"/>
      <c r="H33" s="518"/>
      <c r="I33" s="518"/>
      <c r="J33" s="518"/>
      <c r="K33" s="518"/>
      <c r="L33" s="518"/>
      <c r="M33" s="518"/>
      <c r="N33" s="519"/>
      <c r="O33" s="367"/>
      <c r="P33" s="368"/>
    </row>
    <row r="34" spans="1:16" x14ac:dyDescent="0.25">
      <c r="A34" s="303"/>
      <c r="B34" s="308"/>
      <c r="C34" s="493" t="s">
        <v>371</v>
      </c>
      <c r="D34" s="494"/>
      <c r="E34" s="494"/>
      <c r="F34" s="494"/>
      <c r="G34" s="494"/>
      <c r="H34" s="494"/>
      <c r="I34" s="494"/>
      <c r="J34" s="494"/>
      <c r="K34" s="494"/>
      <c r="L34" s="494"/>
      <c r="M34" s="494"/>
      <c r="N34" s="494"/>
      <c r="O34" s="495"/>
      <c r="P34" s="355"/>
    </row>
    <row r="35" spans="1:16" x14ac:dyDescent="0.25">
      <c r="A35" s="303"/>
      <c r="B35" s="308"/>
      <c r="C35" s="496"/>
      <c r="D35" s="497"/>
      <c r="E35" s="497"/>
      <c r="F35" s="497"/>
      <c r="G35" s="497"/>
      <c r="H35" s="497"/>
      <c r="I35" s="497"/>
      <c r="J35" s="497"/>
      <c r="K35" s="497"/>
      <c r="L35" s="497"/>
      <c r="M35" s="497"/>
      <c r="N35" s="497"/>
      <c r="O35" s="498"/>
      <c r="P35" s="355"/>
    </row>
    <row r="36" spans="1:16" ht="15.75" thickBot="1" x14ac:dyDescent="0.3">
      <c r="A36" s="303"/>
      <c r="B36" s="308"/>
      <c r="C36" s="499"/>
      <c r="D36" s="500"/>
      <c r="E36" s="500"/>
      <c r="F36" s="500"/>
      <c r="G36" s="500"/>
      <c r="H36" s="500"/>
      <c r="I36" s="500"/>
      <c r="J36" s="500"/>
      <c r="K36" s="500"/>
      <c r="L36" s="500"/>
      <c r="M36" s="500"/>
      <c r="N36" s="500"/>
      <c r="O36" s="501"/>
      <c r="P36" s="355"/>
    </row>
    <row r="37" spans="1:16" x14ac:dyDescent="0.25">
      <c r="A37" s="303"/>
      <c r="B37" s="308"/>
      <c r="C37" s="502" t="s">
        <v>1</v>
      </c>
      <c r="D37" s="520"/>
      <c r="E37" s="520"/>
      <c r="F37" s="520"/>
      <c r="G37" s="520"/>
      <c r="H37" s="520"/>
      <c r="I37" s="520"/>
      <c r="J37" s="508"/>
      <c r="K37" s="369" t="s">
        <v>363</v>
      </c>
      <c r="L37" s="356" t="s">
        <v>161</v>
      </c>
      <c r="M37" s="505" t="s">
        <v>372</v>
      </c>
      <c r="N37" s="508"/>
      <c r="O37" s="357" t="s">
        <v>369</v>
      </c>
      <c r="P37" s="358"/>
    </row>
    <row r="38" spans="1:16" x14ac:dyDescent="0.25">
      <c r="A38" s="303"/>
      <c r="B38" s="308"/>
      <c r="C38" s="474"/>
      <c r="D38" s="475"/>
      <c r="E38" s="475"/>
      <c r="F38" s="475"/>
      <c r="G38" s="475"/>
      <c r="H38" s="475"/>
      <c r="I38" s="475"/>
      <c r="J38" s="476"/>
      <c r="K38" s="370"/>
      <c r="L38" s="371"/>
      <c r="M38" s="521"/>
      <c r="N38" s="522"/>
      <c r="O38" s="360"/>
      <c r="P38" s="361"/>
    </row>
    <row r="39" spans="1:16" ht="15.75" thickBot="1" x14ac:dyDescent="0.3">
      <c r="A39" s="303"/>
      <c r="B39" s="308"/>
      <c r="C39" s="509"/>
      <c r="D39" s="510"/>
      <c r="E39" s="510"/>
      <c r="F39" s="510"/>
      <c r="G39" s="510"/>
      <c r="H39" s="510"/>
      <c r="I39" s="510"/>
      <c r="J39" s="511"/>
      <c r="K39" s="363"/>
      <c r="L39" s="372"/>
      <c r="M39" s="512"/>
      <c r="N39" s="513"/>
      <c r="O39" s="373"/>
      <c r="P39" s="361"/>
    </row>
    <row r="40" spans="1:16" ht="15.75" thickBot="1" x14ac:dyDescent="0.3">
      <c r="A40" s="303"/>
      <c r="B40" s="308"/>
      <c r="C40" s="517" t="s">
        <v>370</v>
      </c>
      <c r="D40" s="518"/>
      <c r="E40" s="518"/>
      <c r="F40" s="518"/>
      <c r="G40" s="518"/>
      <c r="H40" s="518"/>
      <c r="I40" s="518"/>
      <c r="J40" s="518"/>
      <c r="K40" s="518"/>
      <c r="L40" s="518"/>
      <c r="M40" s="518"/>
      <c r="N40" s="519"/>
      <c r="O40" s="374">
        <v>0</v>
      </c>
      <c r="P40" s="361"/>
    </row>
    <row r="41" spans="1:16" x14ac:dyDescent="0.25">
      <c r="A41" s="303"/>
      <c r="B41" s="308"/>
      <c r="C41" s="493" t="s">
        <v>373</v>
      </c>
      <c r="D41" s="494"/>
      <c r="E41" s="494"/>
      <c r="F41" s="494"/>
      <c r="G41" s="494"/>
      <c r="H41" s="494"/>
      <c r="I41" s="494"/>
      <c r="J41" s="494"/>
      <c r="K41" s="494"/>
      <c r="L41" s="494"/>
      <c r="M41" s="494"/>
      <c r="N41" s="494"/>
      <c r="O41" s="495"/>
      <c r="P41" s="355"/>
    </row>
    <row r="42" spans="1:16" x14ac:dyDescent="0.25">
      <c r="A42" s="303"/>
      <c r="B42" s="308"/>
      <c r="C42" s="496"/>
      <c r="D42" s="497"/>
      <c r="E42" s="497"/>
      <c r="F42" s="497"/>
      <c r="G42" s="497"/>
      <c r="H42" s="497"/>
      <c r="I42" s="497"/>
      <c r="J42" s="497"/>
      <c r="K42" s="497"/>
      <c r="L42" s="497"/>
      <c r="M42" s="497"/>
      <c r="N42" s="497"/>
      <c r="O42" s="498"/>
      <c r="P42" s="355"/>
    </row>
    <row r="43" spans="1:16" ht="15.75" thickBot="1" x14ac:dyDescent="0.3">
      <c r="A43" s="303"/>
      <c r="B43" s="308"/>
      <c r="C43" s="499"/>
      <c r="D43" s="500"/>
      <c r="E43" s="500"/>
      <c r="F43" s="500"/>
      <c r="G43" s="500"/>
      <c r="H43" s="500"/>
      <c r="I43" s="500"/>
      <c r="J43" s="500"/>
      <c r="K43" s="500"/>
      <c r="L43" s="500"/>
      <c r="M43" s="500"/>
      <c r="N43" s="500"/>
      <c r="O43" s="501"/>
      <c r="P43" s="355"/>
    </row>
    <row r="44" spans="1:16" ht="17.25" x14ac:dyDescent="0.25">
      <c r="A44" s="303"/>
      <c r="B44" s="308"/>
      <c r="C44" s="502" t="s">
        <v>374</v>
      </c>
      <c r="D44" s="520"/>
      <c r="E44" s="520"/>
      <c r="F44" s="520"/>
      <c r="G44" s="520"/>
      <c r="H44" s="520"/>
      <c r="I44" s="520"/>
      <c r="J44" s="356" t="s">
        <v>375</v>
      </c>
      <c r="K44" s="375" t="s">
        <v>376</v>
      </c>
      <c r="L44" s="376" t="s">
        <v>377</v>
      </c>
      <c r="M44" s="505" t="s">
        <v>378</v>
      </c>
      <c r="N44" s="508"/>
      <c r="O44" s="357" t="s">
        <v>369</v>
      </c>
      <c r="P44" s="358"/>
    </row>
    <row r="45" spans="1:16" x14ac:dyDescent="0.25">
      <c r="A45" s="303"/>
      <c r="B45" s="308"/>
      <c r="C45" s="474"/>
      <c r="D45" s="475"/>
      <c r="E45" s="475"/>
      <c r="F45" s="475"/>
      <c r="G45" s="475"/>
      <c r="H45" s="475"/>
      <c r="I45" s="475"/>
      <c r="J45" s="377"/>
      <c r="K45" s="378"/>
      <c r="L45" s="377"/>
      <c r="M45" s="523"/>
      <c r="N45" s="524"/>
      <c r="O45" s="360"/>
      <c r="P45" s="361"/>
    </row>
    <row r="46" spans="1:16" ht="15.75" thickBot="1" x14ac:dyDescent="0.3">
      <c r="A46" s="303"/>
      <c r="B46" s="308"/>
      <c r="C46" s="509"/>
      <c r="D46" s="510"/>
      <c r="E46" s="510"/>
      <c r="F46" s="510"/>
      <c r="G46" s="510"/>
      <c r="H46" s="510"/>
      <c r="I46" s="510"/>
      <c r="J46" s="379"/>
      <c r="K46" s="380"/>
      <c r="L46" s="379"/>
      <c r="M46" s="512"/>
      <c r="N46" s="513"/>
      <c r="O46" s="381"/>
      <c r="P46" s="361"/>
    </row>
    <row r="47" spans="1:16" ht="15.75" thickBot="1" x14ac:dyDescent="0.3">
      <c r="A47" s="303"/>
      <c r="B47" s="308"/>
      <c r="C47" s="517" t="s">
        <v>370</v>
      </c>
      <c r="D47" s="518"/>
      <c r="E47" s="518"/>
      <c r="F47" s="518"/>
      <c r="G47" s="518"/>
      <c r="H47" s="518"/>
      <c r="I47" s="518"/>
      <c r="J47" s="518"/>
      <c r="K47" s="518"/>
      <c r="L47" s="518"/>
      <c r="M47" s="518"/>
      <c r="N47" s="519"/>
      <c r="O47" s="367"/>
      <c r="P47" s="368"/>
    </row>
    <row r="48" spans="1:16" x14ac:dyDescent="0.25">
      <c r="A48" s="303"/>
      <c r="B48" s="308"/>
      <c r="C48" s="493" t="s">
        <v>379</v>
      </c>
      <c r="D48" s="494"/>
      <c r="E48" s="494"/>
      <c r="F48" s="494"/>
      <c r="G48" s="494"/>
      <c r="H48" s="494"/>
      <c r="I48" s="494"/>
      <c r="J48" s="494"/>
      <c r="K48" s="494"/>
      <c r="L48" s="494"/>
      <c r="M48" s="494"/>
      <c r="N48" s="494"/>
      <c r="O48" s="495"/>
      <c r="P48" s="355"/>
    </row>
    <row r="49" spans="1:16" x14ac:dyDescent="0.25">
      <c r="A49" s="303"/>
      <c r="B49" s="308"/>
      <c r="C49" s="496"/>
      <c r="D49" s="497"/>
      <c r="E49" s="497"/>
      <c r="F49" s="497"/>
      <c r="G49" s="497"/>
      <c r="H49" s="497"/>
      <c r="I49" s="497"/>
      <c r="J49" s="497"/>
      <c r="K49" s="497"/>
      <c r="L49" s="497"/>
      <c r="M49" s="497"/>
      <c r="N49" s="497"/>
      <c r="O49" s="498"/>
      <c r="P49" s="355"/>
    </row>
    <row r="50" spans="1:16" ht="15.75" thickBot="1" x14ac:dyDescent="0.3">
      <c r="A50" s="303"/>
      <c r="B50" s="308"/>
      <c r="C50" s="499"/>
      <c r="D50" s="500"/>
      <c r="E50" s="500"/>
      <c r="F50" s="500"/>
      <c r="G50" s="500"/>
      <c r="H50" s="500"/>
      <c r="I50" s="500"/>
      <c r="J50" s="500"/>
      <c r="K50" s="500"/>
      <c r="L50" s="500"/>
      <c r="M50" s="500"/>
      <c r="N50" s="500"/>
      <c r="O50" s="501"/>
      <c r="P50" s="355"/>
    </row>
    <row r="51" spans="1:16" ht="30" x14ac:dyDescent="0.25">
      <c r="A51" s="303"/>
      <c r="B51" s="308"/>
      <c r="C51" s="502" t="s">
        <v>380</v>
      </c>
      <c r="D51" s="520"/>
      <c r="E51" s="520"/>
      <c r="F51" s="520"/>
      <c r="G51" s="520"/>
      <c r="H51" s="520"/>
      <c r="I51" s="520"/>
      <c r="J51" s="356" t="s">
        <v>381</v>
      </c>
      <c r="K51" s="382" t="s">
        <v>382</v>
      </c>
      <c r="L51" s="383" t="s">
        <v>383</v>
      </c>
      <c r="M51" s="525" t="s">
        <v>368</v>
      </c>
      <c r="N51" s="526"/>
      <c r="O51" s="384" t="s">
        <v>369</v>
      </c>
      <c r="P51" s="385"/>
    </row>
    <row r="52" spans="1:16" x14ac:dyDescent="0.25">
      <c r="A52" s="303"/>
      <c r="B52" s="308"/>
      <c r="C52" s="386"/>
      <c r="D52" s="387"/>
      <c r="E52" s="387"/>
      <c r="F52" s="387"/>
      <c r="G52" s="387"/>
      <c r="H52" s="387"/>
      <c r="I52" s="387"/>
      <c r="J52" s="388"/>
      <c r="K52" s="389"/>
      <c r="L52" s="390"/>
      <c r="M52" s="527"/>
      <c r="N52" s="528"/>
      <c r="O52" s="391"/>
      <c r="P52" s="392"/>
    </row>
    <row r="53" spans="1:16" x14ac:dyDescent="0.25">
      <c r="A53" s="303"/>
      <c r="B53" s="308"/>
      <c r="C53" s="386"/>
      <c r="D53" s="387"/>
      <c r="E53" s="387"/>
      <c r="F53" s="387"/>
      <c r="G53" s="387"/>
      <c r="H53" s="387"/>
      <c r="I53" s="387"/>
      <c r="J53" s="388"/>
      <c r="K53" s="389"/>
      <c r="L53" s="390"/>
      <c r="M53" s="527"/>
      <c r="N53" s="528"/>
      <c r="O53" s="391"/>
      <c r="P53" s="392"/>
    </row>
    <row r="54" spans="1:16" x14ac:dyDescent="0.25">
      <c r="A54" s="303"/>
      <c r="B54" s="308"/>
      <c r="C54" s="386"/>
      <c r="D54" s="387"/>
      <c r="E54" s="387"/>
      <c r="F54" s="387"/>
      <c r="G54" s="387"/>
      <c r="H54" s="387"/>
      <c r="I54" s="387"/>
      <c r="J54" s="388"/>
      <c r="K54" s="389"/>
      <c r="L54" s="390"/>
      <c r="M54" s="523"/>
      <c r="N54" s="524"/>
      <c r="O54" s="391"/>
      <c r="P54" s="392"/>
    </row>
    <row r="55" spans="1:16" ht="15.75" thickBot="1" x14ac:dyDescent="0.3">
      <c r="A55" s="303"/>
      <c r="B55" s="308"/>
      <c r="C55" s="509"/>
      <c r="D55" s="510"/>
      <c r="E55" s="510"/>
      <c r="F55" s="510"/>
      <c r="G55" s="510"/>
      <c r="H55" s="510"/>
      <c r="I55" s="510"/>
      <c r="J55" s="379"/>
      <c r="K55" s="380"/>
      <c r="L55" s="379"/>
      <c r="M55" s="512"/>
      <c r="N55" s="513"/>
      <c r="O55" s="381"/>
      <c r="P55" s="361"/>
    </row>
    <row r="56" spans="1:16" ht="15.75" thickBot="1" x14ac:dyDescent="0.3">
      <c r="A56" s="303"/>
      <c r="B56" s="308"/>
      <c r="C56" s="517" t="s">
        <v>370</v>
      </c>
      <c r="D56" s="518"/>
      <c r="E56" s="518"/>
      <c r="F56" s="518"/>
      <c r="G56" s="518"/>
      <c r="H56" s="518"/>
      <c r="I56" s="518"/>
      <c r="J56" s="518"/>
      <c r="K56" s="518"/>
      <c r="L56" s="518"/>
      <c r="M56" s="518"/>
      <c r="N56" s="519"/>
      <c r="O56" s="374"/>
      <c r="P56" s="361"/>
    </row>
    <row r="57" spans="1:16" ht="15.75" thickBot="1" x14ac:dyDescent="0.3">
      <c r="A57" s="303"/>
      <c r="B57" s="308"/>
      <c r="C57" s="348"/>
      <c r="D57" s="317"/>
      <c r="E57" s="317"/>
      <c r="F57" s="317"/>
      <c r="G57" s="317"/>
      <c r="H57" s="317"/>
      <c r="I57" s="317"/>
      <c r="J57" s="317"/>
      <c r="K57" s="317"/>
      <c r="L57" s="317"/>
      <c r="M57" s="317"/>
      <c r="N57" s="317"/>
      <c r="O57" s="349"/>
      <c r="P57" s="310"/>
    </row>
    <row r="58" spans="1:16" ht="15.75" thickBot="1" x14ac:dyDescent="0.3">
      <c r="A58" s="303"/>
      <c r="B58" s="308"/>
      <c r="C58" s="529" t="s">
        <v>384</v>
      </c>
      <c r="D58" s="530"/>
      <c r="E58" s="530"/>
      <c r="F58" s="530"/>
      <c r="G58" s="530"/>
      <c r="H58" s="530"/>
      <c r="I58" s="530"/>
      <c r="J58" s="530"/>
      <c r="K58" s="530"/>
      <c r="L58" s="530"/>
      <c r="M58" s="530"/>
      <c r="N58" s="531"/>
      <c r="O58" s="393"/>
      <c r="P58" s="394"/>
    </row>
    <row r="59" spans="1:16" x14ac:dyDescent="0.25">
      <c r="A59" s="303"/>
      <c r="B59" s="308"/>
      <c r="C59" s="493" t="s">
        <v>385</v>
      </c>
      <c r="D59" s="494"/>
      <c r="E59" s="494"/>
      <c r="F59" s="494"/>
      <c r="G59" s="494"/>
      <c r="H59" s="494"/>
      <c r="I59" s="494"/>
      <c r="J59" s="494"/>
      <c r="K59" s="494"/>
      <c r="L59" s="494"/>
      <c r="M59" s="494"/>
      <c r="N59" s="494"/>
      <c r="O59" s="495"/>
      <c r="P59" s="355"/>
    </row>
    <row r="60" spans="1:16" x14ac:dyDescent="0.25">
      <c r="A60" s="303"/>
      <c r="B60" s="308"/>
      <c r="C60" s="496"/>
      <c r="D60" s="497"/>
      <c r="E60" s="497"/>
      <c r="F60" s="497"/>
      <c r="G60" s="497"/>
      <c r="H60" s="497"/>
      <c r="I60" s="497"/>
      <c r="J60" s="497"/>
      <c r="K60" s="497"/>
      <c r="L60" s="497"/>
      <c r="M60" s="497"/>
      <c r="N60" s="497"/>
      <c r="O60" s="498"/>
      <c r="P60" s="355"/>
    </row>
    <row r="61" spans="1:16" ht="15.75" thickBot="1" x14ac:dyDescent="0.3">
      <c r="A61" s="303"/>
      <c r="B61" s="308"/>
      <c r="C61" s="499"/>
      <c r="D61" s="500"/>
      <c r="E61" s="500"/>
      <c r="F61" s="500"/>
      <c r="G61" s="500"/>
      <c r="H61" s="500"/>
      <c r="I61" s="500"/>
      <c r="J61" s="500"/>
      <c r="K61" s="500"/>
      <c r="L61" s="500"/>
      <c r="M61" s="500"/>
      <c r="N61" s="500"/>
      <c r="O61" s="501"/>
      <c r="P61" s="355"/>
    </row>
    <row r="62" spans="1:16" x14ac:dyDescent="0.25">
      <c r="A62" s="303"/>
      <c r="B62" s="308"/>
      <c r="C62" s="502" t="s">
        <v>386</v>
      </c>
      <c r="D62" s="520"/>
      <c r="E62" s="520"/>
      <c r="F62" s="520"/>
      <c r="G62" s="520"/>
      <c r="H62" s="520"/>
      <c r="I62" s="520"/>
      <c r="J62" s="375"/>
      <c r="K62" s="395"/>
      <c r="L62" s="383" t="s">
        <v>387</v>
      </c>
      <c r="M62" s="525" t="s">
        <v>388</v>
      </c>
      <c r="N62" s="526"/>
      <c r="O62" s="384"/>
      <c r="P62" s="385"/>
    </row>
    <row r="63" spans="1:16" x14ac:dyDescent="0.25">
      <c r="A63" s="303"/>
      <c r="B63" s="308"/>
      <c r="C63" s="474" t="s">
        <v>148</v>
      </c>
      <c r="D63" s="475"/>
      <c r="E63" s="475"/>
      <c r="F63" s="475"/>
      <c r="G63" s="475"/>
      <c r="H63" s="475"/>
      <c r="I63" s="475"/>
      <c r="J63" s="396"/>
      <c r="K63" s="397"/>
      <c r="L63" s="398"/>
      <c r="M63" s="532"/>
      <c r="N63" s="533"/>
      <c r="O63" s="399"/>
      <c r="P63" s="400"/>
    </row>
    <row r="64" spans="1:16" x14ac:dyDescent="0.25">
      <c r="A64" s="303"/>
      <c r="B64" s="308"/>
      <c r="C64" s="362" t="s">
        <v>389</v>
      </c>
      <c r="D64" s="363"/>
      <c r="E64" s="363"/>
      <c r="F64" s="363"/>
      <c r="G64" s="363"/>
      <c r="H64" s="363"/>
      <c r="I64" s="363"/>
      <c r="J64" s="396"/>
      <c r="K64" s="397"/>
      <c r="L64" s="398"/>
      <c r="M64" s="532"/>
      <c r="N64" s="533"/>
      <c r="O64" s="399"/>
      <c r="P64" s="400"/>
    </row>
    <row r="65" spans="1:16" ht="15.75" thickBot="1" x14ac:dyDescent="0.3">
      <c r="A65" s="303"/>
      <c r="B65" s="308"/>
      <c r="C65" s="341" t="s">
        <v>345</v>
      </c>
      <c r="D65" s="342"/>
      <c r="E65" s="342"/>
      <c r="F65" s="342"/>
      <c r="G65" s="342"/>
      <c r="H65" s="342"/>
      <c r="I65" s="342"/>
      <c r="J65" s="401"/>
      <c r="K65" s="402"/>
      <c r="L65" s="398"/>
      <c r="M65" s="541"/>
      <c r="N65" s="542"/>
      <c r="O65" s="399"/>
      <c r="P65" s="400"/>
    </row>
    <row r="66" spans="1:16" ht="15.75" thickBot="1" x14ac:dyDescent="0.3">
      <c r="A66" s="303"/>
      <c r="B66" s="308"/>
      <c r="C66" s="517" t="s">
        <v>370</v>
      </c>
      <c r="D66" s="518"/>
      <c r="E66" s="518"/>
      <c r="F66" s="518"/>
      <c r="G66" s="518"/>
      <c r="H66" s="518"/>
      <c r="I66" s="518"/>
      <c r="J66" s="518"/>
      <c r="K66" s="518"/>
      <c r="L66" s="518"/>
      <c r="M66" s="518"/>
      <c r="N66" s="519"/>
      <c r="O66" s="403"/>
      <c r="P66" s="404"/>
    </row>
    <row r="67" spans="1:16" ht="15.75" thickBot="1" x14ac:dyDescent="0.3">
      <c r="A67" s="303"/>
      <c r="B67" s="308"/>
      <c r="C67" s="348"/>
      <c r="D67" s="317"/>
      <c r="E67" s="317"/>
      <c r="F67" s="317"/>
      <c r="G67" s="317"/>
      <c r="H67" s="317"/>
      <c r="I67" s="317"/>
      <c r="J67" s="317"/>
      <c r="K67" s="317"/>
      <c r="L67" s="317"/>
      <c r="M67" s="317"/>
      <c r="N67" s="317"/>
      <c r="O67" s="349"/>
      <c r="P67" s="310"/>
    </row>
    <row r="68" spans="1:16" ht="15.75" thickBot="1" x14ac:dyDescent="0.3">
      <c r="A68" s="303"/>
      <c r="B68" s="308"/>
      <c r="C68" s="529" t="s">
        <v>390</v>
      </c>
      <c r="D68" s="530"/>
      <c r="E68" s="530"/>
      <c r="F68" s="530"/>
      <c r="G68" s="530"/>
      <c r="H68" s="530"/>
      <c r="I68" s="530"/>
      <c r="J68" s="530"/>
      <c r="K68" s="530"/>
      <c r="L68" s="530"/>
      <c r="M68" s="530"/>
      <c r="N68" s="531"/>
      <c r="O68" s="405"/>
      <c r="P68" s="404"/>
    </row>
    <row r="69" spans="1:16" x14ac:dyDescent="0.25">
      <c r="A69" s="303"/>
      <c r="B69" s="308"/>
      <c r="C69" s="348"/>
      <c r="D69" s="317"/>
      <c r="E69" s="317"/>
      <c r="F69" s="317"/>
      <c r="G69" s="317"/>
      <c r="H69" s="317"/>
      <c r="I69" s="317"/>
      <c r="J69" s="317"/>
      <c r="K69" s="317"/>
      <c r="L69" s="317"/>
      <c r="M69" s="317"/>
      <c r="N69" s="317"/>
      <c r="O69" s="349"/>
      <c r="P69" s="310"/>
    </row>
    <row r="70" spans="1:16" x14ac:dyDescent="0.25">
      <c r="A70" s="303"/>
      <c r="B70" s="308"/>
      <c r="C70" s="348"/>
      <c r="D70" s="317"/>
      <c r="E70" s="317"/>
      <c r="F70" s="317"/>
      <c r="G70" s="317"/>
      <c r="H70" s="406" t="s">
        <v>391</v>
      </c>
      <c r="I70" s="406"/>
      <c r="J70" s="406"/>
      <c r="K70" s="406"/>
      <c r="L70" s="317"/>
      <c r="M70" s="317"/>
      <c r="N70" s="317"/>
      <c r="O70" s="349"/>
      <c r="P70" s="310"/>
    </row>
    <row r="71" spans="1:16" x14ac:dyDescent="0.25">
      <c r="A71" s="303"/>
      <c r="B71" s="308"/>
      <c r="C71" s="348"/>
      <c r="D71" s="317"/>
      <c r="E71" s="317"/>
      <c r="F71" s="317"/>
      <c r="G71" s="317"/>
      <c r="H71" s="406" t="s">
        <v>392</v>
      </c>
      <c r="I71" s="317"/>
      <c r="J71" s="317"/>
      <c r="K71" s="317"/>
      <c r="L71" s="317"/>
      <c r="M71" s="317"/>
      <c r="N71" s="317"/>
      <c r="O71" s="349"/>
      <c r="P71" s="407"/>
    </row>
    <row r="72" spans="1:16" x14ac:dyDescent="0.25">
      <c r="A72" s="303"/>
      <c r="B72" s="308"/>
      <c r="C72" s="348"/>
      <c r="D72" s="317"/>
      <c r="E72" s="317"/>
      <c r="F72" s="317"/>
      <c r="G72" s="317"/>
      <c r="H72" s="406" t="s">
        <v>393</v>
      </c>
      <c r="I72" s="317"/>
      <c r="J72" s="317"/>
      <c r="K72" s="317"/>
      <c r="L72" s="317"/>
      <c r="M72" s="317"/>
      <c r="N72" s="317"/>
      <c r="O72" s="349"/>
      <c r="P72" s="407"/>
    </row>
    <row r="73" spans="1:16" x14ac:dyDescent="0.25">
      <c r="A73" s="303"/>
      <c r="B73" s="308"/>
      <c r="C73" s="330"/>
      <c r="D73" s="408"/>
      <c r="E73" s="408"/>
      <c r="F73" s="408"/>
      <c r="G73" s="408"/>
      <c r="H73" s="406" t="s">
        <v>394</v>
      </c>
      <c r="I73" s="408"/>
      <c r="J73" s="408"/>
      <c r="K73" s="408"/>
      <c r="L73" s="408"/>
      <c r="M73" s="408"/>
      <c r="N73" s="408"/>
      <c r="O73" s="409"/>
      <c r="P73" s="410"/>
    </row>
    <row r="74" spans="1:16" x14ac:dyDescent="0.25">
      <c r="A74" s="303"/>
      <c r="B74" s="308"/>
      <c r="C74" s="348"/>
      <c r="D74" s="317"/>
      <c r="E74" s="317"/>
      <c r="F74" s="317"/>
      <c r="G74" s="317"/>
      <c r="H74" s="317" t="s">
        <v>395</v>
      </c>
      <c r="I74" s="317"/>
      <c r="J74" s="317"/>
      <c r="K74" s="317"/>
      <c r="L74" s="317"/>
      <c r="M74" s="317"/>
      <c r="N74" s="317"/>
      <c r="O74" s="349"/>
      <c r="P74" s="310"/>
    </row>
    <row r="75" spans="1:16" x14ac:dyDescent="0.25">
      <c r="A75" s="303"/>
      <c r="B75" s="308"/>
      <c r="C75" s="411" t="s">
        <v>396</v>
      </c>
      <c r="D75" s="412"/>
      <c r="E75" s="412"/>
      <c r="F75" s="412"/>
      <c r="G75" s="412"/>
      <c r="H75" s="412"/>
      <c r="I75" s="412"/>
      <c r="J75" s="412"/>
      <c r="K75" s="412"/>
      <c r="L75" s="412"/>
      <c r="M75" s="412"/>
      <c r="N75" s="412"/>
      <c r="O75" s="413"/>
      <c r="P75" s="310"/>
    </row>
    <row r="76" spans="1:16" x14ac:dyDescent="0.25">
      <c r="A76" s="303"/>
      <c r="B76" s="308"/>
      <c r="C76" s="543"/>
      <c r="D76" s="544"/>
      <c r="E76" s="544"/>
      <c r="F76" s="544"/>
      <c r="G76" s="544"/>
      <c r="H76" s="544"/>
      <c r="I76" s="544"/>
      <c r="J76" s="544"/>
      <c r="K76" s="544"/>
      <c r="L76" s="544"/>
      <c r="M76" s="544"/>
      <c r="N76" s="544"/>
      <c r="O76" s="545"/>
      <c r="P76" s="410"/>
    </row>
    <row r="77" spans="1:16" x14ac:dyDescent="0.25">
      <c r="A77" s="303"/>
      <c r="B77" s="308"/>
      <c r="C77" s="543"/>
      <c r="D77" s="544"/>
      <c r="E77" s="544"/>
      <c r="F77" s="544"/>
      <c r="G77" s="544"/>
      <c r="H77" s="544"/>
      <c r="I77" s="544"/>
      <c r="J77" s="544"/>
      <c r="K77" s="544"/>
      <c r="L77" s="544"/>
      <c r="M77" s="544"/>
      <c r="N77" s="544"/>
      <c r="O77" s="545"/>
      <c r="P77" s="410"/>
    </row>
    <row r="78" spans="1:16" x14ac:dyDescent="0.25">
      <c r="A78" s="303"/>
      <c r="B78" s="308"/>
      <c r="C78" s="330"/>
      <c r="D78" s="408"/>
      <c r="E78" s="408"/>
      <c r="F78" s="408"/>
      <c r="G78" s="408"/>
      <c r="H78" s="408"/>
      <c r="I78" s="408"/>
      <c r="J78" s="408"/>
      <c r="K78" s="408"/>
      <c r="L78" s="408"/>
      <c r="M78" s="408"/>
      <c r="N78" s="408"/>
      <c r="O78" s="409"/>
      <c r="P78" s="410"/>
    </row>
    <row r="79" spans="1:16" x14ac:dyDescent="0.25">
      <c r="A79" s="303"/>
      <c r="B79" s="308"/>
      <c r="C79" s="414" t="s">
        <v>397</v>
      </c>
      <c r="D79" s="408"/>
      <c r="E79" s="408"/>
      <c r="F79" s="408"/>
      <c r="G79" s="408"/>
      <c r="H79" s="408"/>
      <c r="I79" s="408"/>
      <c r="J79" s="408"/>
      <c r="K79" s="408"/>
      <c r="L79" s="408"/>
      <c r="M79" s="408"/>
      <c r="N79" s="408"/>
      <c r="O79" s="409"/>
      <c r="P79" s="410"/>
    </row>
    <row r="80" spans="1:16" x14ac:dyDescent="0.25">
      <c r="A80" s="303"/>
      <c r="B80" s="308"/>
      <c r="C80" s="534" t="s">
        <v>398</v>
      </c>
      <c r="D80" s="535"/>
      <c r="E80" s="535"/>
      <c r="F80" s="535"/>
      <c r="G80" s="535"/>
      <c r="H80" s="535"/>
      <c r="I80" s="535"/>
      <c r="J80" s="535"/>
      <c r="K80" s="535"/>
      <c r="L80" s="535"/>
      <c r="M80" s="535"/>
      <c r="N80" s="535"/>
      <c r="O80" s="536"/>
      <c r="P80" s="415"/>
    </row>
    <row r="81" spans="1:16" x14ac:dyDescent="0.25">
      <c r="A81" s="303"/>
      <c r="B81" s="308"/>
      <c r="C81" s="534"/>
      <c r="D81" s="535"/>
      <c r="E81" s="535"/>
      <c r="F81" s="535"/>
      <c r="G81" s="535"/>
      <c r="H81" s="535"/>
      <c r="I81" s="535"/>
      <c r="J81" s="535"/>
      <c r="K81" s="535"/>
      <c r="L81" s="535"/>
      <c r="M81" s="535"/>
      <c r="N81" s="535"/>
      <c r="O81" s="536"/>
      <c r="P81" s="415"/>
    </row>
    <row r="82" spans="1:16" x14ac:dyDescent="0.25">
      <c r="A82" s="303"/>
      <c r="B82" s="308"/>
      <c r="C82" s="534" t="s">
        <v>399</v>
      </c>
      <c r="D82" s="535"/>
      <c r="E82" s="535"/>
      <c r="F82" s="535"/>
      <c r="G82" s="535"/>
      <c r="H82" s="535"/>
      <c r="I82" s="535"/>
      <c r="J82" s="535"/>
      <c r="K82" s="535"/>
      <c r="L82" s="535"/>
      <c r="M82" s="535"/>
      <c r="N82" s="535"/>
      <c r="O82" s="536"/>
      <c r="P82" s="415"/>
    </row>
    <row r="83" spans="1:16" x14ac:dyDescent="0.25">
      <c r="A83" s="303"/>
      <c r="B83" s="308"/>
      <c r="C83" s="534"/>
      <c r="D83" s="535"/>
      <c r="E83" s="535"/>
      <c r="F83" s="535"/>
      <c r="G83" s="535"/>
      <c r="H83" s="535"/>
      <c r="I83" s="535"/>
      <c r="J83" s="535"/>
      <c r="K83" s="535"/>
      <c r="L83" s="535"/>
      <c r="M83" s="535"/>
      <c r="N83" s="535"/>
      <c r="O83" s="536"/>
      <c r="P83" s="415"/>
    </row>
    <row r="84" spans="1:16" x14ac:dyDescent="0.25">
      <c r="A84" s="303"/>
      <c r="B84" s="308"/>
      <c r="C84" s="330"/>
      <c r="D84" s="408"/>
      <c r="E84" s="408"/>
      <c r="F84" s="408"/>
      <c r="G84" s="408"/>
      <c r="H84" s="408"/>
      <c r="I84" s="408"/>
      <c r="J84" s="408"/>
      <c r="K84" s="408"/>
      <c r="L84" s="408"/>
      <c r="M84" s="408"/>
      <c r="N84" s="408"/>
      <c r="O84" s="409"/>
      <c r="P84" s="410"/>
    </row>
    <row r="85" spans="1:16" x14ac:dyDescent="0.25">
      <c r="A85" s="303"/>
      <c r="B85" s="308"/>
      <c r="C85" s="348"/>
      <c r="D85" s="317"/>
      <c r="E85" s="317"/>
      <c r="F85" s="317"/>
      <c r="G85" s="317"/>
      <c r="H85" s="406" t="s">
        <v>391</v>
      </c>
      <c r="I85" s="317"/>
      <c r="J85" s="317"/>
      <c r="K85" s="317"/>
      <c r="L85" s="317"/>
      <c r="M85" s="317"/>
      <c r="N85" s="317"/>
      <c r="O85" s="349"/>
      <c r="P85" s="310"/>
    </row>
    <row r="86" spans="1:16" x14ac:dyDescent="0.25">
      <c r="A86" s="303"/>
      <c r="B86" s="308"/>
      <c r="C86" s="348"/>
      <c r="D86" s="317"/>
      <c r="E86" s="317"/>
      <c r="F86" s="317"/>
      <c r="G86" s="317"/>
      <c r="H86" s="317" t="s">
        <v>392</v>
      </c>
      <c r="I86" s="363"/>
      <c r="J86" s="363"/>
      <c r="K86" s="363"/>
      <c r="L86" s="317"/>
      <c r="M86" s="317"/>
      <c r="N86" s="317"/>
      <c r="O86" s="349"/>
      <c r="P86" s="310"/>
    </row>
    <row r="87" spans="1:16" x14ac:dyDescent="0.25">
      <c r="A87" s="303"/>
      <c r="B87" s="308"/>
      <c r="C87" s="348"/>
      <c r="D87" s="317"/>
      <c r="E87" s="317"/>
      <c r="F87" s="317"/>
      <c r="G87" s="317"/>
      <c r="H87" s="317" t="s">
        <v>400</v>
      </c>
      <c r="I87" s="416"/>
      <c r="J87" s="416"/>
      <c r="K87" s="416"/>
      <c r="L87" s="317"/>
      <c r="M87" s="317"/>
      <c r="N87" s="317"/>
      <c r="O87" s="349"/>
      <c r="P87" s="310"/>
    </row>
    <row r="88" spans="1:16" x14ac:dyDescent="0.25">
      <c r="A88" s="303"/>
      <c r="B88" s="308"/>
      <c r="C88" s="417"/>
      <c r="D88" s="408"/>
      <c r="E88" s="408"/>
      <c r="F88" s="408"/>
      <c r="G88" s="408"/>
      <c r="H88" s="317" t="s">
        <v>401</v>
      </c>
      <c r="I88" s="317"/>
      <c r="J88" s="317"/>
      <c r="K88" s="317"/>
      <c r="L88" s="408"/>
      <c r="M88" s="408"/>
      <c r="N88" s="408"/>
      <c r="O88" s="409"/>
      <c r="P88" s="410"/>
    </row>
    <row r="89" spans="1:16" ht="16.5" thickBot="1" x14ac:dyDescent="0.3">
      <c r="A89" s="303"/>
      <c r="B89" s="308"/>
      <c r="C89" s="537"/>
      <c r="D89" s="538"/>
      <c r="E89" s="538"/>
      <c r="F89" s="380"/>
      <c r="G89" s="380"/>
      <c r="H89" s="380"/>
      <c r="I89" s="380"/>
      <c r="J89" s="380"/>
      <c r="K89" s="539"/>
      <c r="L89" s="539"/>
      <c r="M89" s="539"/>
      <c r="N89" s="539"/>
      <c r="O89" s="540"/>
      <c r="P89" s="418"/>
    </row>
    <row r="90" spans="1:16" ht="15.75" thickBot="1" x14ac:dyDescent="0.3">
      <c r="A90" s="303"/>
      <c r="B90" s="419"/>
      <c r="C90" s="420"/>
      <c r="D90" s="420"/>
      <c r="E90" s="420"/>
      <c r="F90" s="420"/>
      <c r="G90" s="420"/>
      <c r="H90" s="420"/>
      <c r="I90" s="420"/>
      <c r="J90" s="420"/>
      <c r="K90" s="420"/>
      <c r="L90" s="420"/>
      <c r="M90" s="420"/>
      <c r="N90" s="420"/>
      <c r="O90" s="420"/>
      <c r="P90" s="421"/>
    </row>
    <row r="91" spans="1:16" ht="15.75" thickTop="1" x14ac:dyDescent="0.25"/>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37"/>
  <sheetViews>
    <sheetView view="pageBreakPreview" zoomScale="60" zoomScaleNormal="100" workbookViewId="0">
      <selection activeCell="I18" sqref="I18"/>
    </sheetView>
  </sheetViews>
  <sheetFormatPr baseColWidth="10" defaultRowHeight="15" x14ac:dyDescent="0.25"/>
  <cols>
    <col min="9" max="10" width="13.85546875" customWidth="1"/>
    <col min="11" max="11" width="15.85546875" customWidth="1"/>
  </cols>
  <sheetData>
    <row r="1" spans="2:11" ht="15.75" thickBot="1" x14ac:dyDescent="0.3"/>
    <row r="2" spans="2:11" ht="15" customHeight="1" x14ac:dyDescent="0.25">
      <c r="B2" s="553" t="s">
        <v>265</v>
      </c>
      <c r="C2" s="554"/>
      <c r="D2" s="554"/>
      <c r="E2" s="554"/>
      <c r="F2" s="554"/>
      <c r="G2" s="554"/>
      <c r="H2" s="554"/>
      <c r="I2" s="554"/>
      <c r="J2" s="554"/>
      <c r="K2" s="555"/>
    </row>
    <row r="3" spans="2:11" ht="15.75" customHeight="1" thickBot="1" x14ac:dyDescent="0.3">
      <c r="B3" s="556"/>
      <c r="C3" s="557"/>
      <c r="D3" s="557"/>
      <c r="E3" s="557"/>
      <c r="F3" s="557"/>
      <c r="G3" s="557"/>
      <c r="H3" s="557"/>
      <c r="I3" s="557"/>
      <c r="J3" s="557"/>
      <c r="K3" s="558"/>
    </row>
    <row r="4" spans="2:11" ht="15.75" thickBot="1" x14ac:dyDescent="0.3">
      <c r="B4" s="559"/>
      <c r="C4" s="559"/>
      <c r="D4" s="559"/>
      <c r="E4" s="559"/>
      <c r="F4" s="559"/>
      <c r="G4" s="559"/>
      <c r="H4" s="559"/>
      <c r="I4" s="559"/>
      <c r="J4" s="559"/>
      <c r="K4" s="559"/>
    </row>
    <row r="5" spans="2:11" ht="15" customHeight="1" x14ac:dyDescent="0.25">
      <c r="B5" s="560" t="s">
        <v>162</v>
      </c>
      <c r="C5" s="560"/>
      <c r="D5" s="560"/>
      <c r="E5" s="560"/>
      <c r="F5" s="560"/>
      <c r="G5" s="563" t="s">
        <v>163</v>
      </c>
      <c r="H5" s="563" t="s">
        <v>164</v>
      </c>
      <c r="I5" s="563" t="s">
        <v>165</v>
      </c>
      <c r="J5" s="565" t="s">
        <v>166</v>
      </c>
      <c r="K5" s="566"/>
    </row>
    <row r="6" spans="2:11" x14ac:dyDescent="0.25">
      <c r="B6" s="561"/>
      <c r="C6" s="561"/>
      <c r="D6" s="561"/>
      <c r="E6" s="561"/>
      <c r="F6" s="561"/>
      <c r="G6" s="564"/>
      <c r="H6" s="564"/>
      <c r="I6" s="564"/>
      <c r="J6" s="567" t="s">
        <v>167</v>
      </c>
      <c r="K6" s="569" t="s">
        <v>168</v>
      </c>
    </row>
    <row r="7" spans="2:11" x14ac:dyDescent="0.25">
      <c r="B7" s="562"/>
      <c r="C7" s="562"/>
      <c r="D7" s="562"/>
      <c r="E7" s="562"/>
      <c r="F7" s="562"/>
      <c r="G7" s="564"/>
      <c r="H7" s="564"/>
      <c r="I7" s="564"/>
      <c r="J7" s="568"/>
      <c r="K7" s="569"/>
    </row>
    <row r="8" spans="2:11" x14ac:dyDescent="0.25">
      <c r="B8" s="549" t="s">
        <v>6</v>
      </c>
      <c r="C8" s="550"/>
      <c r="D8" s="550"/>
      <c r="E8" s="550"/>
      <c r="F8" s="550"/>
      <c r="G8" s="109"/>
      <c r="H8" s="110"/>
      <c r="I8" s="213"/>
      <c r="J8" s="208"/>
      <c r="K8" s="551">
        <f>+J26</f>
        <v>3585.8</v>
      </c>
    </row>
    <row r="9" spans="2:11" ht="37.5" customHeight="1" x14ac:dyDescent="0.25">
      <c r="B9" s="570" t="s">
        <v>169</v>
      </c>
      <c r="C9" s="571"/>
      <c r="D9" s="571"/>
      <c r="E9" s="571"/>
      <c r="F9" s="571"/>
      <c r="G9" s="111" t="s">
        <v>11</v>
      </c>
      <c r="H9" s="112"/>
      <c r="I9" s="214"/>
      <c r="J9" s="201"/>
      <c r="K9" s="551"/>
    </row>
    <row r="10" spans="2:11" x14ac:dyDescent="0.25">
      <c r="B10" s="113"/>
      <c r="C10" s="114"/>
      <c r="D10" s="114"/>
      <c r="E10" s="114"/>
      <c r="F10" s="114"/>
      <c r="G10" s="115"/>
      <c r="H10" s="112"/>
      <c r="I10" s="214"/>
      <c r="J10" s="201"/>
      <c r="K10" s="551"/>
    </row>
    <row r="11" spans="2:11" x14ac:dyDescent="0.25">
      <c r="B11" s="572" t="s">
        <v>170</v>
      </c>
      <c r="C11" s="573"/>
      <c r="D11" s="573"/>
      <c r="E11" s="573"/>
      <c r="F11" s="573"/>
      <c r="G11" s="116"/>
      <c r="H11" s="117"/>
      <c r="I11" s="215"/>
      <c r="J11" s="201"/>
      <c r="K11" s="551"/>
    </row>
    <row r="12" spans="2:11" x14ac:dyDescent="0.25">
      <c r="B12" s="546" t="s">
        <v>275</v>
      </c>
      <c r="C12" s="547"/>
      <c r="D12" s="547"/>
      <c r="E12" s="547"/>
      <c r="F12" s="548"/>
      <c r="G12" s="118" t="s">
        <v>266</v>
      </c>
      <c r="H12" s="119">
        <v>5.0006090801751699E-3</v>
      </c>
      <c r="I12" s="202">
        <v>301456.03995000001</v>
      </c>
      <c r="J12" s="200">
        <f>H12*I12</f>
        <v>1507.4638106476189</v>
      </c>
      <c r="K12" s="551"/>
    </row>
    <row r="13" spans="2:11" x14ac:dyDescent="0.25">
      <c r="B13" s="546" t="s">
        <v>276</v>
      </c>
      <c r="C13" s="547"/>
      <c r="D13" s="547"/>
      <c r="E13" s="547"/>
      <c r="F13" s="548"/>
      <c r="G13" s="118" t="s">
        <v>266</v>
      </c>
      <c r="H13" s="119">
        <v>3.0000000000000001E-3</v>
      </c>
      <c r="I13" s="202">
        <v>364889.63880000002</v>
      </c>
      <c r="J13" s="200">
        <f>+H13*I13</f>
        <v>1094.6689164000002</v>
      </c>
      <c r="K13" s="551"/>
    </row>
    <row r="14" spans="2:11" x14ac:dyDescent="0.25">
      <c r="B14" s="546"/>
      <c r="C14" s="547"/>
      <c r="D14" s="547"/>
      <c r="E14" s="547"/>
      <c r="F14" s="548"/>
      <c r="G14" s="118"/>
      <c r="H14" s="119"/>
      <c r="I14" s="202"/>
      <c r="J14" s="200"/>
      <c r="K14" s="551"/>
    </row>
    <row r="15" spans="2:11" x14ac:dyDescent="0.25">
      <c r="B15" s="572" t="s">
        <v>171</v>
      </c>
      <c r="C15" s="573"/>
      <c r="D15" s="573"/>
      <c r="E15" s="573"/>
      <c r="F15" s="573"/>
      <c r="G15" s="115"/>
      <c r="H15" s="117"/>
      <c r="I15" s="202"/>
      <c r="J15" s="200"/>
      <c r="K15" s="551"/>
    </row>
    <row r="16" spans="2:11" x14ac:dyDescent="0.25">
      <c r="B16" s="546" t="s">
        <v>172</v>
      </c>
      <c r="C16" s="547"/>
      <c r="D16" s="547"/>
      <c r="E16" s="547"/>
      <c r="F16" s="548"/>
      <c r="G16" s="118" t="s">
        <v>163</v>
      </c>
      <c r="H16" s="119">
        <v>7.0000000000000007E-2</v>
      </c>
      <c r="I16" s="202">
        <v>7651.9577600000002</v>
      </c>
      <c r="J16" s="200">
        <f>+H16*I16</f>
        <v>535.63704320000011</v>
      </c>
      <c r="K16" s="551"/>
    </row>
    <row r="17" spans="2:11" x14ac:dyDescent="0.25">
      <c r="B17" s="546" t="s">
        <v>173</v>
      </c>
      <c r="C17" s="547"/>
      <c r="D17" s="547"/>
      <c r="E17" s="547"/>
      <c r="F17" s="548"/>
      <c r="G17" s="118" t="s">
        <v>174</v>
      </c>
      <c r="H17" s="120">
        <v>0.03</v>
      </c>
      <c r="I17" s="202">
        <v>3272.9525600000002</v>
      </c>
      <c r="J17" s="200">
        <f>+H17*I17</f>
        <v>98.188576800000007</v>
      </c>
      <c r="K17" s="551"/>
    </row>
    <row r="18" spans="2:11" x14ac:dyDescent="0.25">
      <c r="B18" s="546" t="s">
        <v>175</v>
      </c>
      <c r="C18" s="547"/>
      <c r="D18" s="547"/>
      <c r="E18" s="547"/>
      <c r="F18" s="548"/>
      <c r="G18" s="118" t="s">
        <v>201</v>
      </c>
      <c r="H18" s="120">
        <v>4.0000000000000001E-3</v>
      </c>
      <c r="I18" s="202">
        <v>44772.317999999999</v>
      </c>
      <c r="J18" s="200">
        <f>+H18*I18</f>
        <v>179.08927199999999</v>
      </c>
      <c r="K18" s="551"/>
    </row>
    <row r="19" spans="2:11" x14ac:dyDescent="0.25">
      <c r="B19" s="546"/>
      <c r="C19" s="547"/>
      <c r="D19" s="547"/>
      <c r="E19" s="547"/>
      <c r="F19" s="548"/>
      <c r="G19" s="118"/>
      <c r="H19" s="119"/>
      <c r="I19" s="202"/>
      <c r="J19" s="200"/>
      <c r="K19" s="551"/>
    </row>
    <row r="20" spans="2:11" x14ac:dyDescent="0.25">
      <c r="B20" s="546"/>
      <c r="C20" s="547"/>
      <c r="D20" s="547"/>
      <c r="E20" s="547"/>
      <c r="F20" s="548"/>
      <c r="G20" s="118"/>
      <c r="H20" s="119"/>
      <c r="I20" s="202"/>
      <c r="J20" s="200"/>
      <c r="K20" s="551"/>
    </row>
    <row r="21" spans="2:11" x14ac:dyDescent="0.25">
      <c r="B21" s="121"/>
      <c r="C21" s="122"/>
      <c r="D21" s="122"/>
      <c r="E21" s="122"/>
      <c r="F21" s="123"/>
      <c r="G21" s="118"/>
      <c r="H21" s="119"/>
      <c r="I21" s="202"/>
      <c r="J21" s="200"/>
      <c r="K21" s="551"/>
    </row>
    <row r="22" spans="2:11" x14ac:dyDescent="0.25">
      <c r="B22" s="121"/>
      <c r="C22" s="122"/>
      <c r="D22" s="122"/>
      <c r="E22" s="122"/>
      <c r="F22" s="123"/>
      <c r="G22" s="118"/>
      <c r="H22" s="119"/>
      <c r="I22" s="202"/>
      <c r="J22" s="200"/>
      <c r="K22" s="551"/>
    </row>
    <row r="23" spans="2:11" x14ac:dyDescent="0.25">
      <c r="B23" s="121"/>
      <c r="C23" s="122"/>
      <c r="D23" s="122"/>
      <c r="E23" s="122"/>
      <c r="F23" s="123"/>
      <c r="G23" s="118"/>
      <c r="H23" s="119"/>
      <c r="I23" s="202"/>
      <c r="J23" s="200"/>
      <c r="K23" s="551"/>
    </row>
    <row r="24" spans="2:11" x14ac:dyDescent="0.25">
      <c r="B24" s="546"/>
      <c r="C24" s="547"/>
      <c r="D24" s="547"/>
      <c r="E24" s="547"/>
      <c r="F24" s="548"/>
      <c r="G24" s="118"/>
      <c r="H24" s="124"/>
      <c r="I24" s="202"/>
      <c r="J24" s="200"/>
      <c r="K24" s="551"/>
    </row>
    <row r="25" spans="2:11" x14ac:dyDescent="0.25">
      <c r="B25" s="574" t="s">
        <v>176</v>
      </c>
      <c r="C25" s="574"/>
      <c r="D25" s="574"/>
      <c r="E25" s="574"/>
      <c r="F25" s="574"/>
      <c r="G25" s="118" t="s">
        <v>177</v>
      </c>
      <c r="H25" s="117"/>
      <c r="I25" s="268"/>
      <c r="J25" s="203">
        <f>SUM(J12:J23)*5%</f>
        <v>170.75238095238097</v>
      </c>
      <c r="K25" s="551"/>
    </row>
    <row r="26" spans="2:11" ht="15.75" thickBot="1" x14ac:dyDescent="0.3">
      <c r="B26" s="575"/>
      <c r="C26" s="575"/>
      <c r="D26" s="575"/>
      <c r="E26" s="575"/>
      <c r="F26" s="576"/>
      <c r="G26" s="125" t="s">
        <v>178</v>
      </c>
      <c r="H26" s="126"/>
      <c r="I26" s="212"/>
      <c r="J26" s="204">
        <f>SUM(J9:J25)</f>
        <v>3585.8</v>
      </c>
      <c r="K26" s="552"/>
    </row>
    <row r="27" spans="2:11" x14ac:dyDescent="0.25">
      <c r="B27" s="165"/>
      <c r="C27" s="165"/>
      <c r="D27" s="165"/>
      <c r="E27" s="165"/>
      <c r="F27" s="165"/>
      <c r="G27" s="166"/>
      <c r="H27" s="167"/>
      <c r="I27" s="167"/>
      <c r="J27" s="205"/>
      <c r="K27" s="206"/>
    </row>
    <row r="28" spans="2:11" ht="15.75" thickBot="1" x14ac:dyDescent="0.3">
      <c r="B28" s="172"/>
      <c r="C28" s="199"/>
      <c r="D28" s="199"/>
      <c r="E28" s="199"/>
      <c r="F28" s="199"/>
      <c r="G28" s="198"/>
      <c r="H28" s="198"/>
      <c r="I28" s="265"/>
      <c r="J28" s="199"/>
      <c r="K28" s="199"/>
    </row>
    <row r="29" spans="2:11" x14ac:dyDescent="0.25">
      <c r="B29" s="553" t="s">
        <v>265</v>
      </c>
      <c r="C29" s="554"/>
      <c r="D29" s="554"/>
      <c r="E29" s="554"/>
      <c r="F29" s="554"/>
      <c r="G29" s="554"/>
      <c r="H29" s="554"/>
      <c r="I29" s="554"/>
      <c r="J29" s="554"/>
      <c r="K29" s="555"/>
    </row>
    <row r="30" spans="2:11" ht="15.75" thickBot="1" x14ac:dyDescent="0.3">
      <c r="B30" s="556"/>
      <c r="C30" s="557"/>
      <c r="D30" s="557"/>
      <c r="E30" s="557"/>
      <c r="F30" s="557"/>
      <c r="G30" s="557"/>
      <c r="H30" s="557"/>
      <c r="I30" s="557"/>
      <c r="J30" s="557"/>
      <c r="K30" s="558"/>
    </row>
    <row r="31" spans="2:11" ht="15.75" thickBot="1" x14ac:dyDescent="0.3"/>
    <row r="32" spans="2:11" ht="15" customHeight="1" x14ac:dyDescent="0.25">
      <c r="B32" s="560" t="s">
        <v>162</v>
      </c>
      <c r="C32" s="560"/>
      <c r="D32" s="560"/>
      <c r="E32" s="560"/>
      <c r="F32" s="560"/>
      <c r="G32" s="563" t="s">
        <v>163</v>
      </c>
      <c r="H32" s="563" t="s">
        <v>164</v>
      </c>
      <c r="I32" s="563" t="s">
        <v>165</v>
      </c>
      <c r="J32" s="565" t="s">
        <v>166</v>
      </c>
      <c r="K32" s="566"/>
    </row>
    <row r="33" spans="2:11" x14ac:dyDescent="0.25">
      <c r="B33" s="561"/>
      <c r="C33" s="561"/>
      <c r="D33" s="561"/>
      <c r="E33" s="561"/>
      <c r="F33" s="561"/>
      <c r="G33" s="564"/>
      <c r="H33" s="564"/>
      <c r="I33" s="564"/>
      <c r="J33" s="567" t="s">
        <v>167</v>
      </c>
      <c r="K33" s="569" t="s">
        <v>168</v>
      </c>
    </row>
    <row r="34" spans="2:11" x14ac:dyDescent="0.25">
      <c r="B34" s="562"/>
      <c r="C34" s="562"/>
      <c r="D34" s="562"/>
      <c r="E34" s="562"/>
      <c r="F34" s="562"/>
      <c r="G34" s="564"/>
      <c r="H34" s="564"/>
      <c r="I34" s="564"/>
      <c r="J34" s="568"/>
      <c r="K34" s="569"/>
    </row>
    <row r="35" spans="2:11" ht="15" customHeight="1" x14ac:dyDescent="0.25">
      <c r="B35" s="549" t="s">
        <v>6</v>
      </c>
      <c r="C35" s="550"/>
      <c r="D35" s="550"/>
      <c r="E35" s="550"/>
      <c r="F35" s="550"/>
      <c r="G35" s="109"/>
      <c r="H35" s="110"/>
      <c r="I35" s="213"/>
      <c r="J35" s="208"/>
      <c r="K35" s="551">
        <f>+J53</f>
        <v>1218189.3899999999</v>
      </c>
    </row>
    <row r="36" spans="2:11" ht="36" customHeight="1" x14ac:dyDescent="0.25">
      <c r="B36" s="570" t="s">
        <v>179</v>
      </c>
      <c r="C36" s="571"/>
      <c r="D36" s="571"/>
      <c r="E36" s="571"/>
      <c r="F36" s="571"/>
      <c r="G36" s="111" t="s">
        <v>19</v>
      </c>
      <c r="H36" s="112"/>
      <c r="I36" s="214"/>
      <c r="J36" s="201"/>
      <c r="K36" s="551"/>
    </row>
    <row r="37" spans="2:11" x14ac:dyDescent="0.25">
      <c r="B37" s="113"/>
      <c r="C37" s="114"/>
      <c r="D37" s="114"/>
      <c r="E37" s="114"/>
      <c r="F37" s="114"/>
      <c r="G37" s="115"/>
      <c r="H37" s="112"/>
      <c r="I37" s="214"/>
      <c r="J37" s="201"/>
      <c r="K37" s="551"/>
    </row>
    <row r="38" spans="2:11" x14ac:dyDescent="0.25">
      <c r="B38" s="572" t="s">
        <v>170</v>
      </c>
      <c r="C38" s="573"/>
      <c r="D38" s="573"/>
      <c r="E38" s="573"/>
      <c r="F38" s="573"/>
      <c r="G38" s="116"/>
      <c r="H38" s="117"/>
      <c r="I38" s="215"/>
      <c r="J38" s="201"/>
      <c r="K38" s="551"/>
    </row>
    <row r="39" spans="2:11" x14ac:dyDescent="0.25">
      <c r="B39" s="546" t="s">
        <v>180</v>
      </c>
      <c r="C39" s="547"/>
      <c r="D39" s="547"/>
      <c r="E39" s="547"/>
      <c r="F39" s="548"/>
      <c r="G39" s="118" t="s">
        <v>266</v>
      </c>
      <c r="H39" s="127">
        <v>1.9526579511411342</v>
      </c>
      <c r="I39" s="202">
        <v>245679.37442099999</v>
      </c>
      <c r="J39" s="200">
        <f>H39*I39</f>
        <v>479727.7838945454</v>
      </c>
      <c r="K39" s="551"/>
    </row>
    <row r="40" spans="2:11" x14ac:dyDescent="0.25">
      <c r="B40" s="572" t="s">
        <v>171</v>
      </c>
      <c r="C40" s="573"/>
      <c r="D40" s="573"/>
      <c r="E40" s="573"/>
      <c r="F40" s="573"/>
      <c r="G40" s="118"/>
      <c r="H40" s="119"/>
      <c r="I40" s="202"/>
      <c r="J40" s="200"/>
      <c r="K40" s="551"/>
    </row>
    <row r="41" spans="2:11" x14ac:dyDescent="0.25">
      <c r="B41" s="546" t="s">
        <v>277</v>
      </c>
      <c r="C41" s="547"/>
      <c r="D41" s="547"/>
      <c r="E41" s="547"/>
      <c r="F41" s="548"/>
      <c r="G41" s="118"/>
      <c r="H41" s="119">
        <v>1</v>
      </c>
      <c r="I41" s="202">
        <v>627717.11610545439</v>
      </c>
      <c r="J41" s="200">
        <f>+H41*I41</f>
        <v>627717.11610545439</v>
      </c>
      <c r="K41" s="551"/>
    </row>
    <row r="42" spans="2:11" x14ac:dyDescent="0.25">
      <c r="B42" s="572"/>
      <c r="C42" s="573"/>
      <c r="D42" s="573"/>
      <c r="E42" s="573"/>
      <c r="F42" s="573"/>
      <c r="G42" s="115"/>
      <c r="H42" s="117"/>
      <c r="I42" s="202"/>
      <c r="J42" s="200"/>
      <c r="K42" s="551"/>
    </row>
    <row r="43" spans="2:11" x14ac:dyDescent="0.25">
      <c r="B43" s="546"/>
      <c r="C43" s="547"/>
      <c r="D43" s="547"/>
      <c r="E43" s="547"/>
      <c r="F43" s="548"/>
      <c r="G43" s="118"/>
      <c r="H43" s="119"/>
      <c r="I43" s="202"/>
      <c r="J43" s="200"/>
      <c r="K43" s="551"/>
    </row>
    <row r="44" spans="2:11" x14ac:dyDescent="0.25">
      <c r="B44" s="546"/>
      <c r="C44" s="547"/>
      <c r="D44" s="547"/>
      <c r="E44" s="547"/>
      <c r="F44" s="548"/>
      <c r="G44" s="118"/>
      <c r="H44" s="120"/>
      <c r="I44" s="202"/>
      <c r="J44" s="200"/>
      <c r="K44" s="551"/>
    </row>
    <row r="45" spans="2:11" x14ac:dyDescent="0.25">
      <c r="B45" s="546"/>
      <c r="C45" s="547"/>
      <c r="D45" s="547"/>
      <c r="E45" s="547"/>
      <c r="F45" s="548"/>
      <c r="G45" s="118"/>
      <c r="H45" s="119"/>
      <c r="I45" s="202"/>
      <c r="J45" s="200"/>
      <c r="K45" s="551"/>
    </row>
    <row r="46" spans="2:11" x14ac:dyDescent="0.25">
      <c r="B46" s="546"/>
      <c r="C46" s="547"/>
      <c r="D46" s="547"/>
      <c r="E46" s="547"/>
      <c r="F46" s="548"/>
      <c r="G46" s="118"/>
      <c r="H46" s="119"/>
      <c r="I46" s="163"/>
      <c r="J46" s="200"/>
      <c r="K46" s="551"/>
    </row>
    <row r="47" spans="2:11" x14ac:dyDescent="0.25">
      <c r="B47" s="546"/>
      <c r="C47" s="547"/>
      <c r="D47" s="547"/>
      <c r="E47" s="547"/>
      <c r="F47" s="548"/>
      <c r="G47" s="1"/>
      <c r="H47" s="128"/>
      <c r="I47" s="162"/>
      <c r="J47" s="216"/>
      <c r="K47" s="551"/>
    </row>
    <row r="48" spans="2:11" x14ac:dyDescent="0.25">
      <c r="B48" s="546"/>
      <c r="C48" s="547"/>
      <c r="D48" s="547"/>
      <c r="E48" s="547"/>
      <c r="F48" s="548"/>
      <c r="G48" s="1"/>
      <c r="H48" s="128"/>
      <c r="I48" s="217"/>
      <c r="J48" s="216"/>
      <c r="K48" s="551"/>
    </row>
    <row r="49" spans="2:11" x14ac:dyDescent="0.25">
      <c r="B49" s="546"/>
      <c r="C49" s="547"/>
      <c r="D49" s="547"/>
      <c r="E49" s="547"/>
      <c r="F49" s="548"/>
      <c r="G49" s="118"/>
      <c r="H49" s="119"/>
      <c r="I49" s="163"/>
      <c r="J49" s="200"/>
      <c r="K49" s="551"/>
    </row>
    <row r="50" spans="2:11" x14ac:dyDescent="0.25">
      <c r="B50" s="546"/>
      <c r="C50" s="547"/>
      <c r="D50" s="547"/>
      <c r="E50" s="547"/>
      <c r="F50" s="548"/>
      <c r="G50" s="118"/>
      <c r="H50" s="119"/>
      <c r="I50" s="163"/>
      <c r="J50" s="200"/>
      <c r="K50" s="551"/>
    </row>
    <row r="51" spans="2:11" x14ac:dyDescent="0.25">
      <c r="B51" s="546"/>
      <c r="C51" s="547"/>
      <c r="D51" s="547"/>
      <c r="E51" s="547"/>
      <c r="F51" s="548"/>
      <c r="G51" s="118"/>
      <c r="H51" s="124"/>
      <c r="I51" s="211"/>
      <c r="J51" s="200"/>
      <c r="K51" s="551"/>
    </row>
    <row r="52" spans="2:11" x14ac:dyDescent="0.25">
      <c r="B52" s="574" t="s">
        <v>181</v>
      </c>
      <c r="C52" s="574"/>
      <c r="D52" s="574"/>
      <c r="E52" s="574"/>
      <c r="F52" s="574"/>
      <c r="G52" s="118" t="s">
        <v>177</v>
      </c>
      <c r="H52" s="117"/>
      <c r="I52" s="270"/>
      <c r="J52" s="203">
        <f>SUM(J39:J50)*10%</f>
        <v>110744.48999999999</v>
      </c>
      <c r="K52" s="551"/>
    </row>
    <row r="53" spans="2:11" ht="15.75" thickBot="1" x14ac:dyDescent="0.3">
      <c r="B53" s="575"/>
      <c r="C53" s="575"/>
      <c r="D53" s="575"/>
      <c r="E53" s="575"/>
      <c r="F53" s="576"/>
      <c r="G53" s="125" t="s">
        <v>178</v>
      </c>
      <c r="H53" s="126"/>
      <c r="I53" s="212"/>
      <c r="J53" s="204">
        <f>SUM(J36:J52)</f>
        <v>1218189.3899999999</v>
      </c>
      <c r="K53" s="552"/>
    </row>
    <row r="54" spans="2:11" x14ac:dyDescent="0.25">
      <c r="B54" s="165"/>
      <c r="C54" s="165"/>
      <c r="D54" s="165"/>
      <c r="E54" s="165"/>
      <c r="F54" s="165"/>
      <c r="G54" s="166"/>
      <c r="H54" s="167"/>
      <c r="I54" s="167"/>
      <c r="J54" s="168"/>
      <c r="K54" s="169"/>
    </row>
    <row r="55" spans="2:11" ht="15.75" thickBot="1" x14ac:dyDescent="0.3">
      <c r="B55" s="172"/>
      <c r="C55" s="199"/>
      <c r="D55" s="199"/>
      <c r="E55" s="199"/>
      <c r="F55" s="199"/>
      <c r="G55" s="198"/>
      <c r="H55" s="198"/>
      <c r="I55" s="265"/>
      <c r="J55" s="199"/>
      <c r="K55" s="199"/>
    </row>
    <row r="56" spans="2:11" x14ac:dyDescent="0.25">
      <c r="B56" s="553" t="s">
        <v>265</v>
      </c>
      <c r="C56" s="554"/>
      <c r="D56" s="554"/>
      <c r="E56" s="554"/>
      <c r="F56" s="554"/>
      <c r="G56" s="554"/>
      <c r="H56" s="554"/>
      <c r="I56" s="554"/>
      <c r="J56" s="554"/>
      <c r="K56" s="555"/>
    </row>
    <row r="57" spans="2:11" ht="15.75" thickBot="1" x14ac:dyDescent="0.3">
      <c r="B57" s="556"/>
      <c r="C57" s="557"/>
      <c r="D57" s="557"/>
      <c r="E57" s="557"/>
      <c r="F57" s="557"/>
      <c r="G57" s="557"/>
      <c r="H57" s="557"/>
      <c r="I57" s="557"/>
      <c r="J57" s="557"/>
      <c r="K57" s="558"/>
    </row>
    <row r="58" spans="2:11" ht="15.75" thickBot="1" x14ac:dyDescent="0.3"/>
    <row r="59" spans="2:11" ht="15" customHeight="1" x14ac:dyDescent="0.25">
      <c r="B59" s="560" t="s">
        <v>162</v>
      </c>
      <c r="C59" s="560"/>
      <c r="D59" s="560"/>
      <c r="E59" s="560"/>
      <c r="F59" s="560"/>
      <c r="G59" s="563" t="s">
        <v>163</v>
      </c>
      <c r="H59" s="563" t="s">
        <v>164</v>
      </c>
      <c r="I59" s="563" t="s">
        <v>165</v>
      </c>
      <c r="J59" s="565" t="s">
        <v>166</v>
      </c>
      <c r="K59" s="566"/>
    </row>
    <row r="60" spans="2:11" x14ac:dyDescent="0.25">
      <c r="B60" s="561"/>
      <c r="C60" s="561"/>
      <c r="D60" s="561"/>
      <c r="E60" s="561"/>
      <c r="F60" s="561"/>
      <c r="G60" s="564"/>
      <c r="H60" s="564"/>
      <c r="I60" s="564"/>
      <c r="J60" s="567" t="s">
        <v>167</v>
      </c>
      <c r="K60" s="569" t="s">
        <v>168</v>
      </c>
    </row>
    <row r="61" spans="2:11" x14ac:dyDescent="0.25">
      <c r="B61" s="562"/>
      <c r="C61" s="562"/>
      <c r="D61" s="562"/>
      <c r="E61" s="562"/>
      <c r="F61" s="562"/>
      <c r="G61" s="564"/>
      <c r="H61" s="564"/>
      <c r="I61" s="564"/>
      <c r="J61" s="568"/>
      <c r="K61" s="569"/>
    </row>
    <row r="62" spans="2:11" ht="15" customHeight="1" x14ac:dyDescent="0.25">
      <c r="B62" s="549" t="s">
        <v>6</v>
      </c>
      <c r="C62" s="550"/>
      <c r="D62" s="550"/>
      <c r="E62" s="550"/>
      <c r="F62" s="550"/>
      <c r="G62" s="109"/>
      <c r="H62" s="110"/>
      <c r="I62" s="207"/>
      <c r="J62" s="208"/>
      <c r="K62" s="551">
        <f>+J80</f>
        <v>1739444.16</v>
      </c>
    </row>
    <row r="63" spans="2:11" ht="34.5" customHeight="1" x14ac:dyDescent="0.25">
      <c r="B63" s="570" t="s">
        <v>182</v>
      </c>
      <c r="C63" s="571"/>
      <c r="D63" s="571"/>
      <c r="E63" s="571"/>
      <c r="F63" s="571"/>
      <c r="G63" s="111" t="s">
        <v>19</v>
      </c>
      <c r="H63" s="112"/>
      <c r="I63" s="209"/>
      <c r="J63" s="201"/>
      <c r="K63" s="551"/>
    </row>
    <row r="64" spans="2:11" x14ac:dyDescent="0.25">
      <c r="B64" s="113"/>
      <c r="C64" s="114"/>
      <c r="D64" s="114"/>
      <c r="E64" s="114"/>
      <c r="F64" s="114"/>
      <c r="G64" s="115"/>
      <c r="H64" s="112"/>
      <c r="I64" s="209"/>
      <c r="J64" s="201"/>
      <c r="K64" s="551"/>
    </row>
    <row r="65" spans="2:11" x14ac:dyDescent="0.25">
      <c r="B65" s="572" t="s">
        <v>170</v>
      </c>
      <c r="C65" s="573"/>
      <c r="D65" s="573"/>
      <c r="E65" s="573"/>
      <c r="F65" s="573"/>
      <c r="G65" s="116"/>
      <c r="H65" s="117"/>
      <c r="I65" s="210"/>
      <c r="J65" s="201"/>
      <c r="K65" s="551"/>
    </row>
    <row r="66" spans="2:11" x14ac:dyDescent="0.25">
      <c r="B66" s="546" t="s">
        <v>278</v>
      </c>
      <c r="C66" s="547"/>
      <c r="D66" s="547"/>
      <c r="E66" s="547"/>
      <c r="F66" s="548"/>
      <c r="G66" s="118" t="s">
        <v>266</v>
      </c>
      <c r="H66" s="119">
        <v>3.299999029254796</v>
      </c>
      <c r="I66" s="202">
        <v>288968.496102</v>
      </c>
      <c r="J66" s="200">
        <f>H66*I66</f>
        <v>953595.75662181829</v>
      </c>
      <c r="K66" s="551"/>
    </row>
    <row r="67" spans="2:11" x14ac:dyDescent="0.25">
      <c r="B67" s="572" t="s">
        <v>171</v>
      </c>
      <c r="C67" s="573"/>
      <c r="D67" s="573"/>
      <c r="E67" s="573"/>
      <c r="F67" s="573"/>
      <c r="G67" s="118"/>
      <c r="H67" s="119"/>
      <c r="I67" s="202"/>
      <c r="J67" s="200"/>
      <c r="K67" s="551"/>
    </row>
    <row r="68" spans="2:11" x14ac:dyDescent="0.25">
      <c r="B68" s="546" t="s">
        <v>277</v>
      </c>
      <c r="C68" s="547"/>
      <c r="D68" s="547"/>
      <c r="E68" s="547"/>
      <c r="F68" s="548"/>
      <c r="G68" s="118"/>
      <c r="H68" s="119">
        <v>1</v>
      </c>
      <c r="I68" s="202">
        <v>627717.11610545439</v>
      </c>
      <c r="J68" s="200">
        <f>+H68*I68</f>
        <v>627717.11610545439</v>
      </c>
      <c r="K68" s="551"/>
    </row>
    <row r="69" spans="2:11" x14ac:dyDescent="0.25">
      <c r="B69" s="572"/>
      <c r="C69" s="573"/>
      <c r="D69" s="573"/>
      <c r="E69" s="573"/>
      <c r="F69" s="573"/>
      <c r="G69" s="115"/>
      <c r="H69" s="117"/>
      <c r="I69" s="202"/>
      <c r="J69" s="200"/>
      <c r="K69" s="551"/>
    </row>
    <row r="70" spans="2:11" x14ac:dyDescent="0.25">
      <c r="B70" s="546"/>
      <c r="C70" s="547"/>
      <c r="D70" s="547"/>
      <c r="E70" s="547"/>
      <c r="F70" s="548"/>
      <c r="G70" s="118"/>
      <c r="H70" s="119"/>
      <c r="I70" s="202"/>
      <c r="J70" s="200"/>
      <c r="K70" s="551"/>
    </row>
    <row r="71" spans="2:11" x14ac:dyDescent="0.25">
      <c r="B71" s="546"/>
      <c r="C71" s="547"/>
      <c r="D71" s="547"/>
      <c r="E71" s="547"/>
      <c r="F71" s="548"/>
      <c r="G71" s="118"/>
      <c r="H71" s="120"/>
      <c r="I71" s="202"/>
      <c r="J71" s="200"/>
      <c r="K71" s="551"/>
    </row>
    <row r="72" spans="2:11" x14ac:dyDescent="0.25">
      <c r="B72" s="546"/>
      <c r="C72" s="547"/>
      <c r="D72" s="547"/>
      <c r="E72" s="547"/>
      <c r="F72" s="548"/>
      <c r="G72" s="118"/>
      <c r="H72" s="119"/>
      <c r="I72" s="202"/>
      <c r="J72" s="200"/>
      <c r="K72" s="551"/>
    </row>
    <row r="73" spans="2:11" x14ac:dyDescent="0.25">
      <c r="B73" s="546"/>
      <c r="C73" s="547"/>
      <c r="D73" s="547"/>
      <c r="E73" s="547"/>
      <c r="F73" s="548"/>
      <c r="G73" s="118"/>
      <c r="H73" s="119"/>
      <c r="I73" s="163"/>
      <c r="J73" s="200"/>
      <c r="K73" s="551"/>
    </row>
    <row r="74" spans="2:11" x14ac:dyDescent="0.25">
      <c r="B74" s="546"/>
      <c r="C74" s="547"/>
      <c r="D74" s="547"/>
      <c r="E74" s="547"/>
      <c r="F74" s="548"/>
      <c r="G74" s="118"/>
      <c r="H74" s="119"/>
      <c r="I74" s="163"/>
      <c r="J74" s="200"/>
      <c r="K74" s="551"/>
    </row>
    <row r="75" spans="2:11" x14ac:dyDescent="0.25">
      <c r="B75" s="121"/>
      <c r="C75" s="122"/>
      <c r="D75" s="122"/>
      <c r="E75" s="122"/>
      <c r="F75" s="123"/>
      <c r="G75" s="118"/>
      <c r="H75" s="119"/>
      <c r="I75" s="163"/>
      <c r="J75" s="200"/>
      <c r="K75" s="551"/>
    </row>
    <row r="76" spans="2:11" x14ac:dyDescent="0.25">
      <c r="B76" s="121"/>
      <c r="C76" s="122"/>
      <c r="D76" s="122"/>
      <c r="E76" s="122"/>
      <c r="F76" s="123"/>
      <c r="G76" s="118"/>
      <c r="H76" s="119"/>
      <c r="I76" s="163"/>
      <c r="J76" s="200"/>
      <c r="K76" s="551"/>
    </row>
    <row r="77" spans="2:11" x14ac:dyDescent="0.25">
      <c r="B77" s="121"/>
      <c r="C77" s="122"/>
      <c r="D77" s="122"/>
      <c r="E77" s="122"/>
      <c r="F77" s="123"/>
      <c r="G77" s="118"/>
      <c r="H77" s="119"/>
      <c r="I77" s="163"/>
      <c r="J77" s="200"/>
      <c r="K77" s="551"/>
    </row>
    <row r="78" spans="2:11" x14ac:dyDescent="0.25">
      <c r="B78" s="546"/>
      <c r="C78" s="547"/>
      <c r="D78" s="547"/>
      <c r="E78" s="547"/>
      <c r="F78" s="548"/>
      <c r="G78" s="118"/>
      <c r="H78" s="124"/>
      <c r="I78" s="211"/>
      <c r="J78" s="200"/>
      <c r="K78" s="551"/>
    </row>
    <row r="79" spans="2:11" x14ac:dyDescent="0.25">
      <c r="B79" s="574" t="s">
        <v>181</v>
      </c>
      <c r="C79" s="574"/>
      <c r="D79" s="574"/>
      <c r="E79" s="574"/>
      <c r="F79" s="574"/>
      <c r="G79" s="118" t="s">
        <v>177</v>
      </c>
      <c r="H79" s="117"/>
      <c r="I79" s="270"/>
      <c r="J79" s="203">
        <f>SUM(J66:J77)*10%</f>
        <v>158131.28727272726</v>
      </c>
      <c r="K79" s="551"/>
    </row>
    <row r="80" spans="2:11" ht="15.75" thickBot="1" x14ac:dyDescent="0.3">
      <c r="B80" s="575"/>
      <c r="C80" s="575"/>
      <c r="D80" s="575"/>
      <c r="E80" s="575"/>
      <c r="F80" s="576"/>
      <c r="G80" s="125" t="s">
        <v>178</v>
      </c>
      <c r="H80" s="126"/>
      <c r="I80" s="212"/>
      <c r="J80" s="204">
        <f>SUM(J63:J79)</f>
        <v>1739444.16</v>
      </c>
      <c r="K80" s="552"/>
    </row>
    <row r="81" spans="2:11" x14ac:dyDescent="0.25">
      <c r="B81" s="165"/>
      <c r="C81" s="165"/>
      <c r="D81" s="165"/>
      <c r="E81" s="165"/>
      <c r="F81" s="165"/>
      <c r="G81" s="166"/>
      <c r="H81" s="167"/>
      <c r="I81" s="167"/>
      <c r="J81" s="168"/>
      <c r="K81" s="169"/>
    </row>
    <row r="82" spans="2:11" ht="15.75" thickBot="1" x14ac:dyDescent="0.3">
      <c r="B82" s="172"/>
      <c r="C82" s="199"/>
      <c r="D82" s="199"/>
      <c r="E82" s="199"/>
      <c r="F82" s="199"/>
      <c r="G82" s="198"/>
      <c r="H82" s="198"/>
      <c r="I82" s="265"/>
      <c r="J82" s="199"/>
      <c r="K82" s="199"/>
    </row>
    <row r="83" spans="2:11" x14ac:dyDescent="0.25">
      <c r="B83" s="553" t="s">
        <v>265</v>
      </c>
      <c r="C83" s="554"/>
      <c r="D83" s="554"/>
      <c r="E83" s="554"/>
      <c r="F83" s="554"/>
      <c r="G83" s="554"/>
      <c r="H83" s="554"/>
      <c r="I83" s="554"/>
      <c r="J83" s="554"/>
      <c r="K83" s="555"/>
    </row>
    <row r="84" spans="2:11" ht="15.75" thickBot="1" x14ac:dyDescent="0.3">
      <c r="B84" s="556"/>
      <c r="C84" s="557"/>
      <c r="D84" s="557"/>
      <c r="E84" s="557"/>
      <c r="F84" s="557"/>
      <c r="G84" s="557"/>
      <c r="H84" s="557"/>
      <c r="I84" s="557"/>
      <c r="J84" s="557"/>
      <c r="K84" s="558"/>
    </row>
    <row r="85" spans="2:11" ht="15.75" thickBot="1" x14ac:dyDescent="0.3"/>
    <row r="86" spans="2:11" ht="15" customHeight="1" x14ac:dyDescent="0.25">
      <c r="B86" s="560" t="s">
        <v>162</v>
      </c>
      <c r="C86" s="560"/>
      <c r="D86" s="560"/>
      <c r="E86" s="560"/>
      <c r="F86" s="560"/>
      <c r="G86" s="563" t="s">
        <v>163</v>
      </c>
      <c r="H86" s="563" t="s">
        <v>164</v>
      </c>
      <c r="I86" s="563" t="s">
        <v>165</v>
      </c>
      <c r="J86" s="565" t="s">
        <v>166</v>
      </c>
      <c r="K86" s="566"/>
    </row>
    <row r="87" spans="2:11" x14ac:dyDescent="0.25">
      <c r="B87" s="561"/>
      <c r="C87" s="561"/>
      <c r="D87" s="561"/>
      <c r="E87" s="561"/>
      <c r="F87" s="561"/>
      <c r="G87" s="564"/>
      <c r="H87" s="564"/>
      <c r="I87" s="564"/>
      <c r="J87" s="567" t="s">
        <v>167</v>
      </c>
      <c r="K87" s="569" t="s">
        <v>168</v>
      </c>
    </row>
    <row r="88" spans="2:11" x14ac:dyDescent="0.25">
      <c r="B88" s="562"/>
      <c r="C88" s="562"/>
      <c r="D88" s="562"/>
      <c r="E88" s="562"/>
      <c r="F88" s="562"/>
      <c r="G88" s="564"/>
      <c r="H88" s="564"/>
      <c r="I88" s="564"/>
      <c r="J88" s="568"/>
      <c r="K88" s="569"/>
    </row>
    <row r="89" spans="2:11" ht="15" customHeight="1" x14ac:dyDescent="0.25">
      <c r="B89" s="549" t="s">
        <v>6</v>
      </c>
      <c r="C89" s="550"/>
      <c r="D89" s="550"/>
      <c r="E89" s="550"/>
      <c r="F89" s="550"/>
      <c r="G89" s="109"/>
      <c r="H89" s="110"/>
      <c r="I89" s="207"/>
      <c r="J89" s="208"/>
      <c r="K89" s="551">
        <f>+J107</f>
        <v>29470.09</v>
      </c>
    </row>
    <row r="90" spans="2:11" ht="36" customHeight="1" x14ac:dyDescent="0.25">
      <c r="B90" s="570" t="s">
        <v>189</v>
      </c>
      <c r="C90" s="571"/>
      <c r="D90" s="571"/>
      <c r="E90" s="571"/>
      <c r="F90" s="571"/>
      <c r="G90" s="111" t="s">
        <v>28</v>
      </c>
      <c r="H90" s="112"/>
      <c r="I90" s="209"/>
      <c r="J90" s="201"/>
      <c r="K90" s="551"/>
    </row>
    <row r="91" spans="2:11" x14ac:dyDescent="0.25">
      <c r="B91" s="113"/>
      <c r="C91" s="114"/>
      <c r="D91" s="114"/>
      <c r="E91" s="114"/>
      <c r="F91" s="114"/>
      <c r="G91" s="115"/>
      <c r="H91" s="112"/>
      <c r="I91" s="209"/>
      <c r="J91" s="201"/>
      <c r="K91" s="551"/>
    </row>
    <row r="92" spans="2:11" x14ac:dyDescent="0.25">
      <c r="B92" s="572" t="s">
        <v>170</v>
      </c>
      <c r="C92" s="573"/>
      <c r="D92" s="573"/>
      <c r="E92" s="573"/>
      <c r="F92" s="573"/>
      <c r="G92" s="116"/>
      <c r="H92" s="117"/>
      <c r="I92" s="210"/>
      <c r="J92" s="201"/>
      <c r="K92" s="551"/>
    </row>
    <row r="93" spans="2:11" x14ac:dyDescent="0.25">
      <c r="B93" s="546" t="s">
        <v>184</v>
      </c>
      <c r="C93" s="547"/>
      <c r="D93" s="547"/>
      <c r="E93" s="547"/>
      <c r="F93" s="548"/>
      <c r="G93" s="118" t="s">
        <v>266</v>
      </c>
      <c r="H93" s="119">
        <v>4.50029149312468E-2</v>
      </c>
      <c r="I93" s="202">
        <v>118028.92619699999</v>
      </c>
      <c r="J93" s="200">
        <f>H93*I93</f>
        <v>5311.6457250699978</v>
      </c>
      <c r="K93" s="551"/>
    </row>
    <row r="94" spans="2:11" x14ac:dyDescent="0.25">
      <c r="B94" s="546"/>
      <c r="C94" s="547"/>
      <c r="D94" s="547"/>
      <c r="E94" s="547"/>
      <c r="F94" s="548"/>
      <c r="G94" s="118"/>
      <c r="H94" s="119"/>
      <c r="I94" s="202"/>
      <c r="J94" s="200"/>
      <c r="K94" s="551"/>
    </row>
    <row r="95" spans="2:11" x14ac:dyDescent="0.25">
      <c r="B95" s="546"/>
      <c r="C95" s="547"/>
      <c r="D95" s="547"/>
      <c r="E95" s="547"/>
      <c r="F95" s="548"/>
      <c r="G95" s="118"/>
      <c r="H95" s="119"/>
      <c r="I95" s="202"/>
      <c r="J95" s="200"/>
      <c r="K95" s="551"/>
    </row>
    <row r="96" spans="2:11" x14ac:dyDescent="0.25">
      <c r="B96" s="572" t="s">
        <v>171</v>
      </c>
      <c r="C96" s="573"/>
      <c r="D96" s="573"/>
      <c r="E96" s="573"/>
      <c r="F96" s="573"/>
      <c r="G96" s="115"/>
      <c r="H96" s="117"/>
      <c r="I96" s="202"/>
      <c r="J96" s="200"/>
      <c r="K96" s="551"/>
    </row>
    <row r="97" spans="2:11" x14ac:dyDescent="0.25">
      <c r="B97" s="546" t="s">
        <v>190</v>
      </c>
      <c r="C97" s="547"/>
      <c r="D97" s="547"/>
      <c r="E97" s="547"/>
      <c r="F97" s="548"/>
      <c r="G97" s="118" t="s">
        <v>191</v>
      </c>
      <c r="H97" s="119">
        <v>2.5000000000000001E-2</v>
      </c>
      <c r="I97" s="202">
        <v>128219.08892000001</v>
      </c>
      <c r="J97" s="200">
        <f>+H97*I97</f>
        <v>3205.4772230000003</v>
      </c>
      <c r="K97" s="551"/>
    </row>
    <row r="98" spans="2:11" x14ac:dyDescent="0.25">
      <c r="B98" s="546" t="s">
        <v>192</v>
      </c>
      <c r="C98" s="547"/>
      <c r="D98" s="547"/>
      <c r="E98" s="547"/>
      <c r="F98" s="548"/>
      <c r="G98" s="118" t="s">
        <v>191</v>
      </c>
      <c r="H98" s="120">
        <v>6.7000000000000004E-2</v>
      </c>
      <c r="I98" s="202">
        <v>295560.67080000002</v>
      </c>
      <c r="J98" s="200">
        <f>+H98*I98</f>
        <v>19802.564943600002</v>
      </c>
      <c r="K98" s="551"/>
    </row>
    <row r="99" spans="2:11" x14ac:dyDescent="0.25">
      <c r="B99" s="546"/>
      <c r="C99" s="547"/>
      <c r="D99" s="547"/>
      <c r="E99" s="547"/>
      <c r="F99" s="548"/>
      <c r="G99" s="118"/>
      <c r="H99" s="119"/>
      <c r="I99" s="202"/>
      <c r="J99" s="200"/>
      <c r="K99" s="551"/>
    </row>
    <row r="100" spans="2:11" x14ac:dyDescent="0.25">
      <c r="B100" s="546"/>
      <c r="C100" s="547"/>
      <c r="D100" s="547"/>
      <c r="E100" s="547"/>
      <c r="F100" s="548"/>
      <c r="G100" s="118"/>
      <c r="H100" s="119"/>
      <c r="I100" s="163"/>
      <c r="J100" s="200"/>
      <c r="K100" s="551"/>
    </row>
    <row r="101" spans="2:11" x14ac:dyDescent="0.25">
      <c r="B101" s="546"/>
      <c r="C101" s="547"/>
      <c r="D101" s="547"/>
      <c r="E101" s="547"/>
      <c r="F101" s="548"/>
      <c r="G101" s="118"/>
      <c r="H101" s="119"/>
      <c r="I101" s="163"/>
      <c r="J101" s="200"/>
      <c r="K101" s="551"/>
    </row>
    <row r="102" spans="2:11" x14ac:dyDescent="0.25">
      <c r="B102" s="121"/>
      <c r="C102" s="122"/>
      <c r="D102" s="122"/>
      <c r="E102" s="122"/>
      <c r="F102" s="123"/>
      <c r="G102" s="118"/>
      <c r="H102" s="119"/>
      <c r="I102" s="163"/>
      <c r="J102" s="200"/>
      <c r="K102" s="551"/>
    </row>
    <row r="103" spans="2:11" x14ac:dyDescent="0.25">
      <c r="B103" s="121"/>
      <c r="C103" s="122"/>
      <c r="D103" s="122"/>
      <c r="E103" s="122"/>
      <c r="F103" s="123"/>
      <c r="G103" s="118"/>
      <c r="H103" s="119"/>
      <c r="I103" s="163"/>
      <c r="J103" s="200"/>
      <c r="K103" s="551"/>
    </row>
    <row r="104" spans="2:11" x14ac:dyDescent="0.25">
      <c r="B104" s="121"/>
      <c r="C104" s="122"/>
      <c r="D104" s="122"/>
      <c r="E104" s="122"/>
      <c r="F104" s="123"/>
      <c r="G104" s="118"/>
      <c r="H104" s="119"/>
      <c r="I104" s="163"/>
      <c r="J104" s="200"/>
      <c r="K104" s="551"/>
    </row>
    <row r="105" spans="2:11" x14ac:dyDescent="0.25">
      <c r="B105" s="546"/>
      <c r="C105" s="547"/>
      <c r="D105" s="547"/>
      <c r="E105" s="547"/>
      <c r="F105" s="548"/>
      <c r="G105" s="118"/>
      <c r="H105" s="124"/>
      <c r="I105" s="211"/>
      <c r="J105" s="200"/>
      <c r="K105" s="551"/>
    </row>
    <row r="106" spans="2:11" x14ac:dyDescent="0.25">
      <c r="B106" s="574" t="s">
        <v>193</v>
      </c>
      <c r="C106" s="574"/>
      <c r="D106" s="574"/>
      <c r="E106" s="574"/>
      <c r="F106" s="574"/>
      <c r="G106" s="118" t="s">
        <v>177</v>
      </c>
      <c r="H106" s="117"/>
      <c r="I106" s="271"/>
      <c r="J106" s="203">
        <f>SUM(J97:J98)*5%</f>
        <v>1150.4021083300001</v>
      </c>
      <c r="K106" s="551"/>
    </row>
    <row r="107" spans="2:11" ht="15.75" thickBot="1" x14ac:dyDescent="0.3">
      <c r="B107" s="575"/>
      <c r="C107" s="575"/>
      <c r="D107" s="575"/>
      <c r="E107" s="575"/>
      <c r="F107" s="576"/>
      <c r="G107" s="125" t="s">
        <v>178</v>
      </c>
      <c r="H107" s="126"/>
      <c r="I107" s="212"/>
      <c r="J107" s="204">
        <f>SUM(J90:J106)</f>
        <v>29470.09</v>
      </c>
      <c r="K107" s="552"/>
    </row>
    <row r="108" spans="2:11" x14ac:dyDescent="0.25">
      <c r="B108" s="165"/>
      <c r="C108" s="165"/>
      <c r="D108" s="165"/>
      <c r="E108" s="165"/>
      <c r="F108" s="165"/>
      <c r="G108" s="166"/>
      <c r="H108" s="167"/>
      <c r="I108" s="167"/>
      <c r="J108" s="168"/>
      <c r="K108" s="169"/>
    </row>
    <row r="111" spans="2:11" ht="15.75" thickBot="1" x14ac:dyDescent="0.3"/>
    <row r="112" spans="2:11" x14ac:dyDescent="0.25">
      <c r="B112" s="553" t="s">
        <v>265</v>
      </c>
      <c r="C112" s="554"/>
      <c r="D112" s="554"/>
      <c r="E112" s="554"/>
      <c r="F112" s="554"/>
      <c r="G112" s="554"/>
      <c r="H112" s="554"/>
      <c r="I112" s="554"/>
      <c r="J112" s="554"/>
      <c r="K112" s="555"/>
    </row>
    <row r="113" spans="2:11" ht="15.75" thickBot="1" x14ac:dyDescent="0.3">
      <c r="B113" s="556"/>
      <c r="C113" s="557"/>
      <c r="D113" s="557"/>
      <c r="E113" s="557"/>
      <c r="F113" s="557"/>
      <c r="G113" s="557"/>
      <c r="H113" s="557"/>
      <c r="I113" s="557"/>
      <c r="J113" s="557"/>
      <c r="K113" s="558"/>
    </row>
    <row r="114" spans="2:11" ht="15.75" thickBot="1" x14ac:dyDescent="0.3"/>
    <row r="115" spans="2:11" ht="15" customHeight="1" x14ac:dyDescent="0.25">
      <c r="B115" s="560" t="s">
        <v>162</v>
      </c>
      <c r="C115" s="560"/>
      <c r="D115" s="560"/>
      <c r="E115" s="560"/>
      <c r="F115" s="560"/>
      <c r="G115" s="563" t="s">
        <v>163</v>
      </c>
      <c r="H115" s="563" t="s">
        <v>164</v>
      </c>
      <c r="I115" s="563" t="s">
        <v>165</v>
      </c>
      <c r="J115" s="565" t="s">
        <v>166</v>
      </c>
      <c r="K115" s="566"/>
    </row>
    <row r="116" spans="2:11" x14ac:dyDescent="0.25">
      <c r="B116" s="561"/>
      <c r="C116" s="561"/>
      <c r="D116" s="561"/>
      <c r="E116" s="561"/>
      <c r="F116" s="561"/>
      <c r="G116" s="564"/>
      <c r="H116" s="564"/>
      <c r="I116" s="564"/>
      <c r="J116" s="567" t="s">
        <v>167</v>
      </c>
      <c r="K116" s="569" t="s">
        <v>168</v>
      </c>
    </row>
    <row r="117" spans="2:11" x14ac:dyDescent="0.25">
      <c r="B117" s="562"/>
      <c r="C117" s="562"/>
      <c r="D117" s="562"/>
      <c r="E117" s="562"/>
      <c r="F117" s="562"/>
      <c r="G117" s="564"/>
      <c r="H117" s="564"/>
      <c r="I117" s="564"/>
      <c r="J117" s="568"/>
      <c r="K117" s="569"/>
    </row>
    <row r="118" spans="2:11" x14ac:dyDescent="0.25">
      <c r="B118" s="549" t="s">
        <v>6</v>
      </c>
      <c r="C118" s="550"/>
      <c r="D118" s="550"/>
      <c r="E118" s="550"/>
      <c r="F118" s="550"/>
      <c r="G118" s="109"/>
      <c r="H118" s="110"/>
      <c r="I118" s="207"/>
      <c r="J118" s="208"/>
      <c r="K118" s="551">
        <f>+J135</f>
        <v>8676.68</v>
      </c>
    </row>
    <row r="119" spans="2:11" ht="46.5" customHeight="1" x14ac:dyDescent="0.25">
      <c r="B119" s="570" t="s">
        <v>257</v>
      </c>
      <c r="C119" s="571"/>
      <c r="D119" s="571"/>
      <c r="E119" s="571"/>
      <c r="F119" s="571"/>
      <c r="G119" s="111" t="s">
        <v>28</v>
      </c>
      <c r="H119" s="112"/>
      <c r="I119" s="209"/>
      <c r="J119" s="201"/>
      <c r="K119" s="551"/>
    </row>
    <row r="120" spans="2:11" x14ac:dyDescent="0.25">
      <c r="B120" s="188"/>
      <c r="C120" s="189"/>
      <c r="D120" s="189"/>
      <c r="E120" s="189"/>
      <c r="F120" s="189"/>
      <c r="G120" s="115"/>
      <c r="H120" s="112"/>
      <c r="I120" s="209"/>
      <c r="J120" s="201"/>
      <c r="K120" s="551"/>
    </row>
    <row r="121" spans="2:11" x14ac:dyDescent="0.25">
      <c r="B121" s="572" t="s">
        <v>170</v>
      </c>
      <c r="C121" s="573"/>
      <c r="D121" s="573"/>
      <c r="E121" s="573"/>
      <c r="F121" s="573"/>
      <c r="G121" s="116"/>
      <c r="H121" s="117"/>
      <c r="I121" s="210"/>
      <c r="J121" s="201"/>
      <c r="K121" s="551"/>
    </row>
    <row r="122" spans="2:11" x14ac:dyDescent="0.25">
      <c r="B122" s="546" t="s">
        <v>184</v>
      </c>
      <c r="C122" s="547"/>
      <c r="D122" s="547"/>
      <c r="E122" s="547"/>
      <c r="F122" s="548"/>
      <c r="G122" s="118" t="s">
        <v>266</v>
      </c>
      <c r="H122" s="119">
        <v>4.4996841765599233E-2</v>
      </c>
      <c r="I122" s="202">
        <v>118028.92619699999</v>
      </c>
      <c r="J122" s="200">
        <f>H122*I122</f>
        <v>5310.9289158499987</v>
      </c>
      <c r="K122" s="551"/>
    </row>
    <row r="123" spans="2:11" x14ac:dyDescent="0.25">
      <c r="B123" s="546"/>
      <c r="C123" s="547"/>
      <c r="D123" s="547"/>
      <c r="E123" s="547"/>
      <c r="F123" s="548"/>
      <c r="G123" s="118"/>
      <c r="H123" s="119"/>
      <c r="I123" s="202"/>
      <c r="J123" s="200"/>
      <c r="K123" s="551"/>
    </row>
    <row r="124" spans="2:11" x14ac:dyDescent="0.25">
      <c r="B124" s="546"/>
      <c r="C124" s="547"/>
      <c r="D124" s="547"/>
      <c r="E124" s="547"/>
      <c r="F124" s="548"/>
      <c r="G124" s="118"/>
      <c r="H124" s="119"/>
      <c r="I124" s="202"/>
      <c r="J124" s="200"/>
      <c r="K124" s="551"/>
    </row>
    <row r="125" spans="2:11" x14ac:dyDescent="0.25">
      <c r="B125" s="572" t="s">
        <v>171</v>
      </c>
      <c r="C125" s="573"/>
      <c r="D125" s="573"/>
      <c r="E125" s="573"/>
      <c r="F125" s="573"/>
      <c r="G125" s="115"/>
      <c r="H125" s="117"/>
      <c r="I125" s="202"/>
      <c r="J125" s="200"/>
      <c r="K125" s="551"/>
    </row>
    <row r="126" spans="2:11" x14ac:dyDescent="0.25">
      <c r="B126" s="546" t="s">
        <v>190</v>
      </c>
      <c r="C126" s="547"/>
      <c r="D126" s="547"/>
      <c r="E126" s="547"/>
      <c r="F126" s="548"/>
      <c r="G126" s="118" t="s">
        <v>191</v>
      </c>
      <c r="H126" s="119">
        <v>2.5000000000000001E-2</v>
      </c>
      <c r="I126" s="202">
        <v>128219.08892000001</v>
      </c>
      <c r="J126" s="200">
        <f>+H126*I126</f>
        <v>3205.4772230000003</v>
      </c>
      <c r="K126" s="551"/>
    </row>
    <row r="127" spans="2:11" x14ac:dyDescent="0.25">
      <c r="B127" s="546"/>
      <c r="C127" s="547"/>
      <c r="D127" s="547"/>
      <c r="E127" s="547"/>
      <c r="F127" s="548"/>
      <c r="G127" s="118"/>
      <c r="H127" s="119"/>
      <c r="I127" s="202"/>
      <c r="J127" s="200"/>
      <c r="K127" s="551"/>
    </row>
    <row r="128" spans="2:11" x14ac:dyDescent="0.25">
      <c r="B128" s="546"/>
      <c r="C128" s="547"/>
      <c r="D128" s="547"/>
      <c r="E128" s="547"/>
      <c r="F128" s="548"/>
      <c r="G128" s="118"/>
      <c r="H128" s="119"/>
      <c r="I128" s="202"/>
      <c r="J128" s="200"/>
      <c r="K128" s="551"/>
    </row>
    <row r="129" spans="2:11" x14ac:dyDescent="0.25">
      <c r="B129" s="546"/>
      <c r="C129" s="547"/>
      <c r="D129" s="547"/>
      <c r="E129" s="547"/>
      <c r="F129" s="548"/>
      <c r="G129" s="118"/>
      <c r="H129" s="119"/>
      <c r="I129" s="163"/>
      <c r="J129" s="200"/>
      <c r="K129" s="551"/>
    </row>
    <row r="130" spans="2:11" x14ac:dyDescent="0.25">
      <c r="B130" s="185"/>
      <c r="C130" s="186"/>
      <c r="D130" s="186"/>
      <c r="E130" s="186"/>
      <c r="F130" s="187"/>
      <c r="G130" s="118"/>
      <c r="H130" s="119"/>
      <c r="I130" s="163"/>
      <c r="J130" s="200"/>
      <c r="K130" s="551"/>
    </row>
    <row r="131" spans="2:11" x14ac:dyDescent="0.25">
      <c r="B131" s="185"/>
      <c r="C131" s="186"/>
      <c r="D131" s="186"/>
      <c r="E131" s="186"/>
      <c r="F131" s="187"/>
      <c r="G131" s="118"/>
      <c r="H131" s="119"/>
      <c r="I131" s="163"/>
      <c r="J131" s="200"/>
      <c r="K131" s="551"/>
    </row>
    <row r="132" spans="2:11" x14ac:dyDescent="0.25">
      <c r="B132" s="185"/>
      <c r="C132" s="186"/>
      <c r="D132" s="186"/>
      <c r="E132" s="186"/>
      <c r="F132" s="187"/>
      <c r="G132" s="118"/>
      <c r="H132" s="119"/>
      <c r="I132" s="163"/>
      <c r="J132" s="200"/>
      <c r="K132" s="551"/>
    </row>
    <row r="133" spans="2:11" x14ac:dyDescent="0.25">
      <c r="B133" s="546"/>
      <c r="C133" s="547"/>
      <c r="D133" s="547"/>
      <c r="E133" s="547"/>
      <c r="F133" s="548"/>
      <c r="G133" s="118"/>
      <c r="H133" s="124"/>
      <c r="I133" s="211"/>
      <c r="J133" s="200"/>
      <c r="K133" s="551"/>
    </row>
    <row r="134" spans="2:11" x14ac:dyDescent="0.25">
      <c r="B134" s="574" t="s">
        <v>193</v>
      </c>
      <c r="C134" s="574"/>
      <c r="D134" s="574"/>
      <c r="E134" s="574"/>
      <c r="F134" s="574"/>
      <c r="G134" s="118" t="s">
        <v>177</v>
      </c>
      <c r="H134" s="117"/>
      <c r="I134" s="271"/>
      <c r="J134" s="203">
        <f>SUM(J126:J126)*5%</f>
        <v>160.27386115000002</v>
      </c>
      <c r="K134" s="551"/>
    </row>
    <row r="135" spans="2:11" ht="15.75" thickBot="1" x14ac:dyDescent="0.3">
      <c r="B135" s="575"/>
      <c r="C135" s="575"/>
      <c r="D135" s="575"/>
      <c r="E135" s="575"/>
      <c r="F135" s="576"/>
      <c r="G135" s="125" t="s">
        <v>178</v>
      </c>
      <c r="H135" s="126"/>
      <c r="I135" s="212"/>
      <c r="J135" s="204">
        <f>SUM(J119:J134)</f>
        <v>8676.68</v>
      </c>
      <c r="K135" s="552"/>
    </row>
    <row r="136" spans="2:11" x14ac:dyDescent="0.25">
      <c r="B136" s="165"/>
      <c r="C136" s="165"/>
      <c r="D136" s="165"/>
      <c r="E136" s="165"/>
      <c r="F136" s="165"/>
      <c r="G136" s="166"/>
      <c r="H136" s="167"/>
      <c r="I136" s="167"/>
      <c r="J136" s="168"/>
      <c r="K136" s="169"/>
    </row>
    <row r="137" spans="2:11" x14ac:dyDescent="0.25">
      <c r="B137" s="165"/>
      <c r="C137" s="165"/>
      <c r="D137" s="165"/>
      <c r="E137" s="165"/>
      <c r="F137" s="165"/>
      <c r="G137" s="166"/>
      <c r="H137" s="167"/>
      <c r="I137" s="167"/>
      <c r="J137" s="168"/>
      <c r="K137" s="169"/>
    </row>
  </sheetData>
  <dataConsolidate/>
  <mergeCells count="123">
    <mergeCell ref="B90:F90"/>
    <mergeCell ref="B92:F92"/>
    <mergeCell ref="B93:F93"/>
    <mergeCell ref="B94:F94"/>
    <mergeCell ref="B95:F95"/>
    <mergeCell ref="B118:F118"/>
    <mergeCell ref="K118:K135"/>
    <mergeCell ref="B119:F119"/>
    <mergeCell ref="B121:F121"/>
    <mergeCell ref="B122:F122"/>
    <mergeCell ref="B123:F123"/>
    <mergeCell ref="B124:F124"/>
    <mergeCell ref="B125:F125"/>
    <mergeCell ref="B126:F126"/>
    <mergeCell ref="B127:F127"/>
    <mergeCell ref="B128:F128"/>
    <mergeCell ref="B129:F129"/>
    <mergeCell ref="B133:F133"/>
    <mergeCell ref="B134:F134"/>
    <mergeCell ref="B135:F135"/>
    <mergeCell ref="B96:F96"/>
    <mergeCell ref="B97:F97"/>
    <mergeCell ref="B98:F98"/>
    <mergeCell ref="B83:K84"/>
    <mergeCell ref="B112:K113"/>
    <mergeCell ref="B115:F117"/>
    <mergeCell ref="G115:G117"/>
    <mergeCell ref="H115:H117"/>
    <mergeCell ref="J115:K115"/>
    <mergeCell ref="J116:J117"/>
    <mergeCell ref="K116:K117"/>
    <mergeCell ref="G86:G88"/>
    <mergeCell ref="H86:H88"/>
    <mergeCell ref="J86:K86"/>
    <mergeCell ref="J87:J88"/>
    <mergeCell ref="K87:K88"/>
    <mergeCell ref="B86:F88"/>
    <mergeCell ref="K89:K107"/>
    <mergeCell ref="B105:F105"/>
    <mergeCell ref="B106:F106"/>
    <mergeCell ref="B107:F107"/>
    <mergeCell ref="B99:F99"/>
    <mergeCell ref="B100:F100"/>
    <mergeCell ref="B101:F101"/>
    <mergeCell ref="B89:F89"/>
    <mergeCell ref="I86:I88"/>
    <mergeCell ref="I115:I117"/>
    <mergeCell ref="B62:F62"/>
    <mergeCell ref="K62:K80"/>
    <mergeCell ref="B63:F63"/>
    <mergeCell ref="B65:F65"/>
    <mergeCell ref="B66:F66"/>
    <mergeCell ref="B67:F67"/>
    <mergeCell ref="B68:F68"/>
    <mergeCell ref="B59:F61"/>
    <mergeCell ref="G59:G61"/>
    <mergeCell ref="H59:H61"/>
    <mergeCell ref="B78:F78"/>
    <mergeCell ref="B79:F79"/>
    <mergeCell ref="B80:F80"/>
    <mergeCell ref="B69:F69"/>
    <mergeCell ref="B70:F70"/>
    <mergeCell ref="B71:F71"/>
    <mergeCell ref="B72:F72"/>
    <mergeCell ref="B73:F73"/>
    <mergeCell ref="B52:F52"/>
    <mergeCell ref="B41:F41"/>
    <mergeCell ref="B42:F42"/>
    <mergeCell ref="B43:F43"/>
    <mergeCell ref="B44:F44"/>
    <mergeCell ref="B45:F45"/>
    <mergeCell ref="B46:F46"/>
    <mergeCell ref="J59:K59"/>
    <mergeCell ref="J60:J61"/>
    <mergeCell ref="K60:K61"/>
    <mergeCell ref="B26:F26"/>
    <mergeCell ref="B74:F74"/>
    <mergeCell ref="B39:F39"/>
    <mergeCell ref="B40:F40"/>
    <mergeCell ref="B53:F53"/>
    <mergeCell ref="B32:F34"/>
    <mergeCell ref="B29:K30"/>
    <mergeCell ref="B56:K57"/>
    <mergeCell ref="I32:I34"/>
    <mergeCell ref="I59:I61"/>
    <mergeCell ref="J32:K32"/>
    <mergeCell ref="J33:J34"/>
    <mergeCell ref="K33:K34"/>
    <mergeCell ref="B35:F35"/>
    <mergeCell ref="K35:K53"/>
    <mergeCell ref="B36:F36"/>
    <mergeCell ref="B38:F38"/>
    <mergeCell ref="G32:G34"/>
    <mergeCell ref="H32:H34"/>
    <mergeCell ref="B47:F47"/>
    <mergeCell ref="B48:F48"/>
    <mergeCell ref="B49:F49"/>
    <mergeCell ref="B50:F50"/>
    <mergeCell ref="B51:F51"/>
    <mergeCell ref="B16:F16"/>
    <mergeCell ref="B17:F17"/>
    <mergeCell ref="B18:F18"/>
    <mergeCell ref="B19:F19"/>
    <mergeCell ref="B20:F20"/>
    <mergeCell ref="B24:F24"/>
    <mergeCell ref="B8:F8"/>
    <mergeCell ref="K8:K26"/>
    <mergeCell ref="B2:K3"/>
    <mergeCell ref="B4:K4"/>
    <mergeCell ref="B5:F7"/>
    <mergeCell ref="G5:G7"/>
    <mergeCell ref="H5:H7"/>
    <mergeCell ref="J5:K5"/>
    <mergeCell ref="J6:J7"/>
    <mergeCell ref="K6:K7"/>
    <mergeCell ref="I5:I7"/>
    <mergeCell ref="B9:F9"/>
    <mergeCell ref="B11:F11"/>
    <mergeCell ref="B12:F12"/>
    <mergeCell ref="B13:F13"/>
    <mergeCell ref="B14:F14"/>
    <mergeCell ref="B15:F15"/>
    <mergeCell ref="B25:F25"/>
  </mergeCells>
  <pageMargins left="0.7" right="0.7" top="0.75" bottom="0.75" header="0.3" footer="0.3"/>
  <pageSetup paperSize="9" scale="59" fitToHeight="0" orientation="portrait" r:id="rId1"/>
  <rowBreaks count="2" manualBreakCount="2">
    <brk id="54" max="16383" man="1"/>
    <brk id="109" max="12" man="1"/>
  </rowBreaks>
  <colBreaks count="1" manualBreakCount="1">
    <brk id="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7"/>
  <sheetViews>
    <sheetView view="pageBreakPreview" zoomScale="60" zoomScaleNormal="100" workbookViewId="0">
      <selection activeCell="B17" sqref="B17:F17"/>
    </sheetView>
  </sheetViews>
  <sheetFormatPr baseColWidth="10" defaultRowHeight="15" x14ac:dyDescent="0.25"/>
  <cols>
    <col min="8" max="8" width="11.42578125" customWidth="1"/>
    <col min="9" max="9" width="13.85546875" customWidth="1"/>
    <col min="10" max="10" width="17.7109375" customWidth="1"/>
    <col min="11" max="11" width="16" customWidth="1"/>
  </cols>
  <sheetData>
    <row r="1" spans="2:11" ht="15.75" thickBot="1" x14ac:dyDescent="0.3"/>
    <row r="2" spans="2:11" x14ac:dyDescent="0.25">
      <c r="B2" s="553" t="s">
        <v>265</v>
      </c>
      <c r="C2" s="554"/>
      <c r="D2" s="554"/>
      <c r="E2" s="554"/>
      <c r="F2" s="554"/>
      <c r="G2" s="554"/>
      <c r="H2" s="554"/>
      <c r="I2" s="554"/>
      <c r="J2" s="554"/>
      <c r="K2" s="555"/>
    </row>
    <row r="3" spans="2:11" ht="15.75" thickBot="1" x14ac:dyDescent="0.3">
      <c r="B3" s="556"/>
      <c r="C3" s="557"/>
      <c r="D3" s="557"/>
      <c r="E3" s="557"/>
      <c r="F3" s="557"/>
      <c r="G3" s="557"/>
      <c r="H3" s="557"/>
      <c r="I3" s="557"/>
      <c r="J3" s="557"/>
      <c r="K3" s="558"/>
    </row>
    <row r="4" spans="2:11" ht="15.75" thickBot="1" x14ac:dyDescent="0.3"/>
    <row r="5" spans="2:11" ht="15" customHeight="1" x14ac:dyDescent="0.25">
      <c r="B5" s="560" t="s">
        <v>162</v>
      </c>
      <c r="C5" s="560"/>
      <c r="D5" s="560"/>
      <c r="E5" s="560"/>
      <c r="F5" s="560"/>
      <c r="G5" s="563" t="s">
        <v>163</v>
      </c>
      <c r="H5" s="563" t="s">
        <v>164</v>
      </c>
      <c r="I5" s="563" t="s">
        <v>165</v>
      </c>
      <c r="J5" s="565" t="s">
        <v>166</v>
      </c>
      <c r="K5" s="566"/>
    </row>
    <row r="6" spans="2:11" x14ac:dyDescent="0.25">
      <c r="B6" s="561"/>
      <c r="C6" s="561"/>
      <c r="D6" s="561"/>
      <c r="E6" s="561"/>
      <c r="F6" s="561"/>
      <c r="G6" s="564"/>
      <c r="H6" s="564"/>
      <c r="I6" s="564"/>
      <c r="J6" s="567" t="s">
        <v>167</v>
      </c>
      <c r="K6" s="569" t="s">
        <v>168</v>
      </c>
    </row>
    <row r="7" spans="2:11" x14ac:dyDescent="0.25">
      <c r="B7" s="562"/>
      <c r="C7" s="562"/>
      <c r="D7" s="562"/>
      <c r="E7" s="562"/>
      <c r="F7" s="562"/>
      <c r="G7" s="564"/>
      <c r="H7" s="564"/>
      <c r="I7" s="564"/>
      <c r="J7" s="568"/>
      <c r="K7" s="569"/>
    </row>
    <row r="8" spans="2:11" x14ac:dyDescent="0.25">
      <c r="B8" s="549" t="s">
        <v>33</v>
      </c>
      <c r="C8" s="550"/>
      <c r="D8" s="550"/>
      <c r="E8" s="550"/>
      <c r="F8" s="550"/>
      <c r="G8" s="174"/>
      <c r="H8" s="158"/>
      <c r="I8" s="266"/>
      <c r="J8" s="175"/>
      <c r="K8" s="581">
        <f>+J26</f>
        <v>70759.06</v>
      </c>
    </row>
    <row r="9" spans="2:11" ht="36.75" customHeight="1" x14ac:dyDescent="0.25">
      <c r="B9" s="570" t="s">
        <v>37</v>
      </c>
      <c r="C9" s="571"/>
      <c r="D9" s="571"/>
      <c r="E9" s="571"/>
      <c r="F9" s="571"/>
      <c r="G9" s="176" t="s">
        <v>15</v>
      </c>
      <c r="H9" s="177"/>
      <c r="I9" s="177"/>
      <c r="J9" s="178"/>
      <c r="K9" s="581"/>
    </row>
    <row r="10" spans="2:11" x14ac:dyDescent="0.25">
      <c r="B10" s="156"/>
      <c r="C10" s="157"/>
      <c r="D10" s="157"/>
      <c r="E10" s="157"/>
      <c r="F10" s="157"/>
      <c r="G10" s="179"/>
      <c r="H10" s="177"/>
      <c r="I10" s="177"/>
      <c r="J10" s="178"/>
      <c r="K10" s="581"/>
    </row>
    <row r="11" spans="2:11" x14ac:dyDescent="0.25">
      <c r="B11" s="572" t="s">
        <v>170</v>
      </c>
      <c r="C11" s="573"/>
      <c r="D11" s="573"/>
      <c r="E11" s="573"/>
      <c r="F11" s="573"/>
      <c r="G11" s="180"/>
      <c r="H11" s="159"/>
      <c r="I11" s="267"/>
      <c r="J11" s="178"/>
      <c r="K11" s="581"/>
    </row>
    <row r="12" spans="2:11" x14ac:dyDescent="0.25">
      <c r="B12" s="546" t="s">
        <v>183</v>
      </c>
      <c r="C12" s="547"/>
      <c r="D12" s="547"/>
      <c r="E12" s="547"/>
      <c r="F12" s="548"/>
      <c r="G12" s="1" t="s">
        <v>266</v>
      </c>
      <c r="H12" s="128">
        <v>6.2641876104962052E-2</v>
      </c>
      <c r="I12" s="162">
        <v>233282.84265000001</v>
      </c>
      <c r="J12" s="216">
        <f>I12*H12</f>
        <v>14613.274926694658</v>
      </c>
      <c r="K12" s="581"/>
    </row>
    <row r="13" spans="2:11" x14ac:dyDescent="0.25">
      <c r="B13" s="546" t="s">
        <v>184</v>
      </c>
      <c r="C13" s="547"/>
      <c r="D13" s="547"/>
      <c r="E13" s="547"/>
      <c r="F13" s="548"/>
      <c r="G13" s="1" t="s">
        <v>266</v>
      </c>
      <c r="H13" s="128">
        <v>0.11</v>
      </c>
      <c r="I13" s="162">
        <v>118028.92619699999</v>
      </c>
      <c r="J13" s="216">
        <f>I13*H13</f>
        <v>12983.18188167</v>
      </c>
      <c r="K13" s="581"/>
    </row>
    <row r="14" spans="2:11" x14ac:dyDescent="0.25">
      <c r="B14" s="546"/>
      <c r="C14" s="547"/>
      <c r="D14" s="547"/>
      <c r="E14" s="547"/>
      <c r="F14" s="548"/>
      <c r="G14" s="1"/>
      <c r="H14" s="128"/>
      <c r="I14" s="162"/>
      <c r="J14" s="216"/>
      <c r="K14" s="581"/>
    </row>
    <row r="15" spans="2:11" x14ac:dyDescent="0.25">
      <c r="B15" s="572" t="s">
        <v>171</v>
      </c>
      <c r="C15" s="573"/>
      <c r="D15" s="573"/>
      <c r="E15" s="573"/>
      <c r="F15" s="573"/>
      <c r="G15" s="179"/>
      <c r="H15" s="181"/>
      <c r="I15" s="222"/>
      <c r="J15" s="216"/>
      <c r="K15" s="581"/>
    </row>
    <row r="16" spans="2:11" x14ac:dyDescent="0.25">
      <c r="B16" s="546" t="s">
        <v>185</v>
      </c>
      <c r="C16" s="547"/>
      <c r="D16" s="547"/>
      <c r="E16" s="547"/>
      <c r="F16" s="548"/>
      <c r="G16" s="1" t="s">
        <v>28</v>
      </c>
      <c r="H16" s="128">
        <v>8.0328838833775298E-2</v>
      </c>
      <c r="I16" s="162">
        <v>374943.98683199997</v>
      </c>
      <c r="J16" s="216">
        <f>I16*H16</f>
        <v>30118.815089920892</v>
      </c>
      <c r="K16" s="581"/>
    </row>
    <row r="17" spans="2:11" x14ac:dyDescent="0.25">
      <c r="B17" s="546" t="s">
        <v>186</v>
      </c>
      <c r="C17" s="547"/>
      <c r="D17" s="547"/>
      <c r="E17" s="547"/>
      <c r="F17" s="548"/>
      <c r="G17" s="1" t="s">
        <v>15</v>
      </c>
      <c r="H17" s="128">
        <v>1.1000000000000001</v>
      </c>
      <c r="I17" s="162">
        <v>1532.5462</v>
      </c>
      <c r="J17" s="216">
        <f>I17*H17</f>
        <v>1685.8008200000002</v>
      </c>
      <c r="K17" s="581"/>
    </row>
    <row r="18" spans="2:11" x14ac:dyDescent="0.25">
      <c r="B18" s="546"/>
      <c r="C18" s="547"/>
      <c r="D18" s="547"/>
      <c r="E18" s="547"/>
      <c r="F18" s="548"/>
      <c r="G18" s="1"/>
      <c r="H18" s="128"/>
      <c r="I18" s="162"/>
      <c r="J18" s="216"/>
      <c r="K18" s="581"/>
    </row>
    <row r="19" spans="2:11" x14ac:dyDescent="0.25">
      <c r="B19" s="574" t="s">
        <v>252</v>
      </c>
      <c r="C19" s="574"/>
      <c r="D19" s="574"/>
      <c r="E19" s="574"/>
      <c r="F19" s="574"/>
      <c r="G19" s="179"/>
      <c r="H19" s="181"/>
      <c r="I19" s="162"/>
      <c r="J19" s="216"/>
      <c r="K19" s="581"/>
    </row>
    <row r="20" spans="2:11" x14ac:dyDescent="0.25">
      <c r="B20" s="578" t="s">
        <v>248</v>
      </c>
      <c r="C20" s="579"/>
      <c r="D20" s="579"/>
      <c r="E20" s="579"/>
      <c r="F20" s="580"/>
      <c r="G20" s="226" t="s">
        <v>163</v>
      </c>
      <c r="H20" s="227">
        <v>1.1686999999999999E-3</v>
      </c>
      <c r="I20" s="162">
        <v>3283897.2823083596</v>
      </c>
      <c r="J20" s="216">
        <f>I20*H20</f>
        <v>3837.8907538337799</v>
      </c>
      <c r="K20" s="581"/>
    </row>
    <row r="21" spans="2:11" x14ac:dyDescent="0.25">
      <c r="B21" s="578" t="s">
        <v>249</v>
      </c>
      <c r="C21" s="579"/>
      <c r="D21" s="579"/>
      <c r="E21" s="579"/>
      <c r="F21" s="580"/>
      <c r="G21" s="226" t="s">
        <v>163</v>
      </c>
      <c r="H21" s="227">
        <v>1.1686999999999999E-3</v>
      </c>
      <c r="I21" s="162">
        <v>766158.77458835999</v>
      </c>
      <c r="J21" s="216">
        <f>I21*H21</f>
        <v>895.40975986141632</v>
      </c>
      <c r="K21" s="581"/>
    </row>
    <row r="22" spans="2:11" x14ac:dyDescent="0.25">
      <c r="B22" s="578" t="s">
        <v>250</v>
      </c>
      <c r="C22" s="579"/>
      <c r="D22" s="579"/>
      <c r="E22" s="579"/>
      <c r="F22" s="580"/>
      <c r="G22" s="226" t="s">
        <v>163</v>
      </c>
      <c r="H22" s="227">
        <v>1.1686999999999999E-3</v>
      </c>
      <c r="I22" s="162">
        <v>984873.62408507999</v>
      </c>
      <c r="J22" s="216">
        <f>I22*H22</f>
        <v>1151.0218044682329</v>
      </c>
      <c r="K22" s="581"/>
    </row>
    <row r="23" spans="2:11" x14ac:dyDescent="0.25">
      <c r="B23" s="578" t="s">
        <v>251</v>
      </c>
      <c r="C23" s="579"/>
      <c r="D23" s="579"/>
      <c r="E23" s="579"/>
      <c r="F23" s="580"/>
      <c r="G23" s="226" t="s">
        <v>163</v>
      </c>
      <c r="H23" s="227">
        <v>1.1686999999999999E-3</v>
      </c>
      <c r="I23" s="162">
        <v>1326081.9253269599</v>
      </c>
      <c r="J23" s="216">
        <f>I23*H23</f>
        <v>1549.7919461296181</v>
      </c>
      <c r="K23" s="581"/>
    </row>
    <row r="24" spans="2:11" x14ac:dyDescent="0.25">
      <c r="B24" s="577" t="s">
        <v>253</v>
      </c>
      <c r="C24" s="577"/>
      <c r="D24" s="577"/>
      <c r="E24" s="577"/>
      <c r="F24" s="577"/>
      <c r="G24" s="1" t="s">
        <v>177</v>
      </c>
      <c r="H24" s="181"/>
      <c r="I24" s="272"/>
      <c r="J24" s="223">
        <f>SUM(J14:J23)*10%</f>
        <v>3923.8730174213943</v>
      </c>
      <c r="K24" s="581"/>
    </row>
    <row r="25" spans="2:11" x14ac:dyDescent="0.25">
      <c r="B25" s="546"/>
      <c r="C25" s="547"/>
      <c r="D25" s="547"/>
      <c r="E25" s="547"/>
      <c r="F25" s="548"/>
      <c r="G25" s="1"/>
      <c r="H25" s="181"/>
      <c r="I25" s="222"/>
      <c r="J25" s="216"/>
      <c r="K25" s="581"/>
    </row>
    <row r="26" spans="2:11" ht="15.75" thickBot="1" x14ac:dyDescent="0.3">
      <c r="B26" s="575"/>
      <c r="C26" s="575"/>
      <c r="D26" s="575"/>
      <c r="E26" s="575"/>
      <c r="F26" s="576"/>
      <c r="G26" s="182" t="s">
        <v>178</v>
      </c>
      <c r="H26" s="183"/>
      <c r="I26" s="224"/>
      <c r="J26" s="225">
        <f>SUM(J9:J25)</f>
        <v>70759.06</v>
      </c>
      <c r="K26" s="582"/>
    </row>
    <row r="27" spans="2:11" x14ac:dyDescent="0.25">
      <c r="B27" s="165"/>
      <c r="C27" s="165"/>
      <c r="D27" s="165"/>
      <c r="E27" s="165"/>
      <c r="F27" s="165"/>
      <c r="G27" s="218"/>
      <c r="H27" s="219"/>
      <c r="I27" s="219"/>
      <c r="J27" s="220"/>
      <c r="K27" s="221"/>
    </row>
  </sheetData>
  <mergeCells count="27">
    <mergeCell ref="I5:I7"/>
    <mergeCell ref="B23:F23"/>
    <mergeCell ref="B18:F18"/>
    <mergeCell ref="B8:F8"/>
    <mergeCell ref="B2:K3"/>
    <mergeCell ref="B20:F20"/>
    <mergeCell ref="B21:F21"/>
    <mergeCell ref="B17:F17"/>
    <mergeCell ref="B12:F12"/>
    <mergeCell ref="J5:K5"/>
    <mergeCell ref="J6:J7"/>
    <mergeCell ref="K6:K7"/>
    <mergeCell ref="B5:F7"/>
    <mergeCell ref="G5:G7"/>
    <mergeCell ref="H5:H7"/>
    <mergeCell ref="K8:K26"/>
    <mergeCell ref="B9:F9"/>
    <mergeCell ref="B11:F11"/>
    <mergeCell ref="B19:F19"/>
    <mergeCell ref="B25:F25"/>
    <mergeCell ref="B26:F26"/>
    <mergeCell ref="B13:F13"/>
    <mergeCell ref="B14:F14"/>
    <mergeCell ref="B15:F15"/>
    <mergeCell ref="B16:F16"/>
    <mergeCell ref="B24:F24"/>
    <mergeCell ref="B22:F22"/>
  </mergeCells>
  <pageMargins left="0.7" right="0.7" top="0.75" bottom="0.75" header="0.3" footer="0.3"/>
  <pageSetup paperSize="9" scale="5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21"/>
  <sheetViews>
    <sheetView showGridLines="0" view="pageBreakPreview" zoomScale="75" zoomScaleNormal="87" zoomScaleSheetLayoutView="75" workbookViewId="0">
      <selection activeCell="J566" sqref="J566"/>
    </sheetView>
  </sheetViews>
  <sheetFormatPr baseColWidth="10" defaultRowHeight="15" x14ac:dyDescent="0.25"/>
  <cols>
    <col min="9" max="9" width="14.7109375" customWidth="1"/>
    <col min="10" max="10" width="14.85546875" customWidth="1"/>
    <col min="11" max="11" width="16.42578125" customWidth="1"/>
  </cols>
  <sheetData>
    <row r="1" spans="2:11" ht="15.75" thickBot="1" x14ac:dyDescent="0.3"/>
    <row r="2" spans="2:11" x14ac:dyDescent="0.25">
      <c r="B2" s="553" t="s">
        <v>265</v>
      </c>
      <c r="C2" s="554"/>
      <c r="D2" s="554"/>
      <c r="E2" s="554"/>
      <c r="F2" s="554"/>
      <c r="G2" s="554"/>
      <c r="H2" s="554"/>
      <c r="I2" s="554"/>
      <c r="J2" s="554"/>
      <c r="K2" s="555"/>
    </row>
    <row r="3" spans="2:11" ht="15.75" thickBot="1" x14ac:dyDescent="0.3">
      <c r="B3" s="556"/>
      <c r="C3" s="557"/>
      <c r="D3" s="557"/>
      <c r="E3" s="557"/>
      <c r="F3" s="557"/>
      <c r="G3" s="557"/>
      <c r="H3" s="557"/>
      <c r="I3" s="557"/>
      <c r="J3" s="557"/>
      <c r="K3" s="558"/>
    </row>
    <row r="4" spans="2:11" ht="15.75" thickBot="1" x14ac:dyDescent="0.3"/>
    <row r="5" spans="2:11" ht="15" customHeight="1" x14ac:dyDescent="0.25">
      <c r="B5" s="560" t="s">
        <v>162</v>
      </c>
      <c r="C5" s="560"/>
      <c r="D5" s="560"/>
      <c r="E5" s="560"/>
      <c r="F5" s="560"/>
      <c r="G5" s="563" t="s">
        <v>163</v>
      </c>
      <c r="H5" s="563" t="s">
        <v>164</v>
      </c>
      <c r="I5" s="563" t="s">
        <v>165</v>
      </c>
      <c r="J5" s="565" t="s">
        <v>166</v>
      </c>
      <c r="K5" s="566"/>
    </row>
    <row r="6" spans="2:11" x14ac:dyDescent="0.25">
      <c r="B6" s="561"/>
      <c r="C6" s="561"/>
      <c r="D6" s="561"/>
      <c r="E6" s="561"/>
      <c r="F6" s="561"/>
      <c r="G6" s="564"/>
      <c r="H6" s="564"/>
      <c r="I6" s="564"/>
      <c r="J6" s="567" t="s">
        <v>167</v>
      </c>
      <c r="K6" s="569" t="s">
        <v>168</v>
      </c>
    </row>
    <row r="7" spans="2:11" x14ac:dyDescent="0.25">
      <c r="B7" s="562"/>
      <c r="C7" s="562"/>
      <c r="D7" s="562"/>
      <c r="E7" s="562"/>
      <c r="F7" s="562"/>
      <c r="G7" s="564"/>
      <c r="H7" s="564"/>
      <c r="I7" s="564"/>
      <c r="J7" s="568"/>
      <c r="K7" s="569"/>
    </row>
    <row r="8" spans="2:11" ht="15" customHeight="1" x14ac:dyDescent="0.25">
      <c r="B8" s="549" t="s">
        <v>41</v>
      </c>
      <c r="C8" s="550"/>
      <c r="D8" s="550"/>
      <c r="E8" s="550"/>
      <c r="F8" s="550"/>
      <c r="G8" s="109"/>
      <c r="H8" s="110"/>
      <c r="I8" s="213"/>
      <c r="J8" s="208"/>
      <c r="K8" s="551">
        <f>+J22</f>
        <v>3250873.34</v>
      </c>
    </row>
    <row r="9" spans="2:11" ht="54" customHeight="1" x14ac:dyDescent="0.25">
      <c r="B9" s="570" t="s">
        <v>315</v>
      </c>
      <c r="C9" s="571"/>
      <c r="D9" s="571"/>
      <c r="E9" s="571"/>
      <c r="F9" s="571"/>
      <c r="G9" s="111" t="s">
        <v>163</v>
      </c>
      <c r="H9" s="112"/>
      <c r="I9" s="214"/>
      <c r="J9" s="201"/>
      <c r="K9" s="551"/>
    </row>
    <row r="10" spans="2:11" x14ac:dyDescent="0.25">
      <c r="B10" s="113"/>
      <c r="C10" s="114"/>
      <c r="D10" s="114"/>
      <c r="E10" s="114"/>
      <c r="F10" s="114"/>
      <c r="G10" s="115"/>
      <c r="H10" s="112"/>
      <c r="I10" s="214"/>
      <c r="J10" s="201"/>
      <c r="K10" s="551"/>
    </row>
    <row r="11" spans="2:11" x14ac:dyDescent="0.25">
      <c r="B11" s="572" t="s">
        <v>170</v>
      </c>
      <c r="C11" s="573"/>
      <c r="D11" s="573"/>
      <c r="E11" s="573"/>
      <c r="F11" s="573"/>
      <c r="G11" s="116"/>
      <c r="H11" s="117"/>
      <c r="I11" s="215"/>
      <c r="J11" s="201"/>
      <c r="K11" s="551"/>
    </row>
    <row r="12" spans="2:11" x14ac:dyDescent="0.25">
      <c r="B12" s="546" t="s">
        <v>183</v>
      </c>
      <c r="C12" s="547"/>
      <c r="D12" s="547"/>
      <c r="E12" s="547"/>
      <c r="F12" s="548"/>
      <c r="G12" s="118" t="s">
        <v>266</v>
      </c>
      <c r="H12" s="128">
        <v>0.40548590246331967</v>
      </c>
      <c r="I12" s="163">
        <v>233282.84265000001</v>
      </c>
      <c r="J12" s="200">
        <f>I12*H12</f>
        <v>94592.903981143856</v>
      </c>
      <c r="K12" s="551"/>
    </row>
    <row r="13" spans="2:11" x14ac:dyDescent="0.25">
      <c r="B13" s="546"/>
      <c r="C13" s="547"/>
      <c r="D13" s="547"/>
      <c r="E13" s="547"/>
      <c r="F13" s="548"/>
      <c r="G13" s="118"/>
      <c r="H13" s="124"/>
      <c r="I13" s="211"/>
      <c r="J13" s="200"/>
      <c r="K13" s="551"/>
    </row>
    <row r="14" spans="2:11" x14ac:dyDescent="0.25">
      <c r="B14" s="572" t="s">
        <v>171</v>
      </c>
      <c r="C14" s="573"/>
      <c r="D14" s="573"/>
      <c r="E14" s="573"/>
      <c r="F14" s="573"/>
      <c r="G14" s="115"/>
      <c r="H14" s="117"/>
      <c r="I14" s="269"/>
      <c r="J14" s="201"/>
      <c r="K14" s="551"/>
    </row>
    <row r="15" spans="2:11" s="264" customFormat="1" ht="35.25" customHeight="1" x14ac:dyDescent="0.25">
      <c r="B15" s="613" t="s">
        <v>314</v>
      </c>
      <c r="C15" s="614"/>
      <c r="D15" s="614"/>
      <c r="E15" s="614"/>
      <c r="F15" s="615"/>
      <c r="G15" s="118" t="s">
        <v>163</v>
      </c>
      <c r="H15" s="120">
        <v>1</v>
      </c>
      <c r="I15" s="228">
        <v>3124093.5712663806</v>
      </c>
      <c r="J15" s="229">
        <f>H15*I15</f>
        <v>3124093.5712663806</v>
      </c>
      <c r="K15" s="551"/>
    </row>
    <row r="16" spans="2:11" x14ac:dyDescent="0.25">
      <c r="B16" s="546"/>
      <c r="C16" s="547"/>
      <c r="D16" s="547"/>
      <c r="E16" s="547"/>
      <c r="F16" s="548"/>
      <c r="G16" s="118"/>
      <c r="H16" s="120"/>
      <c r="I16" s="163"/>
      <c r="J16" s="200"/>
      <c r="K16" s="551"/>
    </row>
    <row r="17" spans="2:11" x14ac:dyDescent="0.25">
      <c r="B17" s="546"/>
      <c r="C17" s="547"/>
      <c r="D17" s="547"/>
      <c r="E17" s="547"/>
      <c r="F17" s="548"/>
      <c r="G17" s="118"/>
      <c r="H17" s="119"/>
      <c r="I17" s="163"/>
      <c r="J17" s="200"/>
      <c r="K17" s="551"/>
    </row>
    <row r="18" spans="2:11" x14ac:dyDescent="0.25">
      <c r="B18" s="546"/>
      <c r="C18" s="547"/>
      <c r="D18" s="547"/>
      <c r="E18" s="547"/>
      <c r="F18" s="548"/>
      <c r="G18" s="118"/>
      <c r="H18" s="119"/>
      <c r="I18" s="163"/>
      <c r="J18" s="200"/>
      <c r="K18" s="551"/>
    </row>
    <row r="19" spans="2:11" x14ac:dyDescent="0.25">
      <c r="B19" s="546"/>
      <c r="C19" s="547"/>
      <c r="D19" s="547"/>
      <c r="E19" s="547"/>
      <c r="F19" s="548"/>
      <c r="G19" s="118"/>
      <c r="H19" s="119"/>
      <c r="I19" s="163"/>
      <c r="J19" s="200"/>
      <c r="K19" s="551"/>
    </row>
    <row r="20" spans="2:11" x14ac:dyDescent="0.25">
      <c r="B20" s="546"/>
      <c r="C20" s="547"/>
      <c r="D20" s="547"/>
      <c r="E20" s="547"/>
      <c r="F20" s="548"/>
      <c r="G20" s="118"/>
      <c r="H20" s="124"/>
      <c r="I20" s="211"/>
      <c r="J20" s="200"/>
      <c r="K20" s="551"/>
    </row>
    <row r="21" spans="2:11" x14ac:dyDescent="0.25">
      <c r="B21" s="574" t="s">
        <v>188</v>
      </c>
      <c r="C21" s="574"/>
      <c r="D21" s="574"/>
      <c r="E21" s="574"/>
      <c r="F21" s="574"/>
      <c r="G21" s="118" t="s">
        <v>177</v>
      </c>
      <c r="H21" s="117"/>
      <c r="I21" s="270"/>
      <c r="J21" s="203">
        <f>SUM(J12:J20)*1%</f>
        <v>32186.864752475249</v>
      </c>
      <c r="K21" s="551"/>
    </row>
    <row r="22" spans="2:11" ht="15.75" thickBot="1" x14ac:dyDescent="0.3">
      <c r="B22" s="575"/>
      <c r="C22" s="575"/>
      <c r="D22" s="575"/>
      <c r="E22" s="575"/>
      <c r="F22" s="576"/>
      <c r="G22" s="125" t="s">
        <v>178</v>
      </c>
      <c r="H22" s="126"/>
      <c r="I22" s="212"/>
      <c r="J22" s="204">
        <f>SUM(J5:J21)</f>
        <v>3250873.34</v>
      </c>
      <c r="K22" s="552"/>
    </row>
    <row r="23" spans="2:11" x14ac:dyDescent="0.25">
      <c r="B23" s="165"/>
      <c r="C23" s="165"/>
      <c r="D23" s="165"/>
      <c r="E23" s="165"/>
      <c r="F23" s="165"/>
      <c r="G23" s="166"/>
      <c r="H23" s="167"/>
      <c r="I23" s="167"/>
      <c r="J23" s="168"/>
      <c r="K23" s="169"/>
    </row>
    <row r="24" spans="2:11" ht="15.75" thickBot="1" x14ac:dyDescent="0.3">
      <c r="B24" s="172"/>
      <c r="C24" s="199"/>
      <c r="D24" s="199"/>
      <c r="E24" s="199"/>
      <c r="F24" s="199"/>
      <c r="G24" s="198"/>
      <c r="H24" s="198"/>
      <c r="I24" s="265"/>
      <c r="J24" s="199"/>
      <c r="K24" s="199"/>
    </row>
    <row r="25" spans="2:11" x14ac:dyDescent="0.25">
      <c r="B25" s="553" t="s">
        <v>265</v>
      </c>
      <c r="C25" s="554"/>
      <c r="D25" s="554"/>
      <c r="E25" s="554"/>
      <c r="F25" s="554"/>
      <c r="G25" s="554"/>
      <c r="H25" s="554"/>
      <c r="I25" s="554"/>
      <c r="J25" s="554"/>
      <c r="K25" s="555"/>
    </row>
    <row r="26" spans="2:11" ht="15.75" thickBot="1" x14ac:dyDescent="0.3">
      <c r="B26" s="556"/>
      <c r="C26" s="557"/>
      <c r="D26" s="557"/>
      <c r="E26" s="557"/>
      <c r="F26" s="557"/>
      <c r="G26" s="557"/>
      <c r="H26" s="557"/>
      <c r="I26" s="557"/>
      <c r="J26" s="557"/>
      <c r="K26" s="558"/>
    </row>
    <row r="27" spans="2:11" ht="15.75" thickBot="1" x14ac:dyDescent="0.3"/>
    <row r="28" spans="2:11" x14ac:dyDescent="0.25">
      <c r="B28" s="560" t="s">
        <v>162</v>
      </c>
      <c r="C28" s="560"/>
      <c r="D28" s="560"/>
      <c r="E28" s="560"/>
      <c r="F28" s="560"/>
      <c r="G28" s="563" t="s">
        <v>163</v>
      </c>
      <c r="H28" s="563" t="s">
        <v>164</v>
      </c>
      <c r="I28" s="563" t="s">
        <v>165</v>
      </c>
      <c r="J28" s="565" t="s">
        <v>166</v>
      </c>
      <c r="K28" s="566"/>
    </row>
    <row r="29" spans="2:11" x14ac:dyDescent="0.25">
      <c r="B29" s="561"/>
      <c r="C29" s="561"/>
      <c r="D29" s="561"/>
      <c r="E29" s="561"/>
      <c r="F29" s="561"/>
      <c r="G29" s="564"/>
      <c r="H29" s="564"/>
      <c r="I29" s="564"/>
      <c r="J29" s="567" t="s">
        <v>167</v>
      </c>
      <c r="K29" s="569" t="s">
        <v>168</v>
      </c>
    </row>
    <row r="30" spans="2:11" x14ac:dyDescent="0.25">
      <c r="B30" s="562"/>
      <c r="C30" s="562"/>
      <c r="D30" s="562"/>
      <c r="E30" s="562"/>
      <c r="F30" s="562"/>
      <c r="G30" s="564"/>
      <c r="H30" s="564"/>
      <c r="I30" s="564"/>
      <c r="J30" s="568"/>
      <c r="K30" s="569"/>
    </row>
    <row r="31" spans="2:11" x14ac:dyDescent="0.25">
      <c r="B31" s="549" t="s">
        <v>41</v>
      </c>
      <c r="C31" s="550"/>
      <c r="D31" s="550"/>
      <c r="E31" s="550"/>
      <c r="F31" s="550"/>
      <c r="G31" s="109"/>
      <c r="H31" s="110"/>
      <c r="I31" s="213"/>
      <c r="J31" s="208"/>
      <c r="K31" s="551">
        <f>+J45</f>
        <v>2931918.14</v>
      </c>
    </row>
    <row r="32" spans="2:11" ht="18" x14ac:dyDescent="0.25">
      <c r="B32" s="570" t="s">
        <v>316</v>
      </c>
      <c r="C32" s="571"/>
      <c r="D32" s="571"/>
      <c r="E32" s="571"/>
      <c r="F32" s="571"/>
      <c r="G32" s="111" t="s">
        <v>163</v>
      </c>
      <c r="H32" s="112"/>
      <c r="I32" s="214"/>
      <c r="J32" s="201"/>
      <c r="K32" s="551"/>
    </row>
    <row r="33" spans="2:11" x14ac:dyDescent="0.25">
      <c r="B33" s="113"/>
      <c r="C33" s="114"/>
      <c r="D33" s="114"/>
      <c r="E33" s="114"/>
      <c r="F33" s="114"/>
      <c r="G33" s="115"/>
      <c r="H33" s="112"/>
      <c r="I33" s="214"/>
      <c r="J33" s="201"/>
      <c r="K33" s="551"/>
    </row>
    <row r="34" spans="2:11" x14ac:dyDescent="0.25">
      <c r="B34" s="572" t="s">
        <v>170</v>
      </c>
      <c r="C34" s="573"/>
      <c r="D34" s="573"/>
      <c r="E34" s="573"/>
      <c r="F34" s="573"/>
      <c r="G34" s="116"/>
      <c r="H34" s="117"/>
      <c r="I34" s="215"/>
      <c r="J34" s="201"/>
      <c r="K34" s="551"/>
    </row>
    <row r="35" spans="2:11" x14ac:dyDescent="0.25">
      <c r="B35" s="546" t="s">
        <v>183</v>
      </c>
      <c r="C35" s="547"/>
      <c r="D35" s="547"/>
      <c r="E35" s="547"/>
      <c r="F35" s="548"/>
      <c r="G35" s="118" t="s">
        <v>266</v>
      </c>
      <c r="H35" s="128">
        <v>0.40549026688033951</v>
      </c>
      <c r="I35" s="163">
        <v>233282.84265000001</v>
      </c>
      <c r="J35" s="200">
        <f>I35*H35</f>
        <v>94593.922124752746</v>
      </c>
      <c r="K35" s="551"/>
    </row>
    <row r="36" spans="2:11" ht="15" customHeight="1" x14ac:dyDescent="0.25">
      <c r="B36" s="546"/>
      <c r="C36" s="547"/>
      <c r="D36" s="547"/>
      <c r="E36" s="547"/>
      <c r="F36" s="548"/>
      <c r="G36" s="118"/>
      <c r="H36" s="124"/>
      <c r="I36" s="211"/>
      <c r="J36" s="200"/>
      <c r="K36" s="551"/>
    </row>
    <row r="37" spans="2:11" x14ac:dyDescent="0.25">
      <c r="B37" s="572" t="s">
        <v>171</v>
      </c>
      <c r="C37" s="573"/>
      <c r="D37" s="573"/>
      <c r="E37" s="573"/>
      <c r="F37" s="573"/>
      <c r="G37" s="115"/>
      <c r="H37" s="117"/>
      <c r="I37" s="269"/>
      <c r="J37" s="201"/>
      <c r="K37" s="551"/>
    </row>
    <row r="38" spans="2:11" x14ac:dyDescent="0.25">
      <c r="B38" s="613" t="s">
        <v>317</v>
      </c>
      <c r="C38" s="614"/>
      <c r="D38" s="614"/>
      <c r="E38" s="614"/>
      <c r="F38" s="615"/>
      <c r="G38" s="118" t="s">
        <v>163</v>
      </c>
      <c r="H38" s="120">
        <v>1</v>
      </c>
      <c r="I38" s="228">
        <v>2808295.3254</v>
      </c>
      <c r="J38" s="229">
        <f>H38*I38</f>
        <v>2808295.3254</v>
      </c>
      <c r="K38" s="551"/>
    </row>
    <row r="39" spans="2:11" x14ac:dyDescent="0.25">
      <c r="B39" s="546"/>
      <c r="C39" s="547"/>
      <c r="D39" s="547"/>
      <c r="E39" s="547"/>
      <c r="F39" s="548"/>
      <c r="G39" s="118"/>
      <c r="H39" s="120"/>
      <c r="I39" s="163"/>
      <c r="J39" s="200"/>
      <c r="K39" s="551"/>
    </row>
    <row r="40" spans="2:11" ht="39.75" customHeight="1" x14ac:dyDescent="0.25">
      <c r="B40" s="546"/>
      <c r="C40" s="547"/>
      <c r="D40" s="547"/>
      <c r="E40" s="547"/>
      <c r="F40" s="548"/>
      <c r="G40" s="118"/>
      <c r="H40" s="119"/>
      <c r="I40" s="163"/>
      <c r="J40" s="200"/>
      <c r="K40" s="551"/>
    </row>
    <row r="41" spans="2:11" x14ac:dyDescent="0.25">
      <c r="B41" s="546"/>
      <c r="C41" s="547"/>
      <c r="D41" s="547"/>
      <c r="E41" s="547"/>
      <c r="F41" s="548"/>
      <c r="G41" s="118"/>
      <c r="H41" s="119"/>
      <c r="I41" s="163"/>
      <c r="J41" s="200"/>
      <c r="K41" s="551"/>
    </row>
    <row r="42" spans="2:11" x14ac:dyDescent="0.25">
      <c r="B42" s="546"/>
      <c r="C42" s="547"/>
      <c r="D42" s="547"/>
      <c r="E42" s="547"/>
      <c r="F42" s="548"/>
      <c r="G42" s="118"/>
      <c r="H42" s="119"/>
      <c r="I42" s="163"/>
      <c r="J42" s="200"/>
      <c r="K42" s="551"/>
    </row>
    <row r="43" spans="2:11" x14ac:dyDescent="0.25">
      <c r="B43" s="546"/>
      <c r="C43" s="547"/>
      <c r="D43" s="547"/>
      <c r="E43" s="547"/>
      <c r="F43" s="548"/>
      <c r="G43" s="118"/>
      <c r="H43" s="124"/>
      <c r="I43" s="211"/>
      <c r="J43" s="200"/>
      <c r="K43" s="551"/>
    </row>
    <row r="44" spans="2:11" x14ac:dyDescent="0.25">
      <c r="B44" s="574" t="s">
        <v>188</v>
      </c>
      <c r="C44" s="574"/>
      <c r="D44" s="574"/>
      <c r="E44" s="574"/>
      <c r="F44" s="574"/>
      <c r="G44" s="118" t="s">
        <v>177</v>
      </c>
      <c r="H44" s="117"/>
      <c r="I44" s="270"/>
      <c r="J44" s="203">
        <f>SUM(J35:J43)*1%</f>
        <v>29028.892475247529</v>
      </c>
      <c r="K44" s="551"/>
    </row>
    <row r="45" spans="2:11" ht="15.75" thickBot="1" x14ac:dyDescent="0.3">
      <c r="B45" s="575"/>
      <c r="C45" s="575"/>
      <c r="D45" s="575"/>
      <c r="E45" s="575"/>
      <c r="F45" s="576"/>
      <c r="G45" s="125" t="s">
        <v>178</v>
      </c>
      <c r="H45" s="126"/>
      <c r="I45" s="212"/>
      <c r="J45" s="204">
        <f>SUM(J28:J44)</f>
        <v>2931918.14</v>
      </c>
      <c r="K45" s="552"/>
    </row>
    <row r="46" spans="2:11" s="264" customFormat="1" ht="30.75" customHeight="1" x14ac:dyDescent="0.2">
      <c r="B46" s="165"/>
      <c r="C46" s="165"/>
      <c r="D46" s="165"/>
      <c r="E46" s="165"/>
      <c r="F46" s="165"/>
      <c r="G46" s="166"/>
      <c r="H46" s="167"/>
      <c r="I46" s="167"/>
      <c r="J46" s="168"/>
      <c r="K46" s="169"/>
    </row>
    <row r="47" spans="2:11" ht="15.75" thickBot="1" x14ac:dyDescent="0.3">
      <c r="B47" s="172"/>
      <c r="C47" s="199"/>
      <c r="D47" s="199"/>
      <c r="E47" s="199"/>
      <c r="F47" s="199"/>
      <c r="G47" s="198"/>
      <c r="H47" s="198"/>
      <c r="I47" s="265"/>
      <c r="J47" s="199"/>
      <c r="K47" s="199"/>
    </row>
    <row r="48" spans="2:11" x14ac:dyDescent="0.25">
      <c r="B48" s="553" t="s">
        <v>265</v>
      </c>
      <c r="C48" s="554"/>
      <c r="D48" s="554"/>
      <c r="E48" s="554"/>
      <c r="F48" s="554"/>
      <c r="G48" s="554"/>
      <c r="H48" s="554"/>
      <c r="I48" s="554"/>
      <c r="J48" s="554"/>
      <c r="K48" s="555"/>
    </row>
    <row r="49" spans="2:11" ht="15.75" thickBot="1" x14ac:dyDescent="0.3">
      <c r="B49" s="556"/>
      <c r="C49" s="557"/>
      <c r="D49" s="557"/>
      <c r="E49" s="557"/>
      <c r="F49" s="557"/>
      <c r="G49" s="557"/>
      <c r="H49" s="557"/>
      <c r="I49" s="557"/>
      <c r="J49" s="557"/>
      <c r="K49" s="558"/>
    </row>
    <row r="50" spans="2:11" ht="15.75" thickBot="1" x14ac:dyDescent="0.3"/>
    <row r="51" spans="2:11" x14ac:dyDescent="0.25">
      <c r="B51" s="560" t="s">
        <v>162</v>
      </c>
      <c r="C51" s="560"/>
      <c r="D51" s="560"/>
      <c r="E51" s="560"/>
      <c r="F51" s="560"/>
      <c r="G51" s="617" t="s">
        <v>163</v>
      </c>
      <c r="H51" s="617" t="s">
        <v>164</v>
      </c>
      <c r="I51" s="617" t="s">
        <v>165</v>
      </c>
      <c r="J51" s="619" t="s">
        <v>166</v>
      </c>
      <c r="K51" s="620"/>
    </row>
    <row r="52" spans="2:11" x14ac:dyDescent="0.25">
      <c r="B52" s="561"/>
      <c r="C52" s="561"/>
      <c r="D52" s="561"/>
      <c r="E52" s="561"/>
      <c r="F52" s="561"/>
      <c r="G52" s="618"/>
      <c r="H52" s="618"/>
      <c r="I52" s="618"/>
      <c r="J52" s="621" t="s">
        <v>167</v>
      </c>
      <c r="K52" s="623" t="s">
        <v>168</v>
      </c>
    </row>
    <row r="53" spans="2:11" x14ac:dyDescent="0.25">
      <c r="B53" s="562"/>
      <c r="C53" s="562"/>
      <c r="D53" s="562"/>
      <c r="E53" s="562"/>
      <c r="F53" s="562"/>
      <c r="G53" s="618"/>
      <c r="H53" s="618"/>
      <c r="I53" s="618"/>
      <c r="J53" s="622"/>
      <c r="K53" s="623"/>
    </row>
    <row r="54" spans="2:11" x14ac:dyDescent="0.25">
      <c r="B54" s="549" t="s">
        <v>41</v>
      </c>
      <c r="C54" s="550"/>
      <c r="D54" s="550"/>
      <c r="E54" s="550"/>
      <c r="F54" s="550"/>
      <c r="G54" s="174"/>
      <c r="H54" s="158"/>
      <c r="I54" s="230"/>
      <c r="J54" s="231"/>
      <c r="K54" s="581">
        <f>+J67</f>
        <v>5573.7799999999988</v>
      </c>
    </row>
    <row r="55" spans="2:11" ht="18" x14ac:dyDescent="0.25">
      <c r="B55" s="570" t="s">
        <v>246</v>
      </c>
      <c r="C55" s="571"/>
      <c r="D55" s="571"/>
      <c r="E55" s="571"/>
      <c r="F55" s="571"/>
      <c r="G55" s="176" t="s">
        <v>88</v>
      </c>
      <c r="H55" s="177"/>
      <c r="I55" s="232"/>
      <c r="J55" s="233"/>
      <c r="K55" s="581"/>
    </row>
    <row r="56" spans="2:11" x14ac:dyDescent="0.25">
      <c r="B56" s="156"/>
      <c r="C56" s="157"/>
      <c r="D56" s="157"/>
      <c r="E56" s="157"/>
      <c r="F56" s="157"/>
      <c r="G56" s="179"/>
      <c r="H56" s="177"/>
      <c r="I56" s="232"/>
      <c r="J56" s="233"/>
      <c r="K56" s="581"/>
    </row>
    <row r="57" spans="2:11" x14ac:dyDescent="0.25">
      <c r="B57" s="572" t="s">
        <v>170</v>
      </c>
      <c r="C57" s="573"/>
      <c r="D57" s="573"/>
      <c r="E57" s="573"/>
      <c r="F57" s="573"/>
      <c r="G57" s="180"/>
      <c r="H57" s="159"/>
      <c r="I57" s="234"/>
      <c r="J57" s="233"/>
      <c r="K57" s="581"/>
    </row>
    <row r="58" spans="2:11" x14ac:dyDescent="0.25">
      <c r="B58" s="546" t="s">
        <v>213</v>
      </c>
      <c r="C58" s="547"/>
      <c r="D58" s="547"/>
      <c r="E58" s="547"/>
      <c r="F58" s="548"/>
      <c r="G58" s="1" t="s">
        <v>266</v>
      </c>
      <c r="H58" s="128">
        <v>6.1524750489019338E-3</v>
      </c>
      <c r="I58" s="163">
        <v>174269.23815599998</v>
      </c>
      <c r="J58" s="200">
        <f>I58*H58</f>
        <v>1072.1871395459386</v>
      </c>
      <c r="K58" s="581"/>
    </row>
    <row r="59" spans="2:11" x14ac:dyDescent="0.25">
      <c r="B59" s="546"/>
      <c r="C59" s="547"/>
      <c r="D59" s="547"/>
      <c r="E59" s="547"/>
      <c r="F59" s="548"/>
      <c r="G59" s="1"/>
      <c r="H59" s="181"/>
      <c r="I59" s="211"/>
      <c r="J59" s="200"/>
      <c r="K59" s="581"/>
    </row>
    <row r="60" spans="2:11" x14ac:dyDescent="0.25">
      <c r="B60" s="572" t="s">
        <v>171</v>
      </c>
      <c r="C60" s="573"/>
      <c r="D60" s="573"/>
      <c r="E60" s="573"/>
      <c r="F60" s="573"/>
      <c r="G60" s="179"/>
      <c r="H60" s="159"/>
      <c r="I60" s="269"/>
      <c r="J60" s="201"/>
      <c r="K60" s="581"/>
    </row>
    <row r="61" spans="2:11" x14ac:dyDescent="0.25">
      <c r="B61" s="546" t="s">
        <v>247</v>
      </c>
      <c r="C61" s="547"/>
      <c r="D61" s="547"/>
      <c r="E61" s="547"/>
      <c r="F61" s="548"/>
      <c r="G61" s="1" t="s">
        <v>91</v>
      </c>
      <c r="H61" s="128">
        <v>0.01</v>
      </c>
      <c r="I61" s="228">
        <v>444640.69198600005</v>
      </c>
      <c r="J61" s="229">
        <f>H61*I61</f>
        <v>4446.4069198600009</v>
      </c>
      <c r="K61" s="581"/>
    </row>
    <row r="62" spans="2:11" x14ac:dyDescent="0.25">
      <c r="B62" s="546"/>
      <c r="C62" s="547"/>
      <c r="D62" s="547"/>
      <c r="E62" s="547"/>
      <c r="F62" s="548"/>
      <c r="G62" s="1"/>
      <c r="H62" s="184"/>
      <c r="I62" s="162"/>
      <c r="J62" s="216"/>
      <c r="K62" s="581"/>
    </row>
    <row r="63" spans="2:11" x14ac:dyDescent="0.25">
      <c r="B63" s="546"/>
      <c r="C63" s="547"/>
      <c r="D63" s="547"/>
      <c r="E63" s="547"/>
      <c r="F63" s="548"/>
      <c r="G63" s="1"/>
      <c r="H63" s="128"/>
      <c r="I63" s="162"/>
      <c r="J63" s="216"/>
      <c r="K63" s="581"/>
    </row>
    <row r="64" spans="2:11" x14ac:dyDescent="0.25">
      <c r="B64" s="546"/>
      <c r="C64" s="547"/>
      <c r="D64" s="547"/>
      <c r="E64" s="547"/>
      <c r="F64" s="548"/>
      <c r="G64" s="1"/>
      <c r="H64" s="128"/>
      <c r="I64" s="162"/>
      <c r="J64" s="216"/>
      <c r="K64" s="581"/>
    </row>
    <row r="65" spans="2:11" x14ac:dyDescent="0.25">
      <c r="B65" s="546"/>
      <c r="C65" s="547"/>
      <c r="D65" s="547"/>
      <c r="E65" s="547"/>
      <c r="F65" s="548"/>
      <c r="G65" s="1"/>
      <c r="H65" s="181"/>
      <c r="I65" s="222"/>
      <c r="J65" s="216"/>
      <c r="K65" s="581"/>
    </row>
    <row r="66" spans="2:11" x14ac:dyDescent="0.25">
      <c r="B66" s="574" t="s">
        <v>188</v>
      </c>
      <c r="C66" s="574"/>
      <c r="D66" s="574"/>
      <c r="E66" s="574"/>
      <c r="F66" s="574"/>
      <c r="G66" s="1" t="s">
        <v>177</v>
      </c>
      <c r="H66" s="159"/>
      <c r="I66" s="272"/>
      <c r="J66" s="223">
        <f>SUM(J58:J65)*1%</f>
        <v>55.185940594059396</v>
      </c>
      <c r="K66" s="581"/>
    </row>
    <row r="67" spans="2:11" ht="15" customHeight="1" thickBot="1" x14ac:dyDescent="0.3">
      <c r="B67" s="575"/>
      <c r="C67" s="575"/>
      <c r="D67" s="575"/>
      <c r="E67" s="575"/>
      <c r="F67" s="576"/>
      <c r="G67" s="182" t="s">
        <v>178</v>
      </c>
      <c r="H67" s="183"/>
      <c r="I67" s="224"/>
      <c r="J67" s="225">
        <f>SUM(J51:J66)</f>
        <v>5573.7799999999988</v>
      </c>
      <c r="K67" s="582"/>
    </row>
    <row r="68" spans="2:11" x14ac:dyDescent="0.25">
      <c r="B68" s="165"/>
      <c r="C68" s="165"/>
      <c r="D68" s="165"/>
      <c r="E68" s="165"/>
      <c r="F68" s="165"/>
      <c r="G68" s="218"/>
      <c r="H68" s="219"/>
      <c r="I68" s="219"/>
      <c r="J68" s="220"/>
      <c r="K68" s="221"/>
    </row>
    <row r="69" spans="2:11" ht="15.75" thickBot="1" x14ac:dyDescent="0.3">
      <c r="B69" s="172"/>
      <c r="C69" s="199"/>
      <c r="D69" s="199"/>
      <c r="E69" s="199"/>
      <c r="F69" s="199"/>
      <c r="G69" s="198"/>
      <c r="H69" s="198"/>
      <c r="I69" s="265"/>
      <c r="J69" s="199"/>
      <c r="K69" s="199"/>
    </row>
    <row r="70" spans="2:11" x14ac:dyDescent="0.25">
      <c r="B70" s="553" t="s">
        <v>265</v>
      </c>
      <c r="C70" s="554"/>
      <c r="D70" s="554"/>
      <c r="E70" s="554"/>
      <c r="F70" s="554"/>
      <c r="G70" s="554"/>
      <c r="H70" s="554"/>
      <c r="I70" s="554"/>
      <c r="J70" s="554"/>
      <c r="K70" s="555"/>
    </row>
    <row r="71" spans="2:11" ht="39" customHeight="1" thickBot="1" x14ac:dyDescent="0.3">
      <c r="B71" s="556"/>
      <c r="C71" s="557"/>
      <c r="D71" s="557"/>
      <c r="E71" s="557"/>
      <c r="F71" s="557"/>
      <c r="G71" s="557"/>
      <c r="H71" s="557"/>
      <c r="I71" s="557"/>
      <c r="J71" s="557"/>
      <c r="K71" s="558"/>
    </row>
    <row r="72" spans="2:11" ht="15.75" thickBot="1" x14ac:dyDescent="0.3"/>
    <row r="73" spans="2:11" x14ac:dyDescent="0.25">
      <c r="B73" s="604" t="s">
        <v>162</v>
      </c>
      <c r="C73" s="560"/>
      <c r="D73" s="560"/>
      <c r="E73" s="560"/>
      <c r="F73" s="560"/>
      <c r="G73" s="563" t="s">
        <v>163</v>
      </c>
      <c r="H73" s="563" t="s">
        <v>164</v>
      </c>
      <c r="I73" s="563" t="s">
        <v>165</v>
      </c>
      <c r="J73" s="565" t="s">
        <v>166</v>
      </c>
      <c r="K73" s="566"/>
    </row>
    <row r="74" spans="2:11" x14ac:dyDescent="0.25">
      <c r="B74" s="605"/>
      <c r="C74" s="561"/>
      <c r="D74" s="561"/>
      <c r="E74" s="561"/>
      <c r="F74" s="561"/>
      <c r="G74" s="564"/>
      <c r="H74" s="564"/>
      <c r="I74" s="564"/>
      <c r="J74" s="567" t="s">
        <v>167</v>
      </c>
      <c r="K74" s="569" t="s">
        <v>168</v>
      </c>
    </row>
    <row r="75" spans="2:11" x14ac:dyDescent="0.25">
      <c r="B75" s="606"/>
      <c r="C75" s="562"/>
      <c r="D75" s="562"/>
      <c r="E75" s="562"/>
      <c r="F75" s="562"/>
      <c r="G75" s="564"/>
      <c r="H75" s="564"/>
      <c r="I75" s="564"/>
      <c r="J75" s="568"/>
      <c r="K75" s="569"/>
    </row>
    <row r="76" spans="2:11" x14ac:dyDescent="0.25">
      <c r="B76" s="607" t="s">
        <v>41</v>
      </c>
      <c r="C76" s="550"/>
      <c r="D76" s="550"/>
      <c r="E76" s="550"/>
      <c r="F76" s="550"/>
      <c r="G76" s="109"/>
      <c r="H76" s="110"/>
      <c r="I76" s="213"/>
      <c r="J76" s="208"/>
      <c r="K76" s="551">
        <f>+J92</f>
        <v>316859.99999999994</v>
      </c>
    </row>
    <row r="77" spans="2:11" ht="18" x14ac:dyDescent="0.25">
      <c r="B77" s="608" t="s">
        <v>256</v>
      </c>
      <c r="C77" s="571"/>
      <c r="D77" s="571"/>
      <c r="E77" s="571"/>
      <c r="F77" s="571"/>
      <c r="G77" s="111" t="s">
        <v>15</v>
      </c>
      <c r="H77" s="112"/>
      <c r="I77" s="214"/>
      <c r="J77" s="201"/>
      <c r="K77" s="551"/>
    </row>
    <row r="78" spans="2:11" x14ac:dyDescent="0.25">
      <c r="B78" s="170"/>
      <c r="C78" s="157"/>
      <c r="D78" s="157"/>
      <c r="E78" s="157"/>
      <c r="F78" s="157"/>
      <c r="G78" s="115"/>
      <c r="H78" s="112"/>
      <c r="I78" s="214"/>
      <c r="J78" s="201"/>
      <c r="K78" s="551"/>
    </row>
    <row r="79" spans="2:11" x14ac:dyDescent="0.25">
      <c r="B79" s="609" t="s">
        <v>170</v>
      </c>
      <c r="C79" s="573"/>
      <c r="D79" s="573"/>
      <c r="E79" s="573"/>
      <c r="F79" s="573"/>
      <c r="G79" s="116"/>
      <c r="H79" s="117"/>
      <c r="I79" s="215"/>
      <c r="J79" s="201"/>
      <c r="K79" s="551"/>
    </row>
    <row r="80" spans="2:11" x14ac:dyDescent="0.25">
      <c r="B80" s="610" t="s">
        <v>183</v>
      </c>
      <c r="C80" s="547"/>
      <c r="D80" s="547"/>
      <c r="E80" s="547"/>
      <c r="F80" s="548"/>
      <c r="G80" s="118" t="s">
        <v>266</v>
      </c>
      <c r="H80" s="128">
        <v>8.2302922765508213E-2</v>
      </c>
      <c r="I80" s="163">
        <v>233282.84265000001</v>
      </c>
      <c r="J80" s="200">
        <f>I80*H80</f>
        <v>19199.859781141156</v>
      </c>
      <c r="K80" s="551"/>
    </row>
    <row r="81" spans="2:11" x14ac:dyDescent="0.25">
      <c r="B81" s="610"/>
      <c r="C81" s="547"/>
      <c r="D81" s="547"/>
      <c r="E81" s="547"/>
      <c r="F81" s="548"/>
      <c r="G81" s="118"/>
      <c r="H81" s="124"/>
      <c r="I81" s="211"/>
      <c r="J81" s="200"/>
      <c r="K81" s="551"/>
    </row>
    <row r="82" spans="2:11" x14ac:dyDescent="0.25">
      <c r="B82" s="609" t="s">
        <v>171</v>
      </c>
      <c r="C82" s="573"/>
      <c r="D82" s="573"/>
      <c r="E82" s="573"/>
      <c r="F82" s="573"/>
      <c r="G82" s="115"/>
      <c r="H82" s="117"/>
      <c r="I82" s="269"/>
      <c r="J82" s="201"/>
      <c r="K82" s="551"/>
    </row>
    <row r="83" spans="2:11" x14ac:dyDescent="0.25">
      <c r="B83" s="616" t="s">
        <v>212</v>
      </c>
      <c r="C83" s="550"/>
      <c r="D83" s="550"/>
      <c r="E83" s="550"/>
      <c r="F83" s="583"/>
      <c r="G83" s="118" t="s">
        <v>15</v>
      </c>
      <c r="H83" s="120">
        <v>1</v>
      </c>
      <c r="I83" s="228">
        <v>294522.9124960865</v>
      </c>
      <c r="J83" s="229">
        <f>H83*I83</f>
        <v>294522.9124960865</v>
      </c>
      <c r="K83" s="551"/>
    </row>
    <row r="84" spans="2:11" x14ac:dyDescent="0.25">
      <c r="B84" s="610"/>
      <c r="C84" s="547"/>
      <c r="D84" s="547"/>
      <c r="E84" s="547"/>
      <c r="F84" s="548"/>
      <c r="G84" s="118"/>
      <c r="H84" s="119"/>
      <c r="I84" s="163"/>
      <c r="J84" s="200"/>
      <c r="K84" s="551"/>
    </row>
    <row r="85" spans="2:11" x14ac:dyDescent="0.25">
      <c r="B85" s="610"/>
      <c r="C85" s="547"/>
      <c r="D85" s="547"/>
      <c r="E85" s="547"/>
      <c r="F85" s="548"/>
      <c r="G85" s="118"/>
      <c r="H85" s="119"/>
      <c r="I85" s="163"/>
      <c r="J85" s="200"/>
      <c r="K85" s="551"/>
    </row>
    <row r="86" spans="2:11" x14ac:dyDescent="0.25">
      <c r="B86" s="610"/>
      <c r="C86" s="547"/>
      <c r="D86" s="547"/>
      <c r="E86" s="547"/>
      <c r="F86" s="548"/>
      <c r="G86" s="118"/>
      <c r="H86" s="119"/>
      <c r="I86" s="163"/>
      <c r="J86" s="200"/>
      <c r="K86" s="551"/>
    </row>
    <row r="87" spans="2:11" x14ac:dyDescent="0.25">
      <c r="B87" s="610"/>
      <c r="C87" s="547"/>
      <c r="D87" s="547"/>
      <c r="E87" s="547"/>
      <c r="F87" s="548"/>
      <c r="G87" s="118"/>
      <c r="H87" s="124"/>
      <c r="I87" s="211"/>
      <c r="J87" s="200"/>
      <c r="K87" s="551"/>
    </row>
    <row r="88" spans="2:11" x14ac:dyDescent="0.25">
      <c r="B88" s="611"/>
      <c r="C88" s="574"/>
      <c r="D88" s="574"/>
      <c r="E88" s="574"/>
      <c r="F88" s="574"/>
      <c r="G88" s="118"/>
      <c r="H88" s="117"/>
      <c r="I88" s="270"/>
      <c r="J88" s="203"/>
      <c r="K88" s="551"/>
    </row>
    <row r="89" spans="2:11" x14ac:dyDescent="0.25">
      <c r="B89" s="171"/>
      <c r="C89" s="154"/>
      <c r="D89" s="154"/>
      <c r="E89" s="154"/>
      <c r="F89" s="155"/>
      <c r="G89" s="118"/>
      <c r="H89" s="119"/>
      <c r="I89" s="163"/>
      <c r="J89" s="200"/>
      <c r="K89" s="551"/>
    </row>
    <row r="90" spans="2:11" x14ac:dyDescent="0.25">
      <c r="B90" s="610"/>
      <c r="C90" s="547"/>
      <c r="D90" s="547"/>
      <c r="E90" s="547"/>
      <c r="F90" s="548"/>
      <c r="G90" s="118"/>
      <c r="H90" s="124"/>
      <c r="I90" s="211"/>
      <c r="J90" s="200"/>
      <c r="K90" s="551"/>
    </row>
    <row r="91" spans="2:11" x14ac:dyDescent="0.25">
      <c r="B91" s="611" t="s">
        <v>188</v>
      </c>
      <c r="C91" s="574"/>
      <c r="D91" s="574"/>
      <c r="E91" s="574"/>
      <c r="F91" s="574"/>
      <c r="G91" s="118" t="s">
        <v>177</v>
      </c>
      <c r="H91" s="117"/>
      <c r="I91" s="270"/>
      <c r="J91" s="203">
        <f>(J80+J83)*1%</f>
        <v>3137.2277227722766</v>
      </c>
      <c r="K91" s="551"/>
    </row>
    <row r="92" spans="2:11" ht="15.75" thickBot="1" x14ac:dyDescent="0.3">
      <c r="B92" s="612"/>
      <c r="C92" s="575"/>
      <c r="D92" s="575"/>
      <c r="E92" s="575"/>
      <c r="F92" s="576"/>
      <c r="G92" s="125" t="s">
        <v>178</v>
      </c>
      <c r="H92" s="126"/>
      <c r="I92" s="212"/>
      <c r="J92" s="204">
        <f>SUM(J80:J91)</f>
        <v>316859.99999999994</v>
      </c>
      <c r="K92" s="552"/>
    </row>
    <row r="93" spans="2:11" x14ac:dyDescent="0.25">
      <c r="B93" s="165"/>
      <c r="C93" s="165"/>
      <c r="D93" s="165"/>
      <c r="E93" s="165"/>
      <c r="F93" s="165"/>
      <c r="G93" s="166"/>
      <c r="H93" s="167"/>
      <c r="I93" s="167"/>
      <c r="J93" s="168"/>
      <c r="K93" s="169"/>
    </row>
    <row r="94" spans="2:11" ht="15.75" thickBot="1" x14ac:dyDescent="0.3">
      <c r="B94" s="172"/>
      <c r="C94" s="199"/>
      <c r="D94" s="199"/>
      <c r="E94" s="199"/>
      <c r="F94" s="199"/>
      <c r="G94" s="198"/>
      <c r="H94" s="198"/>
      <c r="I94" s="265"/>
      <c r="J94" s="199"/>
      <c r="K94" s="199"/>
    </row>
    <row r="95" spans="2:11" x14ac:dyDescent="0.25">
      <c r="B95" s="553" t="s">
        <v>265</v>
      </c>
      <c r="C95" s="554"/>
      <c r="D95" s="554"/>
      <c r="E95" s="554"/>
      <c r="F95" s="554"/>
      <c r="G95" s="554"/>
      <c r="H95" s="554"/>
      <c r="I95" s="554"/>
      <c r="J95" s="554"/>
      <c r="K95" s="555"/>
    </row>
    <row r="96" spans="2:11" ht="15.75" thickBot="1" x14ac:dyDescent="0.3">
      <c r="B96" s="556"/>
      <c r="C96" s="557"/>
      <c r="D96" s="557"/>
      <c r="E96" s="557"/>
      <c r="F96" s="557"/>
      <c r="G96" s="557"/>
      <c r="H96" s="557"/>
      <c r="I96" s="557"/>
      <c r="J96" s="557"/>
      <c r="K96" s="558"/>
    </row>
    <row r="97" spans="2:13" ht="15" customHeight="1" thickBot="1" x14ac:dyDescent="0.3">
      <c r="B97" s="165"/>
      <c r="C97" s="165"/>
      <c r="D97" s="165"/>
      <c r="E97" s="165"/>
      <c r="F97" s="165"/>
      <c r="G97" s="166"/>
      <c r="H97" s="167"/>
      <c r="I97" s="167"/>
      <c r="J97" s="168"/>
      <c r="K97" s="169"/>
    </row>
    <row r="98" spans="2:13" x14ac:dyDescent="0.25">
      <c r="B98" s="604" t="s">
        <v>162</v>
      </c>
      <c r="C98" s="560"/>
      <c r="D98" s="560"/>
      <c r="E98" s="560"/>
      <c r="F98" s="560"/>
      <c r="G98" s="563" t="s">
        <v>163</v>
      </c>
      <c r="H98" s="563" t="s">
        <v>164</v>
      </c>
      <c r="I98" s="563" t="s">
        <v>165</v>
      </c>
      <c r="J98" s="565" t="s">
        <v>166</v>
      </c>
      <c r="K98" s="566"/>
    </row>
    <row r="99" spans="2:13" x14ac:dyDescent="0.25">
      <c r="B99" s="605"/>
      <c r="C99" s="561"/>
      <c r="D99" s="561"/>
      <c r="E99" s="561"/>
      <c r="F99" s="561"/>
      <c r="G99" s="564"/>
      <c r="H99" s="564"/>
      <c r="I99" s="564"/>
      <c r="J99" s="567" t="s">
        <v>167</v>
      </c>
      <c r="K99" s="569" t="s">
        <v>168</v>
      </c>
    </row>
    <row r="100" spans="2:13" x14ac:dyDescent="0.25">
      <c r="B100" s="606"/>
      <c r="C100" s="562"/>
      <c r="D100" s="562"/>
      <c r="E100" s="562"/>
      <c r="F100" s="562"/>
      <c r="G100" s="564"/>
      <c r="H100" s="564"/>
      <c r="I100" s="564"/>
      <c r="J100" s="568"/>
      <c r="K100" s="569"/>
    </row>
    <row r="101" spans="2:13" ht="39" customHeight="1" x14ac:dyDescent="0.25">
      <c r="B101" s="607" t="s">
        <v>41</v>
      </c>
      <c r="C101" s="550"/>
      <c r="D101" s="550"/>
      <c r="E101" s="550"/>
      <c r="F101" s="550"/>
      <c r="G101" s="109"/>
      <c r="H101" s="110"/>
      <c r="I101" s="213"/>
      <c r="J101" s="208"/>
      <c r="K101" s="551">
        <f>+J118</f>
        <v>3221410</v>
      </c>
    </row>
    <row r="102" spans="2:13" ht="18" x14ac:dyDescent="0.25">
      <c r="B102" s="608" t="s">
        <v>267</v>
      </c>
      <c r="C102" s="571"/>
      <c r="D102" s="571"/>
      <c r="E102" s="571"/>
      <c r="F102" s="571"/>
      <c r="G102" s="111" t="s">
        <v>163</v>
      </c>
      <c r="H102" s="112"/>
      <c r="I102" s="214"/>
      <c r="J102" s="201"/>
      <c r="K102" s="551"/>
    </row>
    <row r="103" spans="2:13" x14ac:dyDescent="0.25">
      <c r="B103" s="170"/>
      <c r="C103" s="157"/>
      <c r="D103" s="157"/>
      <c r="E103" s="157"/>
      <c r="F103" s="157"/>
      <c r="G103" s="115"/>
      <c r="H103" s="112"/>
      <c r="I103" s="214"/>
      <c r="J103" s="201"/>
      <c r="K103" s="551"/>
    </row>
    <row r="104" spans="2:13" x14ac:dyDescent="0.25">
      <c r="B104" s="609" t="s">
        <v>170</v>
      </c>
      <c r="C104" s="573"/>
      <c r="D104" s="573"/>
      <c r="E104" s="573"/>
      <c r="F104" s="573"/>
      <c r="G104" s="116"/>
      <c r="H104" s="117"/>
      <c r="I104" s="215"/>
      <c r="J104" s="201"/>
      <c r="K104" s="551"/>
    </row>
    <row r="105" spans="2:13" x14ac:dyDescent="0.25">
      <c r="B105" s="610" t="s">
        <v>213</v>
      </c>
      <c r="C105" s="547"/>
      <c r="D105" s="547"/>
      <c r="E105" s="547"/>
      <c r="F105" s="548"/>
      <c r="G105" s="118" t="s">
        <v>266</v>
      </c>
      <c r="H105" s="128">
        <v>0.75563395119349253</v>
      </c>
      <c r="I105" s="163">
        <v>174269.23815599998</v>
      </c>
      <c r="J105" s="200">
        <f>I105*H105</f>
        <v>131683.75299929801</v>
      </c>
      <c r="K105" s="551"/>
    </row>
    <row r="106" spans="2:13" x14ac:dyDescent="0.25">
      <c r="B106" s="610"/>
      <c r="C106" s="547"/>
      <c r="D106" s="547"/>
      <c r="E106" s="547"/>
      <c r="F106" s="548"/>
      <c r="G106" s="118"/>
      <c r="H106" s="124"/>
      <c r="I106" s="211"/>
      <c r="J106" s="200"/>
      <c r="K106" s="551"/>
    </row>
    <row r="107" spans="2:13" ht="63.75" customHeight="1" x14ac:dyDescent="0.25">
      <c r="B107" s="609" t="s">
        <v>171</v>
      </c>
      <c r="C107" s="573"/>
      <c r="D107" s="573"/>
      <c r="E107" s="573"/>
      <c r="F107" s="573"/>
      <c r="G107" s="115"/>
      <c r="H107" s="117"/>
      <c r="I107" s="269"/>
      <c r="J107" s="201"/>
      <c r="K107" s="551"/>
    </row>
    <row r="108" spans="2:13" x14ac:dyDescent="0.25">
      <c r="B108" s="610" t="s">
        <v>268</v>
      </c>
      <c r="C108" s="547"/>
      <c r="D108" s="547"/>
      <c r="E108" s="547"/>
      <c r="F108" s="548"/>
      <c r="G108" s="118" t="s">
        <v>163</v>
      </c>
      <c r="H108" s="119">
        <v>1</v>
      </c>
      <c r="I108" s="228">
        <v>2865544.534</v>
      </c>
      <c r="J108" s="229">
        <f t="shared" ref="J108:J113" si="0">H108*I108</f>
        <v>2865544.534</v>
      </c>
      <c r="K108" s="551"/>
      <c r="M108" s="129"/>
    </row>
    <row r="109" spans="2:13" x14ac:dyDescent="0.25">
      <c r="B109" s="610" t="s">
        <v>217</v>
      </c>
      <c r="C109" s="547"/>
      <c r="D109" s="547"/>
      <c r="E109" s="547"/>
      <c r="F109" s="548"/>
      <c r="G109" s="118" t="s">
        <v>28</v>
      </c>
      <c r="H109" s="119">
        <v>0.15</v>
      </c>
      <c r="I109" s="228">
        <v>52571.298799999997</v>
      </c>
      <c r="J109" s="229">
        <f t="shared" si="0"/>
        <v>7885.6948199999988</v>
      </c>
      <c r="K109" s="551"/>
    </row>
    <row r="110" spans="2:13" x14ac:dyDescent="0.25">
      <c r="B110" s="610" t="s">
        <v>216</v>
      </c>
      <c r="C110" s="547"/>
      <c r="D110" s="547"/>
      <c r="E110" s="547"/>
      <c r="F110" s="548"/>
      <c r="G110" s="118" t="s">
        <v>15</v>
      </c>
      <c r="H110" s="119">
        <v>0.95</v>
      </c>
      <c r="I110" s="228">
        <v>15843</v>
      </c>
      <c r="J110" s="229">
        <f t="shared" si="0"/>
        <v>15050.849999999999</v>
      </c>
      <c r="K110" s="551"/>
    </row>
    <row r="111" spans="2:13" x14ac:dyDescent="0.25">
      <c r="B111" s="610" t="s">
        <v>214</v>
      </c>
      <c r="C111" s="547"/>
      <c r="D111" s="547"/>
      <c r="E111" s="547"/>
      <c r="F111" s="548"/>
      <c r="G111" s="118" t="s">
        <v>163</v>
      </c>
      <c r="H111" s="119">
        <v>1</v>
      </c>
      <c r="I111" s="228">
        <v>31686</v>
      </c>
      <c r="J111" s="229">
        <f t="shared" si="0"/>
        <v>31686</v>
      </c>
      <c r="K111" s="551"/>
    </row>
    <row r="112" spans="2:13" x14ac:dyDescent="0.25">
      <c r="B112" s="610" t="s">
        <v>215</v>
      </c>
      <c r="C112" s="547"/>
      <c r="D112" s="547"/>
      <c r="E112" s="547"/>
      <c r="F112" s="548"/>
      <c r="G112" s="118" t="s">
        <v>163</v>
      </c>
      <c r="H112" s="120">
        <v>4</v>
      </c>
      <c r="I112" s="228">
        <v>2112.4</v>
      </c>
      <c r="J112" s="229">
        <f t="shared" si="0"/>
        <v>8449.6</v>
      </c>
      <c r="K112" s="551"/>
    </row>
    <row r="113" spans="2:11" x14ac:dyDescent="0.25">
      <c r="B113" s="610" t="s">
        <v>269</v>
      </c>
      <c r="C113" s="547"/>
      <c r="D113" s="547"/>
      <c r="E113" s="547"/>
      <c r="F113" s="548"/>
      <c r="G113" s="118" t="s">
        <v>200</v>
      </c>
      <c r="H113" s="119">
        <v>22.95</v>
      </c>
      <c r="I113" s="228">
        <v>5630.2642160000005</v>
      </c>
      <c r="J113" s="229">
        <f t="shared" si="0"/>
        <v>129214.56375720001</v>
      </c>
      <c r="K113" s="551"/>
    </row>
    <row r="114" spans="2:11" x14ac:dyDescent="0.25">
      <c r="B114" s="610"/>
      <c r="C114" s="547"/>
      <c r="D114" s="547"/>
      <c r="E114" s="547"/>
      <c r="F114" s="548"/>
      <c r="G114" s="118"/>
      <c r="H114" s="119"/>
      <c r="I114" s="163"/>
      <c r="J114" s="200"/>
      <c r="K114" s="551"/>
    </row>
    <row r="115" spans="2:11" x14ac:dyDescent="0.25">
      <c r="B115" s="610"/>
      <c r="C115" s="547"/>
      <c r="D115" s="547"/>
      <c r="E115" s="547"/>
      <c r="F115" s="548"/>
      <c r="G115" s="118"/>
      <c r="H115" s="119"/>
      <c r="I115" s="163"/>
      <c r="J115" s="200"/>
      <c r="K115" s="551"/>
    </row>
    <row r="116" spans="2:11" x14ac:dyDescent="0.25">
      <c r="B116" s="610"/>
      <c r="C116" s="547"/>
      <c r="D116" s="547"/>
      <c r="E116" s="547"/>
      <c r="F116" s="548"/>
      <c r="G116" s="118"/>
      <c r="H116" s="124"/>
      <c r="I116" s="211"/>
      <c r="J116" s="200"/>
      <c r="K116" s="551"/>
    </row>
    <row r="117" spans="2:11" x14ac:dyDescent="0.25">
      <c r="B117" s="611" t="s">
        <v>188</v>
      </c>
      <c r="C117" s="574"/>
      <c r="D117" s="574"/>
      <c r="E117" s="574"/>
      <c r="F117" s="574"/>
      <c r="G117" s="118" t="s">
        <v>177</v>
      </c>
      <c r="H117" s="117"/>
      <c r="I117" s="270"/>
      <c r="J117" s="203">
        <f>SUM(J105:J116)*1%</f>
        <v>31895.149955764977</v>
      </c>
      <c r="K117" s="551"/>
    </row>
    <row r="118" spans="2:11" ht="15.75" thickBot="1" x14ac:dyDescent="0.3">
      <c r="B118" s="612"/>
      <c r="C118" s="575"/>
      <c r="D118" s="575"/>
      <c r="E118" s="575"/>
      <c r="F118" s="576"/>
      <c r="G118" s="125" t="s">
        <v>178</v>
      </c>
      <c r="H118" s="126"/>
      <c r="I118" s="212"/>
      <c r="J118" s="204">
        <f>ROUND(SUM(J98:J117),0)</f>
        <v>3221410</v>
      </c>
      <c r="K118" s="552"/>
    </row>
    <row r="119" spans="2:11" x14ac:dyDescent="0.25">
      <c r="B119" s="165"/>
      <c r="C119" s="165"/>
      <c r="D119" s="165"/>
      <c r="E119" s="165"/>
      <c r="F119" s="165"/>
      <c r="G119" s="166"/>
      <c r="H119" s="167"/>
      <c r="I119" s="167"/>
      <c r="J119" s="168"/>
      <c r="K119" s="169"/>
    </row>
    <row r="120" spans="2:11" ht="15.75" thickBot="1" x14ac:dyDescent="0.3">
      <c r="B120" s="172"/>
      <c r="C120" s="199"/>
      <c r="D120" s="199"/>
      <c r="E120" s="199"/>
      <c r="F120" s="199"/>
      <c r="G120" s="198"/>
      <c r="H120" s="198"/>
      <c r="I120" s="265"/>
      <c r="J120" s="199"/>
      <c r="K120" s="199"/>
    </row>
    <row r="121" spans="2:11" x14ac:dyDescent="0.25">
      <c r="B121" s="553" t="s">
        <v>265</v>
      </c>
      <c r="C121" s="554"/>
      <c r="D121" s="554"/>
      <c r="E121" s="554"/>
      <c r="F121" s="554"/>
      <c r="G121" s="554"/>
      <c r="H121" s="554"/>
      <c r="I121" s="554"/>
      <c r="J121" s="554"/>
      <c r="K121" s="555"/>
    </row>
    <row r="122" spans="2:11" ht="15.75" thickBot="1" x14ac:dyDescent="0.3">
      <c r="B122" s="556"/>
      <c r="C122" s="557"/>
      <c r="D122" s="557"/>
      <c r="E122" s="557"/>
      <c r="F122" s="557"/>
      <c r="G122" s="557"/>
      <c r="H122" s="557"/>
      <c r="I122" s="557"/>
      <c r="J122" s="557"/>
      <c r="K122" s="558"/>
    </row>
    <row r="123" spans="2:11" ht="15.75" thickBot="1" x14ac:dyDescent="0.3">
      <c r="B123" s="165"/>
      <c r="C123" s="165"/>
      <c r="D123" s="165"/>
      <c r="E123" s="165"/>
      <c r="F123" s="165"/>
      <c r="G123" s="166"/>
      <c r="H123" s="167"/>
      <c r="I123" s="167"/>
      <c r="J123" s="168"/>
      <c r="K123" s="169"/>
    </row>
    <row r="124" spans="2:11" x14ac:dyDescent="0.25">
      <c r="B124" s="604" t="s">
        <v>162</v>
      </c>
      <c r="C124" s="560"/>
      <c r="D124" s="560"/>
      <c r="E124" s="560"/>
      <c r="F124" s="560"/>
      <c r="G124" s="563" t="s">
        <v>163</v>
      </c>
      <c r="H124" s="563" t="s">
        <v>164</v>
      </c>
      <c r="I124" s="563" t="s">
        <v>165</v>
      </c>
      <c r="J124" s="565" t="s">
        <v>166</v>
      </c>
      <c r="K124" s="566"/>
    </row>
    <row r="125" spans="2:11" x14ac:dyDescent="0.25">
      <c r="B125" s="605"/>
      <c r="C125" s="561"/>
      <c r="D125" s="561"/>
      <c r="E125" s="561"/>
      <c r="F125" s="561"/>
      <c r="G125" s="564"/>
      <c r="H125" s="564"/>
      <c r="I125" s="564"/>
      <c r="J125" s="567" t="s">
        <v>167</v>
      </c>
      <c r="K125" s="569" t="s">
        <v>168</v>
      </c>
    </row>
    <row r="126" spans="2:11" x14ac:dyDescent="0.25">
      <c r="B126" s="606"/>
      <c r="C126" s="562"/>
      <c r="D126" s="562"/>
      <c r="E126" s="562"/>
      <c r="F126" s="562"/>
      <c r="G126" s="564"/>
      <c r="H126" s="564"/>
      <c r="I126" s="564"/>
      <c r="J126" s="568"/>
      <c r="K126" s="569"/>
    </row>
    <row r="127" spans="2:11" x14ac:dyDescent="0.25">
      <c r="B127" s="607" t="s">
        <v>41</v>
      </c>
      <c r="C127" s="550"/>
      <c r="D127" s="550"/>
      <c r="E127" s="550"/>
      <c r="F127" s="550"/>
      <c r="G127" s="109"/>
      <c r="H127" s="110"/>
      <c r="I127" s="213"/>
      <c r="J127" s="208"/>
      <c r="K127" s="551">
        <f>+J141</f>
        <v>23003.48</v>
      </c>
    </row>
    <row r="128" spans="2:11" ht="18" x14ac:dyDescent="0.25">
      <c r="B128" s="608" t="s">
        <v>224</v>
      </c>
      <c r="C128" s="571"/>
      <c r="D128" s="571"/>
      <c r="E128" s="571"/>
      <c r="F128" s="571"/>
      <c r="G128" s="111" t="s">
        <v>86</v>
      </c>
      <c r="H128" s="112"/>
      <c r="I128" s="214"/>
      <c r="J128" s="201"/>
      <c r="K128" s="551"/>
    </row>
    <row r="129" spans="2:11" x14ac:dyDescent="0.25">
      <c r="B129" s="170"/>
      <c r="C129" s="157"/>
      <c r="D129" s="157"/>
      <c r="E129" s="157"/>
      <c r="F129" s="157"/>
      <c r="G129" s="115"/>
      <c r="H129" s="112"/>
      <c r="I129" s="214"/>
      <c r="J129" s="201"/>
      <c r="K129" s="551"/>
    </row>
    <row r="130" spans="2:11" ht="15" customHeight="1" x14ac:dyDescent="0.25">
      <c r="B130" s="609" t="s">
        <v>170</v>
      </c>
      <c r="C130" s="573"/>
      <c r="D130" s="573"/>
      <c r="E130" s="573"/>
      <c r="F130" s="573"/>
      <c r="G130" s="116"/>
      <c r="H130" s="117"/>
      <c r="I130" s="215"/>
      <c r="J130" s="201"/>
      <c r="K130" s="551"/>
    </row>
    <row r="131" spans="2:11" x14ac:dyDescent="0.25">
      <c r="B131" s="610" t="s">
        <v>213</v>
      </c>
      <c r="C131" s="547"/>
      <c r="D131" s="547"/>
      <c r="E131" s="547"/>
      <c r="F131" s="548"/>
      <c r="G131" s="118" t="s">
        <v>266</v>
      </c>
      <c r="H131" s="128">
        <v>4.1800199174764921E-2</v>
      </c>
      <c r="I131" s="163">
        <v>174269.23815599998</v>
      </c>
      <c r="J131" s="200">
        <f>I131*H131</f>
        <v>7284.4888649553413</v>
      </c>
      <c r="K131" s="551"/>
    </row>
    <row r="132" spans="2:11" x14ac:dyDescent="0.25">
      <c r="B132" s="610"/>
      <c r="C132" s="547"/>
      <c r="D132" s="547"/>
      <c r="E132" s="547"/>
      <c r="F132" s="548"/>
      <c r="G132" s="118"/>
      <c r="H132" s="124"/>
      <c r="I132" s="211"/>
      <c r="J132" s="200"/>
      <c r="K132" s="551"/>
    </row>
    <row r="133" spans="2:11" x14ac:dyDescent="0.25">
      <c r="B133" s="609" t="s">
        <v>171</v>
      </c>
      <c r="C133" s="573"/>
      <c r="D133" s="573"/>
      <c r="E133" s="573"/>
      <c r="F133" s="573"/>
      <c r="G133" s="115"/>
      <c r="H133" s="117"/>
      <c r="I133" s="269"/>
      <c r="J133" s="201"/>
      <c r="K133" s="551"/>
    </row>
    <row r="134" spans="2:11" ht="42" customHeight="1" x14ac:dyDescent="0.25">
      <c r="B134" s="610" t="s">
        <v>218</v>
      </c>
      <c r="C134" s="547"/>
      <c r="D134" s="547"/>
      <c r="E134" s="547"/>
      <c r="F134" s="548"/>
      <c r="G134" s="118" t="s">
        <v>221</v>
      </c>
      <c r="H134" s="119">
        <v>0.10199999999999999</v>
      </c>
      <c r="I134" s="228">
        <v>19.011600000000001</v>
      </c>
      <c r="J134" s="229">
        <f>H134*I134</f>
        <v>1.9391832</v>
      </c>
      <c r="K134" s="551"/>
    </row>
    <row r="135" spans="2:11" x14ac:dyDescent="0.25">
      <c r="B135" s="610" t="s">
        <v>219</v>
      </c>
      <c r="C135" s="547"/>
      <c r="D135" s="547"/>
      <c r="E135" s="547"/>
      <c r="F135" s="548"/>
      <c r="G135" s="118" t="s">
        <v>163</v>
      </c>
      <c r="H135" s="120">
        <v>0.51</v>
      </c>
      <c r="I135" s="228">
        <v>2129.2991999999999</v>
      </c>
      <c r="J135" s="229">
        <f>H135*I135</f>
        <v>1085.9425919999999</v>
      </c>
      <c r="K135" s="551"/>
    </row>
    <row r="136" spans="2:11" x14ac:dyDescent="0.25">
      <c r="B136" s="610" t="s">
        <v>223</v>
      </c>
      <c r="C136" s="547"/>
      <c r="D136" s="547"/>
      <c r="E136" s="547"/>
      <c r="F136" s="548"/>
      <c r="G136" s="118" t="s">
        <v>222</v>
      </c>
      <c r="H136" s="119">
        <v>0.17849999999999999</v>
      </c>
      <c r="I136" s="228">
        <v>78053.179999999993</v>
      </c>
      <c r="J136" s="229">
        <f>H136*I136</f>
        <v>13932.492629999999</v>
      </c>
      <c r="K136" s="551"/>
    </row>
    <row r="137" spans="2:11" x14ac:dyDescent="0.25">
      <c r="B137" s="610" t="s">
        <v>220</v>
      </c>
      <c r="C137" s="547"/>
      <c r="D137" s="547"/>
      <c r="E137" s="547"/>
      <c r="F137" s="548"/>
      <c r="G137" s="118" t="s">
        <v>163</v>
      </c>
      <c r="H137" s="119">
        <v>5.0000000000000001E-3</v>
      </c>
      <c r="I137" s="228">
        <v>5722.4916000000003</v>
      </c>
      <c r="J137" s="229">
        <f>H137*I137</f>
        <v>28.612458000000004</v>
      </c>
      <c r="K137" s="551"/>
    </row>
    <row r="138" spans="2:11" x14ac:dyDescent="0.25">
      <c r="B138" s="610"/>
      <c r="C138" s="547"/>
      <c r="D138" s="547"/>
      <c r="E138" s="547"/>
      <c r="F138" s="548"/>
      <c r="G138" s="118"/>
      <c r="H138" s="119"/>
      <c r="I138" s="163"/>
      <c r="J138" s="200"/>
      <c r="K138" s="551"/>
    </row>
    <row r="139" spans="2:11" x14ac:dyDescent="0.25">
      <c r="B139" s="610"/>
      <c r="C139" s="547"/>
      <c r="D139" s="547"/>
      <c r="E139" s="547"/>
      <c r="F139" s="548"/>
      <c r="G139" s="118"/>
      <c r="H139" s="124"/>
      <c r="I139" s="211"/>
      <c r="J139" s="200"/>
      <c r="K139" s="551"/>
    </row>
    <row r="140" spans="2:11" x14ac:dyDescent="0.25">
      <c r="B140" s="611" t="s">
        <v>211</v>
      </c>
      <c r="C140" s="574"/>
      <c r="D140" s="574"/>
      <c r="E140" s="574"/>
      <c r="F140" s="574"/>
      <c r="G140" s="118" t="s">
        <v>177</v>
      </c>
      <c r="H140" s="117"/>
      <c r="I140" s="270"/>
      <c r="J140" s="203">
        <f>(SUM(J131:J137))*3%</f>
        <v>670.00427184466014</v>
      </c>
      <c r="K140" s="551"/>
    </row>
    <row r="141" spans="2:11" ht="15.75" thickBot="1" x14ac:dyDescent="0.3">
      <c r="B141" s="612"/>
      <c r="C141" s="575"/>
      <c r="D141" s="575"/>
      <c r="E141" s="575"/>
      <c r="F141" s="576"/>
      <c r="G141" s="125" t="s">
        <v>178</v>
      </c>
      <c r="H141" s="126"/>
      <c r="I141" s="212"/>
      <c r="J141" s="204">
        <f>SUM(J127:J140)</f>
        <v>23003.48</v>
      </c>
      <c r="K141" s="552"/>
    </row>
    <row r="142" spans="2:11" x14ac:dyDescent="0.25">
      <c r="B142" s="165"/>
      <c r="C142" s="165"/>
      <c r="D142" s="165"/>
      <c r="E142" s="165"/>
      <c r="F142" s="165"/>
      <c r="G142" s="166"/>
      <c r="H142" s="167"/>
      <c r="I142" s="167"/>
      <c r="J142" s="168"/>
      <c r="K142" s="169"/>
    </row>
    <row r="143" spans="2:11" x14ac:dyDescent="0.25">
      <c r="B143" s="172"/>
      <c r="C143" s="199"/>
      <c r="D143" s="199"/>
      <c r="E143" s="199"/>
      <c r="F143" s="199"/>
      <c r="G143" s="198"/>
      <c r="H143" s="198"/>
      <c r="I143" s="265"/>
      <c r="J143" s="199"/>
      <c r="K143" s="199"/>
    </row>
    <row r="144" spans="2:11" ht="15.75" thickBot="1" x14ac:dyDescent="0.3">
      <c r="B144" s="237"/>
      <c r="C144" s="199"/>
      <c r="D144" s="199"/>
      <c r="E144" s="199"/>
      <c r="F144" s="199"/>
      <c r="G144" s="198"/>
      <c r="H144" s="198"/>
      <c r="I144" s="265"/>
      <c r="J144" s="199"/>
      <c r="K144" s="199"/>
    </row>
    <row r="145" spans="2:11" x14ac:dyDescent="0.25">
      <c r="B145" s="627" t="s">
        <v>265</v>
      </c>
      <c r="C145" s="628"/>
      <c r="D145" s="628"/>
      <c r="E145" s="628"/>
      <c r="F145" s="628"/>
      <c r="G145" s="628"/>
      <c r="H145" s="628"/>
      <c r="I145" s="628"/>
      <c r="J145" s="628"/>
      <c r="K145" s="629"/>
    </row>
    <row r="146" spans="2:11" ht="15.75" thickBot="1" x14ac:dyDescent="0.3">
      <c r="B146" s="630"/>
      <c r="C146" s="631"/>
      <c r="D146" s="631"/>
      <c r="E146" s="631"/>
      <c r="F146" s="631"/>
      <c r="G146" s="631"/>
      <c r="H146" s="631"/>
      <c r="I146" s="631"/>
      <c r="J146" s="631"/>
      <c r="K146" s="632"/>
    </row>
    <row r="147" spans="2:11" ht="15.75" thickBot="1" x14ac:dyDescent="0.3">
      <c r="B147" s="165"/>
      <c r="C147" s="165"/>
      <c r="D147" s="165"/>
      <c r="E147" s="165"/>
      <c r="F147" s="165"/>
      <c r="G147" s="218"/>
      <c r="H147" s="219"/>
      <c r="I147" s="219"/>
      <c r="J147" s="220"/>
      <c r="K147" s="221"/>
    </row>
    <row r="148" spans="2:11" x14ac:dyDescent="0.25">
      <c r="B148" s="604" t="s">
        <v>162</v>
      </c>
      <c r="C148" s="560"/>
      <c r="D148" s="560"/>
      <c r="E148" s="560"/>
      <c r="F148" s="560"/>
      <c r="G148" s="617" t="s">
        <v>163</v>
      </c>
      <c r="H148" s="617" t="s">
        <v>164</v>
      </c>
      <c r="I148" s="617" t="s">
        <v>165</v>
      </c>
      <c r="J148" s="619" t="s">
        <v>166</v>
      </c>
      <c r="K148" s="620"/>
    </row>
    <row r="149" spans="2:11" x14ac:dyDescent="0.25">
      <c r="B149" s="605"/>
      <c r="C149" s="561"/>
      <c r="D149" s="561"/>
      <c r="E149" s="561"/>
      <c r="F149" s="561"/>
      <c r="G149" s="618"/>
      <c r="H149" s="618"/>
      <c r="I149" s="618"/>
      <c r="J149" s="621" t="s">
        <v>167</v>
      </c>
      <c r="K149" s="623" t="s">
        <v>168</v>
      </c>
    </row>
    <row r="150" spans="2:11" x14ac:dyDescent="0.25">
      <c r="B150" s="606"/>
      <c r="C150" s="562"/>
      <c r="D150" s="562"/>
      <c r="E150" s="562"/>
      <c r="F150" s="562"/>
      <c r="G150" s="618"/>
      <c r="H150" s="618"/>
      <c r="I150" s="618"/>
      <c r="J150" s="622"/>
      <c r="K150" s="623"/>
    </row>
    <row r="151" spans="2:11" x14ac:dyDescent="0.25">
      <c r="B151" s="607" t="s">
        <v>41</v>
      </c>
      <c r="C151" s="550"/>
      <c r="D151" s="550"/>
      <c r="E151" s="550"/>
      <c r="F151" s="550"/>
      <c r="G151" s="174"/>
      <c r="H151" s="191"/>
      <c r="I151" s="230"/>
      <c r="J151" s="231"/>
      <c r="K151" s="581">
        <f>+J161</f>
        <v>1968195.96</v>
      </c>
    </row>
    <row r="152" spans="2:11" ht="18" x14ac:dyDescent="0.25">
      <c r="B152" s="608" t="s">
        <v>255</v>
      </c>
      <c r="C152" s="571"/>
      <c r="D152" s="571"/>
      <c r="E152" s="571"/>
      <c r="F152" s="571"/>
      <c r="G152" s="176" t="s">
        <v>163</v>
      </c>
      <c r="H152" s="177"/>
      <c r="I152" s="232"/>
      <c r="J152" s="233"/>
      <c r="K152" s="581"/>
    </row>
    <row r="153" spans="2:11" x14ac:dyDescent="0.25">
      <c r="B153" s="192"/>
      <c r="C153" s="189"/>
      <c r="D153" s="189"/>
      <c r="E153" s="189"/>
      <c r="F153" s="189"/>
      <c r="G153" s="194"/>
      <c r="H153" s="177"/>
      <c r="I153" s="232"/>
      <c r="J153" s="233"/>
      <c r="K153" s="581"/>
    </row>
    <row r="154" spans="2:11" x14ac:dyDescent="0.25">
      <c r="B154" s="609" t="s">
        <v>170</v>
      </c>
      <c r="C154" s="573"/>
      <c r="D154" s="573"/>
      <c r="E154" s="573"/>
      <c r="F154" s="573"/>
      <c r="G154" s="180"/>
      <c r="H154" s="197"/>
      <c r="I154" s="234"/>
      <c r="J154" s="233"/>
      <c r="K154" s="581"/>
    </row>
    <row r="155" spans="2:11" x14ac:dyDescent="0.25">
      <c r="B155" s="610" t="s">
        <v>213</v>
      </c>
      <c r="C155" s="547"/>
      <c r="D155" s="547"/>
      <c r="E155" s="547"/>
      <c r="F155" s="548"/>
      <c r="G155" s="1" t="s">
        <v>266</v>
      </c>
      <c r="H155" s="164">
        <v>1.0000228488058404E-2</v>
      </c>
      <c r="I155" s="163">
        <v>174269.23815599998</v>
      </c>
      <c r="J155" s="200">
        <f>I155*H155</f>
        <v>1742.7321999998655</v>
      </c>
      <c r="K155" s="581"/>
    </row>
    <row r="156" spans="2:11" x14ac:dyDescent="0.25">
      <c r="B156" s="610"/>
      <c r="C156" s="547"/>
      <c r="D156" s="547"/>
      <c r="E156" s="547"/>
      <c r="F156" s="548"/>
      <c r="G156" s="1"/>
      <c r="H156" s="181"/>
      <c r="I156" s="211"/>
      <c r="J156" s="200"/>
      <c r="K156" s="581"/>
    </row>
    <row r="157" spans="2:11" x14ac:dyDescent="0.25">
      <c r="B157" s="609" t="s">
        <v>171</v>
      </c>
      <c r="C157" s="573"/>
      <c r="D157" s="573"/>
      <c r="E157" s="573"/>
      <c r="F157" s="573"/>
      <c r="G157" s="194"/>
      <c r="H157" s="197"/>
      <c r="I157" s="269"/>
      <c r="J157" s="201"/>
      <c r="K157" s="581"/>
    </row>
    <row r="158" spans="2:11" x14ac:dyDescent="0.25">
      <c r="B158" s="610" t="s">
        <v>227</v>
      </c>
      <c r="C158" s="547"/>
      <c r="D158" s="547"/>
      <c r="E158" s="547"/>
      <c r="F158" s="548"/>
      <c r="G158" s="1" t="s">
        <v>163</v>
      </c>
      <c r="H158" s="184">
        <v>1</v>
      </c>
      <c r="I158" s="228">
        <v>1966453.2278</v>
      </c>
      <c r="J158" s="229">
        <f>H158*I158</f>
        <v>1966453.2278</v>
      </c>
      <c r="K158" s="581"/>
    </row>
    <row r="159" spans="2:11" x14ac:dyDescent="0.25">
      <c r="B159" s="610"/>
      <c r="C159" s="547"/>
      <c r="D159" s="547"/>
      <c r="E159" s="547"/>
      <c r="F159" s="548"/>
      <c r="G159" s="1"/>
      <c r="H159" s="128"/>
      <c r="I159" s="228"/>
      <c r="J159" s="229"/>
      <c r="K159" s="581"/>
    </row>
    <row r="160" spans="2:11" x14ac:dyDescent="0.25">
      <c r="B160" s="610"/>
      <c r="C160" s="547"/>
      <c r="D160" s="547"/>
      <c r="E160" s="547"/>
      <c r="F160" s="548"/>
      <c r="G160" s="1"/>
      <c r="H160" s="181"/>
      <c r="I160" s="222"/>
      <c r="J160" s="216"/>
      <c r="K160" s="581"/>
    </row>
    <row r="161" spans="2:11" ht="15.75" thickBot="1" x14ac:dyDescent="0.3">
      <c r="B161" s="612"/>
      <c r="C161" s="575"/>
      <c r="D161" s="575"/>
      <c r="E161" s="575"/>
      <c r="F161" s="576"/>
      <c r="G161" s="182" t="s">
        <v>178</v>
      </c>
      <c r="H161" s="183"/>
      <c r="I161" s="224"/>
      <c r="J161" s="225">
        <f>SUM(J151:J160)</f>
        <v>1968195.96</v>
      </c>
      <c r="K161" s="582"/>
    </row>
    <row r="162" spans="2:11" x14ac:dyDescent="0.25">
      <c r="B162" s="165"/>
      <c r="C162" s="165"/>
      <c r="D162" s="165"/>
      <c r="E162" s="165"/>
      <c r="F162" s="165"/>
      <c r="G162" s="166"/>
      <c r="H162" s="167"/>
      <c r="I162" s="167"/>
      <c r="J162" s="168"/>
      <c r="K162" s="169"/>
    </row>
    <row r="163" spans="2:11" ht="15.75" thickBot="1" x14ac:dyDescent="0.3">
      <c r="B163" s="172"/>
      <c r="C163" s="199"/>
      <c r="D163" s="199"/>
      <c r="E163" s="199"/>
      <c r="F163" s="199"/>
      <c r="G163" s="198"/>
      <c r="H163" s="198"/>
      <c r="I163" s="265"/>
      <c r="J163" s="199"/>
      <c r="K163" s="199"/>
    </row>
    <row r="164" spans="2:11" ht="15" customHeight="1" x14ac:dyDescent="0.25">
      <c r="B164" s="553" t="s">
        <v>265</v>
      </c>
      <c r="C164" s="554"/>
      <c r="D164" s="554"/>
      <c r="E164" s="554"/>
      <c r="F164" s="554"/>
      <c r="G164" s="554"/>
      <c r="H164" s="554"/>
      <c r="I164" s="554"/>
      <c r="J164" s="554"/>
      <c r="K164" s="555"/>
    </row>
    <row r="165" spans="2:11" ht="15.75" thickBot="1" x14ac:dyDescent="0.3">
      <c r="B165" s="556"/>
      <c r="C165" s="557"/>
      <c r="D165" s="557"/>
      <c r="E165" s="557"/>
      <c r="F165" s="557"/>
      <c r="G165" s="557"/>
      <c r="H165" s="557"/>
      <c r="I165" s="557"/>
      <c r="J165" s="557"/>
      <c r="K165" s="558"/>
    </row>
    <row r="166" spans="2:11" ht="15.75" thickBot="1" x14ac:dyDescent="0.3">
      <c r="B166" s="165"/>
      <c r="C166" s="165"/>
      <c r="D166" s="165"/>
      <c r="E166" s="165"/>
      <c r="F166" s="165"/>
      <c r="G166" s="166"/>
      <c r="H166" s="167"/>
      <c r="I166" s="167"/>
      <c r="J166" s="168"/>
      <c r="K166" s="169"/>
    </row>
    <row r="167" spans="2:11" x14ac:dyDescent="0.25">
      <c r="B167" s="604" t="s">
        <v>162</v>
      </c>
      <c r="C167" s="560"/>
      <c r="D167" s="560"/>
      <c r="E167" s="560"/>
      <c r="F167" s="560"/>
      <c r="G167" s="563" t="s">
        <v>163</v>
      </c>
      <c r="H167" s="563" t="s">
        <v>164</v>
      </c>
      <c r="I167" s="563" t="s">
        <v>165</v>
      </c>
      <c r="J167" s="565" t="s">
        <v>166</v>
      </c>
      <c r="K167" s="566"/>
    </row>
    <row r="168" spans="2:11" ht="29.25" customHeight="1" x14ac:dyDescent="0.25">
      <c r="B168" s="605"/>
      <c r="C168" s="561"/>
      <c r="D168" s="561"/>
      <c r="E168" s="561"/>
      <c r="F168" s="561"/>
      <c r="G168" s="564"/>
      <c r="H168" s="564"/>
      <c r="I168" s="564"/>
      <c r="J168" s="567" t="s">
        <v>167</v>
      </c>
      <c r="K168" s="569" t="s">
        <v>168</v>
      </c>
    </row>
    <row r="169" spans="2:11" x14ac:dyDescent="0.25">
      <c r="B169" s="606"/>
      <c r="C169" s="562"/>
      <c r="D169" s="562"/>
      <c r="E169" s="562"/>
      <c r="F169" s="562"/>
      <c r="G169" s="564"/>
      <c r="H169" s="564"/>
      <c r="I169" s="564"/>
      <c r="J169" s="568"/>
      <c r="K169" s="569"/>
    </row>
    <row r="170" spans="2:11" x14ac:dyDescent="0.25">
      <c r="B170" s="607" t="s">
        <v>41</v>
      </c>
      <c r="C170" s="550"/>
      <c r="D170" s="550"/>
      <c r="E170" s="550"/>
      <c r="F170" s="550"/>
      <c r="G170" s="109"/>
      <c r="H170" s="110"/>
      <c r="I170" s="213"/>
      <c r="J170" s="208"/>
      <c r="K170" s="551">
        <f>+J183</f>
        <v>915316.70999999985</v>
      </c>
    </row>
    <row r="171" spans="2:11" ht="18" x14ac:dyDescent="0.25">
      <c r="B171" s="608" t="s">
        <v>254</v>
      </c>
      <c r="C171" s="571"/>
      <c r="D171" s="571"/>
      <c r="E171" s="571"/>
      <c r="F171" s="571"/>
      <c r="G171" s="111" t="s">
        <v>163</v>
      </c>
      <c r="H171" s="112"/>
      <c r="I171" s="214"/>
      <c r="J171" s="201"/>
      <c r="K171" s="551"/>
    </row>
    <row r="172" spans="2:11" x14ac:dyDescent="0.25">
      <c r="B172" s="170"/>
      <c r="C172" s="157"/>
      <c r="D172" s="157"/>
      <c r="E172" s="157"/>
      <c r="F172" s="157"/>
      <c r="G172" s="115"/>
      <c r="H172" s="112"/>
      <c r="I172" s="214"/>
      <c r="J172" s="201"/>
      <c r="K172" s="551"/>
    </row>
    <row r="173" spans="2:11" x14ac:dyDescent="0.25">
      <c r="B173" s="609" t="s">
        <v>170</v>
      </c>
      <c r="C173" s="573"/>
      <c r="D173" s="573"/>
      <c r="E173" s="573"/>
      <c r="F173" s="573"/>
      <c r="G173" s="116"/>
      <c r="H173" s="117"/>
      <c r="I173" s="215"/>
      <c r="J173" s="201"/>
      <c r="K173" s="551"/>
    </row>
    <row r="174" spans="2:11" x14ac:dyDescent="0.25">
      <c r="B174" s="610" t="s">
        <v>213</v>
      </c>
      <c r="C174" s="547"/>
      <c r="D174" s="547"/>
      <c r="E174" s="547"/>
      <c r="F174" s="548"/>
      <c r="G174" s="118" t="s">
        <v>266</v>
      </c>
      <c r="H174" s="128">
        <v>8.2148627604763921E-2</v>
      </c>
      <c r="I174" s="163">
        <v>174269.23815599998</v>
      </c>
      <c r="J174" s="200">
        <f>I174*H174</f>
        <v>14315.978748243158</v>
      </c>
      <c r="K174" s="551"/>
    </row>
    <row r="175" spans="2:11" x14ac:dyDescent="0.25">
      <c r="B175" s="610"/>
      <c r="C175" s="547"/>
      <c r="D175" s="547"/>
      <c r="E175" s="547"/>
      <c r="F175" s="548"/>
      <c r="G175" s="118"/>
      <c r="H175" s="124"/>
      <c r="I175" s="211"/>
      <c r="J175" s="200"/>
      <c r="K175" s="551"/>
    </row>
    <row r="176" spans="2:11" x14ac:dyDescent="0.25">
      <c r="B176" s="609" t="s">
        <v>171</v>
      </c>
      <c r="C176" s="573"/>
      <c r="D176" s="573"/>
      <c r="E176" s="573"/>
      <c r="F176" s="573"/>
      <c r="G176" s="115"/>
      <c r="H176" s="117"/>
      <c r="I176" s="269"/>
      <c r="J176" s="201"/>
      <c r="K176" s="551"/>
    </row>
    <row r="177" spans="2:11" x14ac:dyDescent="0.25">
      <c r="B177" s="610" t="s">
        <v>229</v>
      </c>
      <c r="C177" s="547"/>
      <c r="D177" s="547"/>
      <c r="E177" s="547"/>
      <c r="F177" s="548"/>
      <c r="G177" s="118" t="s">
        <v>163</v>
      </c>
      <c r="H177" s="120">
        <v>1</v>
      </c>
      <c r="I177" s="228">
        <v>857819.23499999999</v>
      </c>
      <c r="J177" s="229">
        <f>H177*I177</f>
        <v>857819.23499999999</v>
      </c>
      <c r="K177" s="551"/>
    </row>
    <row r="178" spans="2:11" x14ac:dyDescent="0.25">
      <c r="B178" s="610" t="s">
        <v>225</v>
      </c>
      <c r="C178" s="547"/>
      <c r="D178" s="547"/>
      <c r="E178" s="547"/>
      <c r="F178" s="548"/>
      <c r="G178" s="118" t="s">
        <v>28</v>
      </c>
      <c r="H178" s="120">
        <v>7.2099999999999997E-2</v>
      </c>
      <c r="I178" s="228">
        <v>473217.12300399999</v>
      </c>
      <c r="J178" s="229">
        <f>H178*I178</f>
        <v>34118.9545685884</v>
      </c>
      <c r="K178" s="551"/>
    </row>
    <row r="179" spans="2:11" x14ac:dyDescent="0.25">
      <c r="B179" s="610"/>
      <c r="C179" s="547"/>
      <c r="D179" s="547"/>
      <c r="E179" s="547"/>
      <c r="F179" s="548"/>
      <c r="G179" s="118"/>
      <c r="H179" s="120"/>
      <c r="I179" s="163"/>
      <c r="J179" s="200"/>
      <c r="K179" s="551"/>
    </row>
    <row r="180" spans="2:11" x14ac:dyDescent="0.25">
      <c r="B180" s="610"/>
      <c r="C180" s="547"/>
      <c r="D180" s="547"/>
      <c r="E180" s="547"/>
      <c r="F180" s="548"/>
      <c r="G180" s="118"/>
      <c r="H180" s="119"/>
      <c r="I180" s="163"/>
      <c r="J180" s="200"/>
      <c r="K180" s="551"/>
    </row>
    <row r="181" spans="2:11" x14ac:dyDescent="0.25">
      <c r="B181" s="610"/>
      <c r="C181" s="547"/>
      <c r="D181" s="547"/>
      <c r="E181" s="547"/>
      <c r="F181" s="548"/>
      <c r="G181" s="118"/>
      <c r="H181" s="124"/>
      <c r="I181" s="211"/>
      <c r="J181" s="200"/>
      <c r="K181" s="551"/>
    </row>
    <row r="182" spans="2:11" x14ac:dyDescent="0.25">
      <c r="B182" s="611" t="s">
        <v>228</v>
      </c>
      <c r="C182" s="574"/>
      <c r="D182" s="574"/>
      <c r="E182" s="574"/>
      <c r="F182" s="574"/>
      <c r="G182" s="118" t="s">
        <v>177</v>
      </c>
      <c r="H182" s="117"/>
      <c r="I182" s="270"/>
      <c r="J182" s="203">
        <f>(SUM(J174:J178))*1%</f>
        <v>9062.541683168316</v>
      </c>
      <c r="K182" s="551"/>
    </row>
    <row r="183" spans="2:11" ht="15.75" thickBot="1" x14ac:dyDescent="0.3">
      <c r="B183" s="612"/>
      <c r="C183" s="575"/>
      <c r="D183" s="575"/>
      <c r="E183" s="575"/>
      <c r="F183" s="576"/>
      <c r="G183" s="125" t="s">
        <v>178</v>
      </c>
      <c r="H183" s="126"/>
      <c r="I183" s="212"/>
      <c r="J183" s="204">
        <f>SUM(J170:J182)</f>
        <v>915316.70999999985</v>
      </c>
      <c r="K183" s="552"/>
    </row>
    <row r="184" spans="2:11" x14ac:dyDescent="0.25">
      <c r="B184" s="165"/>
      <c r="C184" s="165"/>
      <c r="D184" s="165"/>
      <c r="E184" s="165"/>
      <c r="F184" s="165"/>
      <c r="G184" s="166"/>
      <c r="H184" s="167"/>
      <c r="I184" s="167"/>
      <c r="J184" s="168"/>
      <c r="K184" s="169"/>
    </row>
    <row r="185" spans="2:11" x14ac:dyDescent="0.25">
      <c r="B185" s="165"/>
      <c r="C185" s="165"/>
      <c r="D185" s="165"/>
      <c r="E185" s="165"/>
      <c r="F185" s="165"/>
      <c r="G185" s="166"/>
      <c r="H185" s="167"/>
      <c r="I185" s="167"/>
      <c r="J185" s="168"/>
      <c r="K185" s="169"/>
    </row>
    <row r="186" spans="2:11" x14ac:dyDescent="0.25">
      <c r="B186" s="172"/>
      <c r="C186" s="199"/>
      <c r="D186" s="199"/>
      <c r="E186" s="199"/>
      <c r="F186" s="199"/>
      <c r="G186" s="198"/>
      <c r="H186" s="198"/>
      <c r="I186" s="265"/>
      <c r="J186" s="199"/>
      <c r="K186" s="199"/>
    </row>
    <row r="187" spans="2:11" ht="15.75" thickBot="1" x14ac:dyDescent="0.3">
      <c r="B187" s="172"/>
      <c r="C187" s="199"/>
      <c r="D187" s="199"/>
      <c r="E187" s="199"/>
      <c r="F187" s="199"/>
      <c r="G187" s="198"/>
      <c r="H187" s="198"/>
      <c r="I187" s="265"/>
      <c r="J187" s="199"/>
      <c r="K187" s="199"/>
    </row>
    <row r="188" spans="2:11" x14ac:dyDescent="0.25">
      <c r="B188" s="553" t="s">
        <v>265</v>
      </c>
      <c r="C188" s="554"/>
      <c r="D188" s="554"/>
      <c r="E188" s="554"/>
      <c r="F188" s="554"/>
      <c r="G188" s="554"/>
      <c r="H188" s="554"/>
      <c r="I188" s="554"/>
      <c r="J188" s="554"/>
      <c r="K188" s="555"/>
    </row>
    <row r="189" spans="2:11" ht="15.75" thickBot="1" x14ac:dyDescent="0.3">
      <c r="B189" s="556"/>
      <c r="C189" s="557"/>
      <c r="D189" s="557"/>
      <c r="E189" s="557"/>
      <c r="F189" s="557"/>
      <c r="G189" s="557"/>
      <c r="H189" s="557"/>
      <c r="I189" s="557"/>
      <c r="J189" s="557"/>
      <c r="K189" s="558"/>
    </row>
    <row r="190" spans="2:11" ht="15.75" thickBot="1" x14ac:dyDescent="0.3">
      <c r="B190" s="165"/>
      <c r="C190" s="165"/>
      <c r="D190" s="165"/>
      <c r="E190" s="165"/>
      <c r="F190" s="165"/>
      <c r="G190" s="166"/>
      <c r="H190" s="167"/>
      <c r="I190" s="167"/>
      <c r="J190" s="168"/>
      <c r="K190" s="169"/>
    </row>
    <row r="191" spans="2:11" x14ac:dyDescent="0.25">
      <c r="B191" s="604" t="s">
        <v>162</v>
      </c>
      <c r="C191" s="560"/>
      <c r="D191" s="560"/>
      <c r="E191" s="560"/>
      <c r="F191" s="560"/>
      <c r="G191" s="563" t="s">
        <v>163</v>
      </c>
      <c r="H191" s="563" t="s">
        <v>164</v>
      </c>
      <c r="I191" s="563" t="s">
        <v>165</v>
      </c>
      <c r="J191" s="565" t="s">
        <v>166</v>
      </c>
      <c r="K191" s="566"/>
    </row>
    <row r="192" spans="2:11" x14ac:dyDescent="0.25">
      <c r="B192" s="605"/>
      <c r="C192" s="561"/>
      <c r="D192" s="561"/>
      <c r="E192" s="561"/>
      <c r="F192" s="561"/>
      <c r="G192" s="564"/>
      <c r="H192" s="564"/>
      <c r="I192" s="564"/>
      <c r="J192" s="567" t="s">
        <v>167</v>
      </c>
      <c r="K192" s="569" t="s">
        <v>168</v>
      </c>
    </row>
    <row r="193" spans="2:11" x14ac:dyDescent="0.25">
      <c r="B193" s="606"/>
      <c r="C193" s="562"/>
      <c r="D193" s="562"/>
      <c r="E193" s="562"/>
      <c r="F193" s="562"/>
      <c r="G193" s="564"/>
      <c r="H193" s="564"/>
      <c r="I193" s="564"/>
      <c r="J193" s="568"/>
      <c r="K193" s="569"/>
    </row>
    <row r="194" spans="2:11" x14ac:dyDescent="0.25">
      <c r="B194" s="607" t="s">
        <v>41</v>
      </c>
      <c r="C194" s="550"/>
      <c r="D194" s="550"/>
      <c r="E194" s="550"/>
      <c r="F194" s="550"/>
      <c r="G194" s="109"/>
      <c r="H194" s="110"/>
      <c r="I194" s="213"/>
      <c r="J194" s="208"/>
      <c r="K194" s="551">
        <f>+J210</f>
        <v>87151.290000000008</v>
      </c>
    </row>
    <row r="195" spans="2:11" ht="15" customHeight="1" x14ac:dyDescent="0.25">
      <c r="B195" s="608" t="s">
        <v>270</v>
      </c>
      <c r="C195" s="571"/>
      <c r="D195" s="571"/>
      <c r="E195" s="571"/>
      <c r="F195" s="571"/>
      <c r="G195" s="111" t="s">
        <v>163</v>
      </c>
      <c r="H195" s="112"/>
      <c r="I195" s="214"/>
      <c r="J195" s="201"/>
      <c r="K195" s="551"/>
    </row>
    <row r="196" spans="2:11" x14ac:dyDescent="0.25">
      <c r="B196" s="170"/>
      <c r="C196" s="157"/>
      <c r="D196" s="157"/>
      <c r="E196" s="157"/>
      <c r="F196" s="157"/>
      <c r="G196" s="115"/>
      <c r="H196" s="112"/>
      <c r="I196" s="214"/>
      <c r="J196" s="201"/>
      <c r="K196" s="551"/>
    </row>
    <row r="197" spans="2:11" x14ac:dyDescent="0.25">
      <c r="B197" s="609" t="s">
        <v>170</v>
      </c>
      <c r="C197" s="573"/>
      <c r="D197" s="573"/>
      <c r="E197" s="573"/>
      <c r="F197" s="573"/>
      <c r="G197" s="116"/>
      <c r="H197" s="117"/>
      <c r="I197" s="215"/>
      <c r="J197" s="201"/>
      <c r="K197" s="551"/>
    </row>
    <row r="198" spans="2:11" x14ac:dyDescent="0.25">
      <c r="B198" s="610" t="s">
        <v>236</v>
      </c>
      <c r="C198" s="547"/>
      <c r="D198" s="547"/>
      <c r="E198" s="547"/>
      <c r="F198" s="548"/>
      <c r="G198" s="118" t="s">
        <v>266</v>
      </c>
      <c r="H198" s="128">
        <v>0.29993265327535257</v>
      </c>
      <c r="I198" s="163">
        <v>174269.23815599998</v>
      </c>
      <c r="J198" s="200">
        <f>I198*H198</f>
        <v>52269.034984403384</v>
      </c>
      <c r="K198" s="551"/>
    </row>
    <row r="199" spans="2:11" ht="52.5" customHeight="1" x14ac:dyDescent="0.25">
      <c r="B199" s="610" t="s">
        <v>184</v>
      </c>
      <c r="C199" s="547"/>
      <c r="D199" s="547"/>
      <c r="E199" s="547"/>
      <c r="F199" s="548"/>
      <c r="G199" s="118" t="s">
        <v>266</v>
      </c>
      <c r="H199" s="128">
        <v>8.7843446017508597E-2</v>
      </c>
      <c r="I199" s="163">
        <v>118028.92619699999</v>
      </c>
      <c r="J199" s="200">
        <f>I199*H199</f>
        <v>10368.067606890676</v>
      </c>
      <c r="K199" s="551"/>
    </row>
    <row r="200" spans="2:11" x14ac:dyDescent="0.25">
      <c r="B200" s="610"/>
      <c r="C200" s="547"/>
      <c r="D200" s="547"/>
      <c r="E200" s="547"/>
      <c r="F200" s="548"/>
      <c r="G200" s="118"/>
      <c r="H200" s="124"/>
      <c r="I200" s="269"/>
      <c r="J200" s="201"/>
      <c r="K200" s="551"/>
    </row>
    <row r="201" spans="2:11" x14ac:dyDescent="0.25">
      <c r="B201" s="610" t="s">
        <v>230</v>
      </c>
      <c r="C201" s="547"/>
      <c r="D201" s="547"/>
      <c r="E201" s="547"/>
      <c r="F201" s="548"/>
      <c r="G201" s="118"/>
      <c r="H201" s="119"/>
      <c r="I201" s="228"/>
      <c r="J201" s="229"/>
      <c r="K201" s="551"/>
    </row>
    <row r="202" spans="2:11" ht="15" customHeight="1" x14ac:dyDescent="0.25">
      <c r="B202" s="610" t="s">
        <v>231</v>
      </c>
      <c r="C202" s="547"/>
      <c r="D202" s="547"/>
      <c r="E202" s="547"/>
      <c r="F202" s="548"/>
      <c r="G202" s="118" t="s">
        <v>234</v>
      </c>
      <c r="H202" s="119">
        <v>0.35</v>
      </c>
      <c r="I202" s="228">
        <v>45200.089562000001</v>
      </c>
      <c r="J202" s="229">
        <f>H202*I202</f>
        <v>15820.0313467</v>
      </c>
      <c r="K202" s="551"/>
    </row>
    <row r="203" spans="2:11" x14ac:dyDescent="0.25">
      <c r="B203" s="610"/>
      <c r="C203" s="547"/>
      <c r="D203" s="547"/>
      <c r="E203" s="547"/>
      <c r="F203" s="548"/>
      <c r="G203" s="118"/>
      <c r="H203" s="119"/>
      <c r="I203" s="228"/>
      <c r="J203" s="229"/>
      <c r="K203" s="551"/>
    </row>
    <row r="204" spans="2:11" x14ac:dyDescent="0.25">
      <c r="B204" s="610" t="s">
        <v>226</v>
      </c>
      <c r="C204" s="547"/>
      <c r="D204" s="547"/>
      <c r="E204" s="547"/>
      <c r="F204" s="548"/>
      <c r="G204" s="118"/>
      <c r="H204" s="119"/>
      <c r="I204" s="228"/>
      <c r="J204" s="229"/>
      <c r="K204" s="551"/>
    </row>
    <row r="205" spans="2:11" x14ac:dyDescent="0.25">
      <c r="B205" s="610" t="s">
        <v>232</v>
      </c>
      <c r="C205" s="547"/>
      <c r="D205" s="547"/>
      <c r="E205" s="547"/>
      <c r="F205" s="548"/>
      <c r="G205" s="118" t="s">
        <v>28</v>
      </c>
      <c r="H205" s="119">
        <v>0.18010000000000001</v>
      </c>
      <c r="I205" s="228">
        <v>3936.4574000000002</v>
      </c>
      <c r="J205" s="229">
        <f>H205*I205</f>
        <v>708.95597774000009</v>
      </c>
      <c r="K205" s="551"/>
    </row>
    <row r="206" spans="2:11" x14ac:dyDescent="0.25">
      <c r="B206" s="610" t="s">
        <v>233</v>
      </c>
      <c r="C206" s="547"/>
      <c r="D206" s="547"/>
      <c r="E206" s="547"/>
      <c r="F206" s="548"/>
      <c r="G206" s="118" t="s">
        <v>235</v>
      </c>
      <c r="H206" s="119">
        <v>0.03</v>
      </c>
      <c r="I206" s="228">
        <v>237410.534162</v>
      </c>
      <c r="J206" s="229">
        <f>H206*I206</f>
        <v>7122.3160248599997</v>
      </c>
      <c r="K206" s="551"/>
    </row>
    <row r="207" spans="2:11" x14ac:dyDescent="0.25">
      <c r="B207" s="610"/>
      <c r="C207" s="547"/>
      <c r="D207" s="547"/>
      <c r="E207" s="547"/>
      <c r="F207" s="548"/>
      <c r="G207" s="118"/>
      <c r="H207" s="119"/>
      <c r="I207" s="163"/>
      <c r="J207" s="200"/>
      <c r="K207" s="551"/>
    </row>
    <row r="208" spans="2:11" x14ac:dyDescent="0.25">
      <c r="B208" s="610"/>
      <c r="C208" s="547"/>
      <c r="D208" s="547"/>
      <c r="E208" s="547"/>
      <c r="F208" s="548"/>
      <c r="G208" s="118"/>
      <c r="H208" s="124"/>
      <c r="I208" s="211"/>
      <c r="J208" s="200"/>
      <c r="K208" s="551"/>
    </row>
    <row r="209" spans="2:11" x14ac:dyDescent="0.25">
      <c r="B209" s="611" t="s">
        <v>188</v>
      </c>
      <c r="C209" s="574"/>
      <c r="D209" s="574"/>
      <c r="E209" s="574"/>
      <c r="F209" s="574"/>
      <c r="G209" s="118" t="s">
        <v>177</v>
      </c>
      <c r="H209" s="117"/>
      <c r="I209" s="270"/>
      <c r="J209" s="203">
        <f>(SUM(J198:J206))*1%</f>
        <v>862.88405940594066</v>
      </c>
      <c r="K209" s="551"/>
    </row>
    <row r="210" spans="2:11" ht="15.75" thickBot="1" x14ac:dyDescent="0.3">
      <c r="B210" s="612"/>
      <c r="C210" s="575"/>
      <c r="D210" s="575"/>
      <c r="E210" s="575"/>
      <c r="F210" s="576"/>
      <c r="G210" s="125" t="s">
        <v>178</v>
      </c>
      <c r="H210" s="126"/>
      <c r="I210" s="212"/>
      <c r="J210" s="204">
        <f>SUM(J191:J209)</f>
        <v>87151.290000000008</v>
      </c>
      <c r="K210" s="552"/>
    </row>
    <row r="211" spans="2:11" x14ac:dyDescent="0.25">
      <c r="B211" s="165"/>
      <c r="C211" s="165"/>
      <c r="D211" s="165"/>
      <c r="E211" s="165"/>
      <c r="F211" s="165"/>
      <c r="G211" s="166"/>
      <c r="H211" s="167"/>
      <c r="I211" s="167"/>
      <c r="J211" s="168"/>
      <c r="K211" s="169"/>
    </row>
    <row r="212" spans="2:11" x14ac:dyDescent="0.25">
      <c r="B212" s="165"/>
      <c r="C212" s="165"/>
      <c r="D212" s="165"/>
      <c r="E212" s="165"/>
      <c r="F212" s="165"/>
      <c r="G212" s="166"/>
      <c r="H212" s="167"/>
      <c r="I212" s="167"/>
      <c r="J212" s="168"/>
      <c r="K212" s="169"/>
    </row>
    <row r="213" spans="2:11" ht="15.75" thickBot="1" x14ac:dyDescent="0.3">
      <c r="B213" s="172"/>
      <c r="C213" s="199"/>
      <c r="D213" s="199"/>
      <c r="E213" s="199"/>
      <c r="F213" s="199"/>
      <c r="G213" s="198"/>
      <c r="H213" s="198"/>
      <c r="I213" s="265"/>
      <c r="J213" s="199"/>
      <c r="K213" s="199"/>
    </row>
    <row r="214" spans="2:11" x14ac:dyDescent="0.25">
      <c r="B214" s="553" t="s">
        <v>265</v>
      </c>
      <c r="C214" s="554"/>
      <c r="D214" s="554"/>
      <c r="E214" s="554"/>
      <c r="F214" s="554"/>
      <c r="G214" s="554"/>
      <c r="H214" s="554"/>
      <c r="I214" s="554"/>
      <c r="J214" s="554"/>
      <c r="K214" s="555"/>
    </row>
    <row r="215" spans="2:11" ht="15.75" thickBot="1" x14ac:dyDescent="0.3">
      <c r="B215" s="556"/>
      <c r="C215" s="557"/>
      <c r="D215" s="557"/>
      <c r="E215" s="557"/>
      <c r="F215" s="557"/>
      <c r="G215" s="557"/>
      <c r="H215" s="557"/>
      <c r="I215" s="557"/>
      <c r="J215" s="557"/>
      <c r="K215" s="558"/>
    </row>
    <row r="216" spans="2:11" ht="15.75" thickBot="1" x14ac:dyDescent="0.3">
      <c r="B216" s="165"/>
      <c r="C216" s="165"/>
      <c r="D216" s="165"/>
      <c r="E216" s="165"/>
      <c r="F216" s="165"/>
      <c r="G216" s="166"/>
      <c r="H216" s="167"/>
      <c r="I216" s="167"/>
      <c r="J216" s="168"/>
      <c r="K216" s="169"/>
    </row>
    <row r="217" spans="2:11" x14ac:dyDescent="0.25">
      <c r="B217" s="604" t="s">
        <v>162</v>
      </c>
      <c r="C217" s="560"/>
      <c r="D217" s="560"/>
      <c r="E217" s="560"/>
      <c r="F217" s="560"/>
      <c r="G217" s="563" t="s">
        <v>163</v>
      </c>
      <c r="H217" s="563" t="s">
        <v>164</v>
      </c>
      <c r="I217" s="563" t="s">
        <v>165</v>
      </c>
      <c r="J217" s="565" t="s">
        <v>166</v>
      </c>
      <c r="K217" s="566"/>
    </row>
    <row r="218" spans="2:11" x14ac:dyDescent="0.25">
      <c r="B218" s="605"/>
      <c r="C218" s="561"/>
      <c r="D218" s="561"/>
      <c r="E218" s="561"/>
      <c r="F218" s="561"/>
      <c r="G218" s="564"/>
      <c r="H218" s="564"/>
      <c r="I218" s="564"/>
      <c r="J218" s="567" t="s">
        <v>167</v>
      </c>
      <c r="K218" s="569" t="s">
        <v>168</v>
      </c>
    </row>
    <row r="219" spans="2:11" x14ac:dyDescent="0.25">
      <c r="B219" s="606"/>
      <c r="C219" s="562"/>
      <c r="D219" s="562"/>
      <c r="E219" s="562"/>
      <c r="F219" s="562"/>
      <c r="G219" s="564"/>
      <c r="H219" s="564"/>
      <c r="I219" s="564"/>
      <c r="J219" s="568"/>
      <c r="K219" s="569"/>
    </row>
    <row r="220" spans="2:11" x14ac:dyDescent="0.25">
      <c r="B220" s="607" t="s">
        <v>41</v>
      </c>
      <c r="C220" s="550"/>
      <c r="D220" s="550"/>
      <c r="E220" s="550"/>
      <c r="F220" s="550"/>
      <c r="G220" s="174"/>
      <c r="H220" s="191"/>
      <c r="I220" s="230"/>
      <c r="J220" s="231"/>
      <c r="K220" s="581">
        <f>+J240</f>
        <v>84746.32</v>
      </c>
    </row>
    <row r="221" spans="2:11" ht="18" x14ac:dyDescent="0.25">
      <c r="B221" s="608" t="s">
        <v>204</v>
      </c>
      <c r="C221" s="571"/>
      <c r="D221" s="571"/>
      <c r="E221" s="571"/>
      <c r="F221" s="571"/>
      <c r="G221" s="176" t="s">
        <v>15</v>
      </c>
      <c r="H221" s="177"/>
      <c r="I221" s="232"/>
      <c r="J221" s="233"/>
      <c r="K221" s="581"/>
    </row>
    <row r="222" spans="2:11" ht="15" customHeight="1" x14ac:dyDescent="0.25">
      <c r="B222" s="192"/>
      <c r="C222" s="189"/>
      <c r="D222" s="189"/>
      <c r="E222" s="189"/>
      <c r="F222" s="189"/>
      <c r="G222" s="194"/>
      <c r="H222" s="177"/>
      <c r="I222" s="232"/>
      <c r="J222" s="233"/>
      <c r="K222" s="581"/>
    </row>
    <row r="223" spans="2:11" ht="15" customHeight="1" x14ac:dyDescent="0.25">
      <c r="B223" s="609" t="s">
        <v>170</v>
      </c>
      <c r="C223" s="573"/>
      <c r="D223" s="573"/>
      <c r="E223" s="573"/>
      <c r="F223" s="573"/>
      <c r="G223" s="180"/>
      <c r="H223" s="197"/>
      <c r="I223" s="234"/>
      <c r="J223" s="233"/>
      <c r="K223" s="581"/>
    </row>
    <row r="224" spans="2:11" x14ac:dyDescent="0.25">
      <c r="B224" s="610" t="s">
        <v>183</v>
      </c>
      <c r="C224" s="547"/>
      <c r="D224" s="547"/>
      <c r="E224" s="547"/>
      <c r="F224" s="548"/>
      <c r="G224" s="1" t="s">
        <v>266</v>
      </c>
      <c r="H224" s="128">
        <v>7.5189596151456692E-2</v>
      </c>
      <c r="I224" s="163">
        <v>233282.84265000001</v>
      </c>
      <c r="J224" s="200">
        <f>I224*H224</f>
        <v>17540.442727917318</v>
      </c>
      <c r="K224" s="581"/>
    </row>
    <row r="225" spans="2:11" ht="15" customHeight="1" x14ac:dyDescent="0.25">
      <c r="B225" s="610" t="s">
        <v>184</v>
      </c>
      <c r="C225" s="547"/>
      <c r="D225" s="547"/>
      <c r="E225" s="547"/>
      <c r="F225" s="548"/>
      <c r="G225" s="1" t="s">
        <v>266</v>
      </c>
      <c r="H225" s="128">
        <v>0.12064477611940298</v>
      </c>
      <c r="I225" s="163">
        <v>118028.92619699999</v>
      </c>
      <c r="J225" s="200">
        <f>I225*H225</f>
        <v>14239.573376650602</v>
      </c>
      <c r="K225" s="581"/>
    </row>
    <row r="226" spans="2:11" ht="51.75" customHeight="1" x14ac:dyDescent="0.25">
      <c r="B226" s="610"/>
      <c r="C226" s="547"/>
      <c r="D226" s="547"/>
      <c r="E226" s="547"/>
      <c r="F226" s="548"/>
      <c r="G226" s="1"/>
      <c r="H226" s="128"/>
      <c r="I226" s="269"/>
      <c r="J226" s="201"/>
      <c r="K226" s="581"/>
    </row>
    <row r="227" spans="2:11" x14ac:dyDescent="0.25">
      <c r="B227" s="609" t="s">
        <v>171</v>
      </c>
      <c r="C227" s="573"/>
      <c r="D227" s="573"/>
      <c r="E227" s="573"/>
      <c r="F227" s="573"/>
      <c r="G227" s="194"/>
      <c r="H227" s="197"/>
      <c r="I227" s="228"/>
      <c r="J227" s="229"/>
      <c r="K227" s="581"/>
    </row>
    <row r="228" spans="2:11" ht="15" customHeight="1" x14ac:dyDescent="0.25">
      <c r="B228" s="610" t="s">
        <v>185</v>
      </c>
      <c r="C228" s="547"/>
      <c r="D228" s="547"/>
      <c r="E228" s="547"/>
      <c r="F228" s="548"/>
      <c r="G228" s="1" t="s">
        <v>28</v>
      </c>
      <c r="H228" s="128">
        <v>0.11</v>
      </c>
      <c r="I228" s="228">
        <v>361916.816032</v>
      </c>
      <c r="J228" s="229">
        <f>H228*I228</f>
        <v>39810.849763520004</v>
      </c>
      <c r="K228" s="581"/>
    </row>
    <row r="229" spans="2:11" ht="15" customHeight="1" x14ac:dyDescent="0.25">
      <c r="B229" s="610" t="s">
        <v>186</v>
      </c>
      <c r="C229" s="547"/>
      <c r="D229" s="547"/>
      <c r="E229" s="547"/>
      <c r="F229" s="548"/>
      <c r="G229" s="1" t="s">
        <v>15</v>
      </c>
      <c r="H229" s="128">
        <v>1.1000000000000001</v>
      </c>
      <c r="I229" s="228">
        <v>1532.5462</v>
      </c>
      <c r="J229" s="229">
        <f>H229*I229</f>
        <v>1685.8008200000002</v>
      </c>
      <c r="K229" s="581"/>
    </row>
    <row r="230" spans="2:11" x14ac:dyDescent="0.25">
      <c r="B230" s="610"/>
      <c r="C230" s="547"/>
      <c r="D230" s="547"/>
      <c r="E230" s="547"/>
      <c r="F230" s="548"/>
      <c r="G230" s="1"/>
      <c r="H230" s="128"/>
      <c r="I230" s="228"/>
      <c r="J230" s="229"/>
      <c r="K230" s="581"/>
    </row>
    <row r="231" spans="2:11" ht="15" customHeight="1" x14ac:dyDescent="0.25">
      <c r="B231" s="574" t="s">
        <v>193</v>
      </c>
      <c r="C231" s="574"/>
      <c r="D231" s="574"/>
      <c r="E231" s="574"/>
      <c r="F231" s="574"/>
      <c r="G231" s="194"/>
      <c r="H231" s="181"/>
      <c r="I231" s="228"/>
      <c r="J231" s="229"/>
      <c r="K231" s="581"/>
    </row>
    <row r="232" spans="2:11" ht="15" customHeight="1" x14ac:dyDescent="0.25">
      <c r="B232" s="624" t="s">
        <v>248</v>
      </c>
      <c r="C232" s="625"/>
      <c r="D232" s="625"/>
      <c r="E232" s="625"/>
      <c r="F232" s="626"/>
      <c r="G232" s="190" t="s">
        <v>163</v>
      </c>
      <c r="H232" s="235">
        <v>1.1686999999999999E-3</v>
      </c>
      <c r="I232" s="228">
        <v>3283897.2823083596</v>
      </c>
      <c r="J232" s="229">
        <f>H232*I232</f>
        <v>3837.8907538337799</v>
      </c>
      <c r="K232" s="581"/>
    </row>
    <row r="233" spans="2:11" ht="15" customHeight="1" x14ac:dyDescent="0.25">
      <c r="B233" s="624" t="s">
        <v>249</v>
      </c>
      <c r="C233" s="625"/>
      <c r="D233" s="625"/>
      <c r="E233" s="625"/>
      <c r="F233" s="626"/>
      <c r="G233" s="190" t="s">
        <v>163</v>
      </c>
      <c r="H233" s="235">
        <v>1.1686999999999999E-3</v>
      </c>
      <c r="I233" s="228">
        <v>766158.77458835999</v>
      </c>
      <c r="J233" s="229">
        <f>H233*I233</f>
        <v>895.40975986141632</v>
      </c>
      <c r="K233" s="581"/>
    </row>
    <row r="234" spans="2:11" ht="15" customHeight="1" x14ac:dyDescent="0.25">
      <c r="B234" s="624" t="s">
        <v>250</v>
      </c>
      <c r="C234" s="625"/>
      <c r="D234" s="625"/>
      <c r="E234" s="625"/>
      <c r="F234" s="626"/>
      <c r="G234" s="190" t="s">
        <v>163</v>
      </c>
      <c r="H234" s="235">
        <v>1.1686999999999999E-3</v>
      </c>
      <c r="I234" s="228">
        <v>984873.62408507999</v>
      </c>
      <c r="J234" s="229">
        <f>H234*I234</f>
        <v>1151.0218044682329</v>
      </c>
      <c r="K234" s="581"/>
    </row>
    <row r="235" spans="2:11" x14ac:dyDescent="0.25">
      <c r="B235" s="624" t="s">
        <v>251</v>
      </c>
      <c r="C235" s="625"/>
      <c r="D235" s="625"/>
      <c r="E235" s="625"/>
      <c r="F235" s="626"/>
      <c r="G235" s="190" t="s">
        <v>163</v>
      </c>
      <c r="H235" s="235">
        <v>1.1686999999999999E-3</v>
      </c>
      <c r="I235" s="228">
        <v>1326081.9253269599</v>
      </c>
      <c r="J235" s="229">
        <f>H235*I235</f>
        <v>1549.7919461296181</v>
      </c>
      <c r="K235" s="581"/>
    </row>
    <row r="236" spans="2:11" x14ac:dyDescent="0.25">
      <c r="B236" s="577" t="s">
        <v>329</v>
      </c>
      <c r="C236" s="577"/>
      <c r="D236" s="577"/>
      <c r="E236" s="577"/>
      <c r="F236" s="577"/>
      <c r="G236" s="1" t="s">
        <v>177</v>
      </c>
      <c r="H236" s="181"/>
      <c r="I236" s="272"/>
      <c r="J236" s="223">
        <f>SUM(J224:J235)*5%</f>
        <v>4035.5390476190478</v>
      </c>
      <c r="K236" s="581"/>
    </row>
    <row r="237" spans="2:11" ht="15" customHeight="1" x14ac:dyDescent="0.25">
      <c r="B237" s="193"/>
      <c r="C237" s="186"/>
      <c r="D237" s="186"/>
      <c r="E237" s="186"/>
      <c r="F237" s="187"/>
      <c r="G237" s="1"/>
      <c r="H237" s="128"/>
      <c r="I237" s="162"/>
      <c r="J237" s="216"/>
      <c r="K237" s="581"/>
    </row>
    <row r="238" spans="2:11" x14ac:dyDescent="0.25">
      <c r="B238" s="610"/>
      <c r="C238" s="547"/>
      <c r="D238" s="547"/>
      <c r="E238" s="547"/>
      <c r="F238" s="548"/>
      <c r="G238" s="1"/>
      <c r="H238" s="128"/>
      <c r="I238" s="162"/>
      <c r="J238" s="216"/>
      <c r="K238" s="581"/>
    </row>
    <row r="239" spans="2:11" x14ac:dyDescent="0.25">
      <c r="B239" s="610"/>
      <c r="C239" s="547"/>
      <c r="D239" s="550"/>
      <c r="E239" s="550"/>
      <c r="F239" s="583"/>
      <c r="G239" s="1"/>
      <c r="H239" s="128"/>
      <c r="I239" s="162"/>
      <c r="J239" s="216"/>
      <c r="K239" s="581"/>
    </row>
    <row r="240" spans="2:11" ht="15.75" thickBot="1" x14ac:dyDescent="0.3">
      <c r="B240" s="612"/>
      <c r="C240" s="575"/>
      <c r="D240" s="575"/>
      <c r="E240" s="575"/>
      <c r="F240" s="576"/>
      <c r="G240" s="182" t="s">
        <v>178</v>
      </c>
      <c r="H240" s="183"/>
      <c r="I240" s="224"/>
      <c r="J240" s="225">
        <f>SUM(J219:J239)</f>
        <v>84746.32</v>
      </c>
      <c r="K240" s="582"/>
    </row>
    <row r="241" spans="2:11" x14ac:dyDescent="0.25">
      <c r="B241" s="165"/>
      <c r="C241" s="165"/>
      <c r="D241" s="165"/>
      <c r="E241" s="165"/>
      <c r="F241" s="165"/>
      <c r="G241" s="218"/>
      <c r="H241" s="219"/>
      <c r="I241" s="219"/>
      <c r="J241" s="220"/>
      <c r="K241" s="221"/>
    </row>
    <row r="242" spans="2:11" x14ac:dyDescent="0.25">
      <c r="B242" s="172"/>
      <c r="C242" s="199"/>
      <c r="D242" s="199"/>
      <c r="E242" s="199"/>
      <c r="F242" s="199"/>
      <c r="G242" s="198"/>
      <c r="H242" s="198"/>
      <c r="I242" s="265"/>
      <c r="J242" s="199"/>
      <c r="K242" s="199"/>
    </row>
    <row r="243" spans="2:11" ht="15.75" thickBot="1" x14ac:dyDescent="0.3">
      <c r="B243" s="172"/>
      <c r="C243" s="199"/>
      <c r="D243" s="199"/>
      <c r="E243" s="199"/>
      <c r="F243" s="199"/>
      <c r="G243" s="198"/>
      <c r="H243" s="198"/>
      <c r="I243" s="265"/>
      <c r="J243" s="199"/>
      <c r="K243" s="199"/>
    </row>
    <row r="244" spans="2:11" x14ac:dyDescent="0.25">
      <c r="B244" s="553" t="s">
        <v>265</v>
      </c>
      <c r="C244" s="554"/>
      <c r="D244" s="554"/>
      <c r="E244" s="554"/>
      <c r="F244" s="554"/>
      <c r="G244" s="554"/>
      <c r="H244" s="554"/>
      <c r="I244" s="554"/>
      <c r="J244" s="554"/>
      <c r="K244" s="555"/>
    </row>
    <row r="245" spans="2:11" ht="15.75" thickBot="1" x14ac:dyDescent="0.3">
      <c r="B245" s="556"/>
      <c r="C245" s="557"/>
      <c r="D245" s="557"/>
      <c r="E245" s="557"/>
      <c r="F245" s="557"/>
      <c r="G245" s="557"/>
      <c r="H245" s="557"/>
      <c r="I245" s="557"/>
      <c r="J245" s="557"/>
      <c r="K245" s="558"/>
    </row>
    <row r="246" spans="2:11" ht="15.75" thickBot="1" x14ac:dyDescent="0.3">
      <c r="B246" s="165"/>
      <c r="C246" s="165"/>
      <c r="D246" s="165"/>
      <c r="E246" s="165"/>
      <c r="F246" s="165"/>
      <c r="G246" s="166"/>
      <c r="H246" s="167"/>
      <c r="I246" s="167"/>
      <c r="J246" s="168"/>
      <c r="K246" s="169"/>
    </row>
    <row r="247" spans="2:11" x14ac:dyDescent="0.25">
      <c r="B247" s="604" t="s">
        <v>162</v>
      </c>
      <c r="C247" s="560"/>
      <c r="D247" s="560"/>
      <c r="E247" s="560"/>
      <c r="F247" s="560"/>
      <c r="G247" s="563" t="s">
        <v>163</v>
      </c>
      <c r="H247" s="563" t="s">
        <v>164</v>
      </c>
      <c r="I247" s="563" t="s">
        <v>165</v>
      </c>
      <c r="J247" s="565" t="s">
        <v>166</v>
      </c>
      <c r="K247" s="566"/>
    </row>
    <row r="248" spans="2:11" x14ac:dyDescent="0.25">
      <c r="B248" s="605"/>
      <c r="C248" s="561"/>
      <c r="D248" s="561"/>
      <c r="E248" s="561"/>
      <c r="F248" s="561"/>
      <c r="G248" s="564"/>
      <c r="H248" s="564"/>
      <c r="I248" s="564"/>
      <c r="J248" s="567" t="s">
        <v>167</v>
      </c>
      <c r="K248" s="569" t="s">
        <v>168</v>
      </c>
    </row>
    <row r="249" spans="2:11" x14ac:dyDescent="0.25">
      <c r="B249" s="606"/>
      <c r="C249" s="562"/>
      <c r="D249" s="562"/>
      <c r="E249" s="562"/>
      <c r="F249" s="562"/>
      <c r="G249" s="564"/>
      <c r="H249" s="564"/>
      <c r="I249" s="564"/>
      <c r="J249" s="568"/>
      <c r="K249" s="569"/>
    </row>
    <row r="250" spans="2:11" x14ac:dyDescent="0.25">
      <c r="B250" s="607" t="s">
        <v>41</v>
      </c>
      <c r="C250" s="550"/>
      <c r="D250" s="550"/>
      <c r="E250" s="550"/>
      <c r="F250" s="550"/>
      <c r="G250" s="109"/>
      <c r="H250" s="110"/>
      <c r="I250" s="213"/>
      <c r="J250" s="208"/>
      <c r="K250" s="551">
        <f>+J265</f>
        <v>20929.659999999993</v>
      </c>
    </row>
    <row r="251" spans="2:11" ht="18" x14ac:dyDescent="0.25">
      <c r="B251" s="608" t="s">
        <v>239</v>
      </c>
      <c r="C251" s="571"/>
      <c r="D251" s="571"/>
      <c r="E251" s="571"/>
      <c r="F251" s="571"/>
      <c r="G251" s="111" t="s">
        <v>86</v>
      </c>
      <c r="H251" s="112"/>
      <c r="I251" s="214"/>
      <c r="J251" s="201"/>
      <c r="K251" s="551"/>
    </row>
    <row r="252" spans="2:11" ht="15" customHeight="1" x14ac:dyDescent="0.25">
      <c r="B252" s="170"/>
      <c r="C252" s="157"/>
      <c r="D252" s="157"/>
      <c r="E252" s="157"/>
      <c r="F252" s="157"/>
      <c r="G252" s="115"/>
      <c r="H252" s="112"/>
      <c r="I252" s="214"/>
      <c r="J252" s="201"/>
      <c r="K252" s="551"/>
    </row>
    <row r="253" spans="2:11" x14ac:dyDescent="0.25">
      <c r="B253" s="609" t="s">
        <v>170</v>
      </c>
      <c r="C253" s="573"/>
      <c r="D253" s="573"/>
      <c r="E253" s="573"/>
      <c r="F253" s="573"/>
      <c r="G253" s="116"/>
      <c r="H253" s="117"/>
      <c r="I253" s="215"/>
      <c r="J253" s="201"/>
      <c r="K253" s="551"/>
    </row>
    <row r="254" spans="2:11" x14ac:dyDescent="0.25">
      <c r="B254" s="610" t="s">
        <v>183</v>
      </c>
      <c r="C254" s="547"/>
      <c r="D254" s="547"/>
      <c r="E254" s="547"/>
      <c r="F254" s="548"/>
      <c r="G254" s="118" t="s">
        <v>266</v>
      </c>
      <c r="H254" s="128">
        <v>6.7727580999819717E-3</v>
      </c>
      <c r="I254" s="163">
        <v>233282.84265000001</v>
      </c>
      <c r="J254" s="200">
        <f>I254*H254</f>
        <v>1579.9682621446073</v>
      </c>
      <c r="K254" s="551"/>
    </row>
    <row r="255" spans="2:11" x14ac:dyDescent="0.25">
      <c r="B255" s="610" t="s">
        <v>184</v>
      </c>
      <c r="C255" s="547"/>
      <c r="D255" s="547"/>
      <c r="E255" s="547"/>
      <c r="F255" s="548"/>
      <c r="G255" s="118" t="s">
        <v>266</v>
      </c>
      <c r="H255" s="128">
        <v>2.3856389711784005E-2</v>
      </c>
      <c r="I255" s="163">
        <v>118028.92619699999</v>
      </c>
      <c r="J255" s="200">
        <f>I255*H255</f>
        <v>2815.7440606190244</v>
      </c>
      <c r="K255" s="551"/>
    </row>
    <row r="256" spans="2:11" ht="32.25" customHeight="1" x14ac:dyDescent="0.25">
      <c r="B256" s="610"/>
      <c r="C256" s="547"/>
      <c r="D256" s="547"/>
      <c r="E256" s="547"/>
      <c r="F256" s="548"/>
      <c r="G256" s="118"/>
      <c r="H256" s="124"/>
      <c r="I256" s="269"/>
      <c r="J256" s="201"/>
      <c r="K256" s="551"/>
    </row>
    <row r="257" spans="2:11" x14ac:dyDescent="0.25">
      <c r="B257" s="609" t="s">
        <v>171</v>
      </c>
      <c r="C257" s="573"/>
      <c r="D257" s="573"/>
      <c r="E257" s="573"/>
      <c r="F257" s="573"/>
      <c r="G257" s="115"/>
      <c r="H257" s="117"/>
      <c r="I257" s="228"/>
      <c r="J257" s="229"/>
      <c r="K257" s="551"/>
    </row>
    <row r="258" spans="2:11" x14ac:dyDescent="0.25">
      <c r="B258" s="610" t="s">
        <v>241</v>
      </c>
      <c r="C258" s="547"/>
      <c r="D258" s="547"/>
      <c r="E258" s="547"/>
      <c r="F258" s="548"/>
      <c r="G258" s="118" t="s">
        <v>243</v>
      </c>
      <c r="H258" s="119">
        <v>0.09</v>
      </c>
      <c r="I258" s="228">
        <v>102226.42939999999</v>
      </c>
      <c r="J258" s="229">
        <f>H258*I258</f>
        <v>9200.3786459999992</v>
      </c>
      <c r="K258" s="551"/>
    </row>
    <row r="259" spans="2:11" ht="15.75" customHeight="1" x14ac:dyDescent="0.25">
      <c r="B259" s="610" t="s">
        <v>240</v>
      </c>
      <c r="C259" s="547"/>
      <c r="D259" s="547"/>
      <c r="E259" s="547"/>
      <c r="F259" s="548"/>
      <c r="G259" s="118" t="s">
        <v>243</v>
      </c>
      <c r="H259" s="120">
        <v>4.0000000000000001E-3</v>
      </c>
      <c r="I259" s="228">
        <v>44367.793400000002</v>
      </c>
      <c r="J259" s="229">
        <f>H259*I259</f>
        <v>177.47117360000001</v>
      </c>
      <c r="K259" s="551"/>
    </row>
    <row r="260" spans="2:11" ht="15.75" customHeight="1" x14ac:dyDescent="0.25">
      <c r="B260" s="610"/>
      <c r="C260" s="547"/>
      <c r="D260" s="547"/>
      <c r="E260" s="547"/>
      <c r="F260" s="548"/>
      <c r="G260" s="118"/>
      <c r="H260" s="120"/>
      <c r="I260" s="228"/>
      <c r="J260" s="229"/>
      <c r="K260" s="551"/>
    </row>
    <row r="261" spans="2:11" x14ac:dyDescent="0.25">
      <c r="B261" s="610" t="s">
        <v>226</v>
      </c>
      <c r="C261" s="547"/>
      <c r="D261" s="547"/>
      <c r="E261" s="547"/>
      <c r="F261" s="548"/>
      <c r="G261" s="118"/>
      <c r="H261" s="120"/>
      <c r="I261" s="228"/>
      <c r="J261" s="229"/>
      <c r="K261" s="551"/>
    </row>
    <row r="262" spans="2:11" ht="15" customHeight="1" x14ac:dyDescent="0.25">
      <c r="B262" s="610" t="s">
        <v>242</v>
      </c>
      <c r="C262" s="547"/>
      <c r="D262" s="547"/>
      <c r="E262" s="547"/>
      <c r="F262" s="548"/>
      <c r="G262" s="118" t="s">
        <v>245</v>
      </c>
      <c r="H262" s="119">
        <v>1.265168299252936E-2</v>
      </c>
      <c r="I262" s="228">
        <v>415233.4118</v>
      </c>
      <c r="J262" s="229">
        <f>H262*I262</f>
        <v>5253.4014939999997</v>
      </c>
      <c r="K262" s="551"/>
    </row>
    <row r="263" spans="2:11" x14ac:dyDescent="0.25">
      <c r="B263" s="610"/>
      <c r="C263" s="547"/>
      <c r="D263" s="547"/>
      <c r="E263" s="547"/>
      <c r="F263" s="548"/>
      <c r="G263" s="118"/>
      <c r="H263" s="124"/>
      <c r="I263" s="211"/>
      <c r="J263" s="200"/>
      <c r="K263" s="551"/>
    </row>
    <row r="264" spans="2:11" x14ac:dyDescent="0.25">
      <c r="B264" s="611" t="s">
        <v>330</v>
      </c>
      <c r="C264" s="574"/>
      <c r="D264" s="574"/>
      <c r="E264" s="574"/>
      <c r="F264" s="574"/>
      <c r="G264" s="118" t="s">
        <v>177</v>
      </c>
      <c r="H264" s="117"/>
      <c r="I264" s="270"/>
      <c r="J264" s="203">
        <f>(SUM(J254:J262))*10%</f>
        <v>1902.6963636363632</v>
      </c>
      <c r="K264" s="551"/>
    </row>
    <row r="265" spans="2:11" ht="15.75" thickBot="1" x14ac:dyDescent="0.3">
      <c r="B265" s="612"/>
      <c r="C265" s="575"/>
      <c r="D265" s="575"/>
      <c r="E265" s="575"/>
      <c r="F265" s="576"/>
      <c r="G265" s="125" t="s">
        <v>178</v>
      </c>
      <c r="H265" s="126"/>
      <c r="I265" s="212"/>
      <c r="J265" s="204">
        <f>SUM(J247:J264)</f>
        <v>20929.659999999993</v>
      </c>
      <c r="K265" s="552"/>
    </row>
    <row r="266" spans="2:11" x14ac:dyDescent="0.25">
      <c r="B266" s="165"/>
      <c r="C266" s="165"/>
      <c r="D266" s="165"/>
      <c r="E266" s="165"/>
      <c r="F266" s="165"/>
      <c r="G266" s="166"/>
      <c r="H266" s="167"/>
      <c r="I266" s="167"/>
      <c r="J266" s="168"/>
      <c r="K266" s="169"/>
    </row>
    <row r="267" spans="2:11" x14ac:dyDescent="0.25">
      <c r="B267" s="165"/>
      <c r="C267" s="165"/>
      <c r="D267" s="165"/>
      <c r="E267" s="165"/>
      <c r="F267" s="165"/>
      <c r="G267" s="166"/>
      <c r="H267" s="167"/>
      <c r="I267" s="167"/>
      <c r="J267" s="168"/>
      <c r="K267" s="169"/>
    </row>
    <row r="268" spans="2:11" ht="15.75" thickBot="1" x14ac:dyDescent="0.3">
      <c r="B268" s="172"/>
      <c r="C268" s="199"/>
      <c r="D268" s="199"/>
      <c r="E268" s="199"/>
      <c r="F268" s="199"/>
      <c r="G268" s="198"/>
      <c r="H268" s="198"/>
      <c r="I268" s="265"/>
      <c r="J268" s="199"/>
      <c r="K268" s="199"/>
    </row>
    <row r="269" spans="2:11" x14ac:dyDescent="0.25">
      <c r="B269" s="553" t="s">
        <v>265</v>
      </c>
      <c r="C269" s="554"/>
      <c r="D269" s="554"/>
      <c r="E269" s="554"/>
      <c r="F269" s="554"/>
      <c r="G269" s="554"/>
      <c r="H269" s="554"/>
      <c r="I269" s="554"/>
      <c r="J269" s="554"/>
      <c r="K269" s="555"/>
    </row>
    <row r="270" spans="2:11" ht="15.75" thickBot="1" x14ac:dyDescent="0.3">
      <c r="B270" s="556"/>
      <c r="C270" s="557"/>
      <c r="D270" s="557"/>
      <c r="E270" s="557"/>
      <c r="F270" s="557"/>
      <c r="G270" s="557"/>
      <c r="H270" s="557"/>
      <c r="I270" s="557"/>
      <c r="J270" s="557"/>
      <c r="K270" s="558"/>
    </row>
    <row r="271" spans="2:11" ht="15.75" thickBot="1" x14ac:dyDescent="0.3">
      <c r="B271" s="165"/>
      <c r="C271" s="165"/>
      <c r="D271" s="165"/>
      <c r="E271" s="165"/>
      <c r="F271" s="165"/>
      <c r="G271" s="166"/>
      <c r="H271" s="167"/>
      <c r="I271" s="167"/>
      <c r="J271" s="168"/>
      <c r="K271" s="169"/>
    </row>
    <row r="272" spans="2:11" x14ac:dyDescent="0.25">
      <c r="B272" s="604" t="s">
        <v>162</v>
      </c>
      <c r="C272" s="560"/>
      <c r="D272" s="560"/>
      <c r="E272" s="560"/>
      <c r="F272" s="560"/>
      <c r="G272" s="563" t="s">
        <v>163</v>
      </c>
      <c r="H272" s="563" t="s">
        <v>164</v>
      </c>
      <c r="I272" s="563" t="s">
        <v>165</v>
      </c>
      <c r="J272" s="565" t="s">
        <v>166</v>
      </c>
      <c r="K272" s="566"/>
    </row>
    <row r="273" spans="2:11" x14ac:dyDescent="0.25">
      <c r="B273" s="605"/>
      <c r="C273" s="561"/>
      <c r="D273" s="561"/>
      <c r="E273" s="561"/>
      <c r="F273" s="561"/>
      <c r="G273" s="564"/>
      <c r="H273" s="564"/>
      <c r="I273" s="564"/>
      <c r="J273" s="567" t="s">
        <v>167</v>
      </c>
      <c r="K273" s="569" t="s">
        <v>168</v>
      </c>
    </row>
    <row r="274" spans="2:11" x14ac:dyDescent="0.25">
      <c r="B274" s="606"/>
      <c r="C274" s="562"/>
      <c r="D274" s="562"/>
      <c r="E274" s="562"/>
      <c r="F274" s="562"/>
      <c r="G274" s="564"/>
      <c r="H274" s="564"/>
      <c r="I274" s="564"/>
      <c r="J274" s="568"/>
      <c r="K274" s="569"/>
    </row>
    <row r="275" spans="2:11" x14ac:dyDescent="0.25">
      <c r="B275" s="607" t="s">
        <v>41</v>
      </c>
      <c r="C275" s="550"/>
      <c r="D275" s="550"/>
      <c r="E275" s="550"/>
      <c r="F275" s="550"/>
      <c r="G275" s="109"/>
      <c r="H275" s="110"/>
      <c r="I275" s="213"/>
      <c r="J275" s="208"/>
      <c r="K275" s="551">
        <f>+J290</f>
        <v>4449.7700000000004</v>
      </c>
    </row>
    <row r="276" spans="2:11" ht="18" x14ac:dyDescent="0.25">
      <c r="B276" s="608" t="s">
        <v>244</v>
      </c>
      <c r="C276" s="571"/>
      <c r="D276" s="571"/>
      <c r="E276" s="571"/>
      <c r="F276" s="571"/>
      <c r="G276" s="111" t="s">
        <v>88</v>
      </c>
      <c r="H276" s="112"/>
      <c r="I276" s="214"/>
      <c r="J276" s="201"/>
      <c r="K276" s="551"/>
    </row>
    <row r="277" spans="2:11" x14ac:dyDescent="0.25">
      <c r="B277" s="170"/>
      <c r="C277" s="157"/>
      <c r="D277" s="157"/>
      <c r="E277" s="157"/>
      <c r="F277" s="157"/>
      <c r="G277" s="115"/>
      <c r="H277" s="112"/>
      <c r="I277" s="214"/>
      <c r="J277" s="201"/>
      <c r="K277" s="551"/>
    </row>
    <row r="278" spans="2:11" x14ac:dyDescent="0.25">
      <c r="B278" s="609" t="s">
        <v>170</v>
      </c>
      <c r="C278" s="573"/>
      <c r="D278" s="573"/>
      <c r="E278" s="573"/>
      <c r="F278" s="573"/>
      <c r="G278" s="116"/>
      <c r="H278" s="117"/>
      <c r="I278" s="215"/>
      <c r="J278" s="201"/>
      <c r="K278" s="551"/>
    </row>
    <row r="279" spans="2:11" x14ac:dyDescent="0.25">
      <c r="B279" s="610" t="s">
        <v>183</v>
      </c>
      <c r="C279" s="547"/>
      <c r="D279" s="547"/>
      <c r="E279" s="547"/>
      <c r="F279" s="548"/>
      <c r="G279" s="118" t="s">
        <v>266</v>
      </c>
      <c r="H279" s="128">
        <v>4.9772727272727278E-3</v>
      </c>
      <c r="I279" s="163">
        <v>233282.84265000001</v>
      </c>
      <c r="J279" s="200">
        <f>I279*H279</f>
        <v>1161.1123304625</v>
      </c>
      <c r="K279" s="551"/>
    </row>
    <row r="280" spans="2:11" x14ac:dyDescent="0.25">
      <c r="B280" s="610" t="s">
        <v>184</v>
      </c>
      <c r="C280" s="547"/>
      <c r="D280" s="547"/>
      <c r="E280" s="547"/>
      <c r="F280" s="548"/>
      <c r="G280" s="118" t="s">
        <v>266</v>
      </c>
      <c r="H280" s="128">
        <v>1.1073884799573618E-2</v>
      </c>
      <c r="I280" s="163">
        <v>118028.92619699999</v>
      </c>
      <c r="J280" s="200">
        <f>I280*H280</f>
        <v>1307.0387317229547</v>
      </c>
      <c r="K280" s="551"/>
    </row>
    <row r="281" spans="2:11" x14ac:dyDescent="0.25">
      <c r="B281" s="610"/>
      <c r="C281" s="547"/>
      <c r="D281" s="547"/>
      <c r="E281" s="547"/>
      <c r="F281" s="548"/>
      <c r="G281" s="118"/>
      <c r="H281" s="124"/>
      <c r="I281" s="269"/>
      <c r="J281" s="201"/>
      <c r="K281" s="551"/>
    </row>
    <row r="282" spans="2:11" x14ac:dyDescent="0.25">
      <c r="B282" s="609" t="s">
        <v>171</v>
      </c>
      <c r="C282" s="573"/>
      <c r="D282" s="573"/>
      <c r="E282" s="573"/>
      <c r="F282" s="573"/>
      <c r="G282" s="115"/>
      <c r="H282" s="117"/>
      <c r="I282" s="228"/>
      <c r="J282" s="229"/>
      <c r="K282" s="551"/>
    </row>
    <row r="283" spans="2:11" x14ac:dyDescent="0.25">
      <c r="B283" s="610" t="s">
        <v>241</v>
      </c>
      <c r="C283" s="547"/>
      <c r="D283" s="547"/>
      <c r="E283" s="547"/>
      <c r="F283" s="548"/>
      <c r="G283" s="118" t="s">
        <v>243</v>
      </c>
      <c r="H283" s="119">
        <v>1.4999999999999999E-2</v>
      </c>
      <c r="I283" s="228">
        <v>102226.42939999999</v>
      </c>
      <c r="J283" s="229">
        <f>H283*I283</f>
        <v>1533.3964409999999</v>
      </c>
      <c r="K283" s="551"/>
    </row>
    <row r="284" spans="2:11" x14ac:dyDescent="0.25">
      <c r="B284" s="610" t="s">
        <v>240</v>
      </c>
      <c r="C284" s="547"/>
      <c r="D284" s="547"/>
      <c r="E284" s="547"/>
      <c r="F284" s="548"/>
      <c r="G284" s="118" t="s">
        <v>243</v>
      </c>
      <c r="H284" s="173">
        <v>4.0000000000000002E-4</v>
      </c>
      <c r="I284" s="228">
        <v>44367.793400000002</v>
      </c>
      <c r="J284" s="229">
        <f>H284*I284</f>
        <v>17.747117360000001</v>
      </c>
      <c r="K284" s="551"/>
    </row>
    <row r="285" spans="2:11" ht="15" customHeight="1" x14ac:dyDescent="0.25">
      <c r="B285" s="610"/>
      <c r="C285" s="547"/>
      <c r="D285" s="547"/>
      <c r="E285" s="547"/>
      <c r="F285" s="548"/>
      <c r="G285" s="118"/>
      <c r="H285" s="120"/>
      <c r="I285" s="228"/>
      <c r="J285" s="229"/>
      <c r="K285" s="551"/>
    </row>
    <row r="286" spans="2:11" x14ac:dyDescent="0.25">
      <c r="B286" s="610" t="s">
        <v>226</v>
      </c>
      <c r="C286" s="547"/>
      <c r="D286" s="547"/>
      <c r="E286" s="547"/>
      <c r="F286" s="548"/>
      <c r="G286" s="118"/>
      <c r="H286" s="120"/>
      <c r="I286" s="228"/>
      <c r="J286" s="229"/>
      <c r="K286" s="551"/>
    </row>
    <row r="287" spans="2:11" x14ac:dyDescent="0.25">
      <c r="B287" s="610" t="s">
        <v>242</v>
      </c>
      <c r="C287" s="547"/>
      <c r="D287" s="547"/>
      <c r="E287" s="547"/>
      <c r="F287" s="548"/>
      <c r="G287" s="118" t="s">
        <v>245</v>
      </c>
      <c r="H287" s="119">
        <v>6.2496979439841723E-5</v>
      </c>
      <c r="I287" s="228">
        <v>415233.4118</v>
      </c>
      <c r="J287" s="229">
        <f>H287*I287</f>
        <v>25.950833999999933</v>
      </c>
      <c r="K287" s="551"/>
    </row>
    <row r="288" spans="2:11" x14ac:dyDescent="0.25">
      <c r="B288" s="610"/>
      <c r="C288" s="547"/>
      <c r="D288" s="547"/>
      <c r="E288" s="547"/>
      <c r="F288" s="548"/>
      <c r="G288" s="118"/>
      <c r="H288" s="124"/>
      <c r="I288" s="211"/>
      <c r="J288" s="200"/>
      <c r="K288" s="551"/>
    </row>
    <row r="289" spans="2:11" ht="41.25" customHeight="1" x14ac:dyDescent="0.25">
      <c r="B289" s="611" t="s">
        <v>330</v>
      </c>
      <c r="C289" s="574"/>
      <c r="D289" s="574"/>
      <c r="E289" s="574"/>
      <c r="F289" s="574"/>
      <c r="G289" s="118" t="s">
        <v>177</v>
      </c>
      <c r="H289" s="117"/>
      <c r="I289" s="270"/>
      <c r="J289" s="203">
        <f>(SUM(J279:J287))*10%</f>
        <v>404.52454545454549</v>
      </c>
      <c r="K289" s="551"/>
    </row>
    <row r="290" spans="2:11" ht="15.75" thickBot="1" x14ac:dyDescent="0.3">
      <c r="B290" s="612"/>
      <c r="C290" s="575"/>
      <c r="D290" s="575"/>
      <c r="E290" s="575"/>
      <c r="F290" s="576"/>
      <c r="G290" s="125" t="s">
        <v>178</v>
      </c>
      <c r="H290" s="126"/>
      <c r="I290" s="212"/>
      <c r="J290" s="204">
        <f>SUM(J272:J289)</f>
        <v>4449.7700000000004</v>
      </c>
      <c r="K290" s="552"/>
    </row>
    <row r="291" spans="2:11" x14ac:dyDescent="0.25">
      <c r="B291" s="165"/>
      <c r="C291" s="165"/>
      <c r="D291" s="165"/>
      <c r="E291" s="165"/>
      <c r="F291" s="165"/>
      <c r="G291" s="166"/>
      <c r="H291" s="167"/>
      <c r="I291" s="167"/>
      <c r="J291" s="168"/>
      <c r="K291" s="169"/>
    </row>
    <row r="292" spans="2:11" x14ac:dyDescent="0.25">
      <c r="B292" s="165"/>
      <c r="C292" s="165"/>
      <c r="D292" s="165"/>
      <c r="E292" s="165"/>
      <c r="F292" s="165"/>
      <c r="G292" s="166"/>
      <c r="H292" s="167"/>
      <c r="I292" s="167"/>
      <c r="J292" s="168"/>
      <c r="K292" s="169"/>
    </row>
    <row r="293" spans="2:11" ht="15.75" thickBot="1" x14ac:dyDescent="0.3">
      <c r="B293" s="172"/>
      <c r="C293" s="199"/>
      <c r="D293" s="199"/>
      <c r="E293" s="199"/>
      <c r="F293" s="199"/>
      <c r="G293" s="198"/>
      <c r="H293" s="198"/>
      <c r="I293" s="265"/>
      <c r="J293" s="199"/>
      <c r="K293" s="199"/>
    </row>
    <row r="294" spans="2:11" x14ac:dyDescent="0.25">
      <c r="B294" s="553" t="s">
        <v>265</v>
      </c>
      <c r="C294" s="554"/>
      <c r="D294" s="554"/>
      <c r="E294" s="554"/>
      <c r="F294" s="554"/>
      <c r="G294" s="554"/>
      <c r="H294" s="554"/>
      <c r="I294" s="554"/>
      <c r="J294" s="554"/>
      <c r="K294" s="555"/>
    </row>
    <row r="295" spans="2:11" ht="15.75" thickBot="1" x14ac:dyDescent="0.3">
      <c r="B295" s="556"/>
      <c r="C295" s="557"/>
      <c r="D295" s="557"/>
      <c r="E295" s="557"/>
      <c r="F295" s="557"/>
      <c r="G295" s="557"/>
      <c r="H295" s="557"/>
      <c r="I295" s="557"/>
      <c r="J295" s="557"/>
      <c r="K295" s="558"/>
    </row>
    <row r="296" spans="2:11" ht="15.75" thickBot="1" x14ac:dyDescent="0.3">
      <c r="B296" s="165"/>
      <c r="C296" s="165"/>
      <c r="D296" s="165"/>
      <c r="E296" s="165"/>
      <c r="F296" s="165"/>
      <c r="G296" s="166"/>
      <c r="H296" s="167"/>
      <c r="I296" s="167"/>
      <c r="J296" s="168"/>
      <c r="K296" s="169"/>
    </row>
    <row r="297" spans="2:11" x14ac:dyDescent="0.25">
      <c r="B297" s="604" t="s">
        <v>162</v>
      </c>
      <c r="C297" s="560"/>
      <c r="D297" s="560"/>
      <c r="E297" s="560"/>
      <c r="F297" s="560"/>
      <c r="G297" s="563" t="s">
        <v>163</v>
      </c>
      <c r="H297" s="563" t="s">
        <v>164</v>
      </c>
      <c r="I297" s="563" t="s">
        <v>165</v>
      </c>
      <c r="J297" s="565" t="s">
        <v>166</v>
      </c>
      <c r="K297" s="566"/>
    </row>
    <row r="298" spans="2:11" x14ac:dyDescent="0.25">
      <c r="B298" s="605"/>
      <c r="C298" s="561"/>
      <c r="D298" s="561"/>
      <c r="E298" s="561"/>
      <c r="F298" s="561"/>
      <c r="G298" s="564"/>
      <c r="H298" s="564"/>
      <c r="I298" s="564"/>
      <c r="J298" s="567" t="s">
        <v>167</v>
      </c>
      <c r="K298" s="569" t="s">
        <v>168</v>
      </c>
    </row>
    <row r="299" spans="2:11" x14ac:dyDescent="0.25">
      <c r="B299" s="606"/>
      <c r="C299" s="562"/>
      <c r="D299" s="562"/>
      <c r="E299" s="562"/>
      <c r="F299" s="562"/>
      <c r="G299" s="564"/>
      <c r="H299" s="564"/>
      <c r="I299" s="564"/>
      <c r="J299" s="568"/>
      <c r="K299" s="569"/>
    </row>
    <row r="300" spans="2:11" ht="15" customHeight="1" x14ac:dyDescent="0.25">
      <c r="B300" s="607" t="s">
        <v>41</v>
      </c>
      <c r="C300" s="550"/>
      <c r="D300" s="550"/>
      <c r="E300" s="550"/>
      <c r="F300" s="550"/>
      <c r="G300" s="109"/>
      <c r="H300" s="110"/>
      <c r="I300" s="213"/>
      <c r="J300" s="208"/>
      <c r="K300" s="551">
        <f>+J314</f>
        <v>11257402.570000002</v>
      </c>
    </row>
    <row r="301" spans="2:11" ht="18" x14ac:dyDescent="0.25">
      <c r="B301" s="608" t="s">
        <v>319</v>
      </c>
      <c r="C301" s="571"/>
      <c r="D301" s="571"/>
      <c r="E301" s="571"/>
      <c r="F301" s="571"/>
      <c r="G301" s="111" t="s">
        <v>163</v>
      </c>
      <c r="H301" s="112"/>
      <c r="I301" s="214"/>
      <c r="J301" s="201"/>
      <c r="K301" s="551"/>
    </row>
    <row r="302" spans="2:11" x14ac:dyDescent="0.25">
      <c r="B302" s="170"/>
      <c r="C302" s="157"/>
      <c r="D302" s="157"/>
      <c r="E302" s="157"/>
      <c r="F302" s="157"/>
      <c r="G302" s="115"/>
      <c r="H302" s="112"/>
      <c r="I302" s="214"/>
      <c r="J302" s="201"/>
      <c r="K302" s="551"/>
    </row>
    <row r="303" spans="2:11" x14ac:dyDescent="0.25">
      <c r="B303" s="609" t="s">
        <v>170</v>
      </c>
      <c r="C303" s="573"/>
      <c r="D303" s="573"/>
      <c r="E303" s="573"/>
      <c r="F303" s="573"/>
      <c r="G303" s="116"/>
      <c r="H303" s="117"/>
      <c r="I303" s="215"/>
      <c r="J303" s="201"/>
      <c r="K303" s="551"/>
    </row>
    <row r="304" spans="2:11" x14ac:dyDescent="0.25">
      <c r="B304" s="610" t="s">
        <v>183</v>
      </c>
      <c r="C304" s="547"/>
      <c r="D304" s="547"/>
      <c r="E304" s="547"/>
      <c r="F304" s="548"/>
      <c r="G304" s="118" t="s">
        <v>266</v>
      </c>
      <c r="H304" s="128">
        <v>0.90000357775502504</v>
      </c>
      <c r="I304" s="163">
        <v>233282.84265000001</v>
      </c>
      <c r="J304" s="200">
        <f>I304*H304</f>
        <v>209955.39301386254</v>
      </c>
      <c r="K304" s="551"/>
    </row>
    <row r="305" spans="2:11" x14ac:dyDescent="0.25">
      <c r="B305" s="610"/>
      <c r="C305" s="547"/>
      <c r="D305" s="547"/>
      <c r="E305" s="547"/>
      <c r="F305" s="548"/>
      <c r="G305" s="118"/>
      <c r="H305" s="124"/>
      <c r="I305" s="211"/>
      <c r="J305" s="200"/>
      <c r="K305" s="551"/>
    </row>
    <row r="306" spans="2:11" x14ac:dyDescent="0.25">
      <c r="B306" s="609" t="s">
        <v>171</v>
      </c>
      <c r="C306" s="573"/>
      <c r="D306" s="573"/>
      <c r="E306" s="573"/>
      <c r="F306" s="573"/>
      <c r="G306" s="115"/>
      <c r="H306" s="117"/>
      <c r="I306" s="269"/>
      <c r="J306" s="201"/>
      <c r="K306" s="551"/>
    </row>
    <row r="307" spans="2:11" x14ac:dyDescent="0.25">
      <c r="B307" s="610" t="s">
        <v>318</v>
      </c>
      <c r="C307" s="547"/>
      <c r="D307" s="547"/>
      <c r="E307" s="547"/>
      <c r="F307" s="548"/>
      <c r="G307" s="118" t="s">
        <v>163</v>
      </c>
      <c r="H307" s="120">
        <v>1</v>
      </c>
      <c r="I307" s="228">
        <v>10935987.7456</v>
      </c>
      <c r="J307" s="229">
        <f>H307*I307</f>
        <v>10935987.7456</v>
      </c>
      <c r="K307" s="551"/>
    </row>
    <row r="308" spans="2:11" x14ac:dyDescent="0.25">
      <c r="B308" s="610"/>
      <c r="C308" s="547"/>
      <c r="D308" s="547"/>
      <c r="E308" s="547"/>
      <c r="F308" s="548"/>
      <c r="G308" s="118"/>
      <c r="H308" s="120"/>
      <c r="I308" s="228"/>
      <c r="J308" s="229"/>
      <c r="K308" s="551"/>
    </row>
    <row r="309" spans="2:11" x14ac:dyDescent="0.25">
      <c r="B309" s="610"/>
      <c r="C309" s="547"/>
      <c r="D309" s="547"/>
      <c r="E309" s="547"/>
      <c r="F309" s="548"/>
      <c r="G309" s="118"/>
      <c r="H309" s="119"/>
      <c r="I309" s="163"/>
      <c r="J309" s="200"/>
      <c r="K309" s="551"/>
    </row>
    <row r="310" spans="2:11" x14ac:dyDescent="0.25">
      <c r="B310" s="610"/>
      <c r="C310" s="547"/>
      <c r="D310" s="547"/>
      <c r="E310" s="547"/>
      <c r="F310" s="548"/>
      <c r="G310" s="118"/>
      <c r="H310" s="119"/>
      <c r="I310" s="163"/>
      <c r="J310" s="200"/>
      <c r="K310" s="551"/>
    </row>
    <row r="311" spans="2:11" x14ac:dyDescent="0.25">
      <c r="B311" s="610"/>
      <c r="C311" s="547"/>
      <c r="D311" s="547"/>
      <c r="E311" s="547"/>
      <c r="F311" s="548"/>
      <c r="G311" s="118"/>
      <c r="H311" s="119"/>
      <c r="I311" s="163"/>
      <c r="J311" s="200"/>
      <c r="K311" s="551"/>
    </row>
    <row r="312" spans="2:11" x14ac:dyDescent="0.25">
      <c r="B312" s="610"/>
      <c r="C312" s="547"/>
      <c r="D312" s="547"/>
      <c r="E312" s="547"/>
      <c r="F312" s="548"/>
      <c r="G312" s="118"/>
      <c r="H312" s="124"/>
      <c r="I312" s="211"/>
      <c r="J312" s="200"/>
      <c r="K312" s="551"/>
    </row>
    <row r="313" spans="2:11" x14ac:dyDescent="0.25">
      <c r="B313" s="611" t="s">
        <v>188</v>
      </c>
      <c r="C313" s="574"/>
      <c r="D313" s="574"/>
      <c r="E313" s="574"/>
      <c r="F313" s="574"/>
      <c r="G313" s="118" t="s">
        <v>177</v>
      </c>
      <c r="H313" s="117"/>
      <c r="I313" s="270"/>
      <c r="J313" s="203">
        <f>SUM(J304:J312)*1%</f>
        <v>111459.43138613863</v>
      </c>
      <c r="K313" s="551"/>
    </row>
    <row r="314" spans="2:11" ht="15.75" thickBot="1" x14ac:dyDescent="0.3">
      <c r="B314" s="612"/>
      <c r="C314" s="575"/>
      <c r="D314" s="575"/>
      <c r="E314" s="575"/>
      <c r="F314" s="576"/>
      <c r="G314" s="125" t="s">
        <v>178</v>
      </c>
      <c r="H314" s="126"/>
      <c r="I314" s="212"/>
      <c r="J314" s="204">
        <f>SUM(J297:J313)</f>
        <v>11257402.570000002</v>
      </c>
      <c r="K314" s="552"/>
    </row>
    <row r="315" spans="2:11" s="172" customFormat="1" x14ac:dyDescent="0.25">
      <c r="B315" s="165"/>
      <c r="C315" s="165"/>
      <c r="D315" s="165"/>
      <c r="E315" s="165"/>
      <c r="F315" s="165"/>
      <c r="G315" s="166"/>
      <c r="H315" s="167"/>
      <c r="I315" s="167"/>
      <c r="J315" s="168"/>
      <c r="K315" s="169"/>
    </row>
    <row r="316" spans="2:11" s="172" customFormat="1" x14ac:dyDescent="0.25">
      <c r="B316" s="165"/>
      <c r="C316" s="165"/>
      <c r="D316" s="165"/>
      <c r="E316" s="165"/>
      <c r="F316" s="165"/>
      <c r="G316" s="166"/>
      <c r="H316" s="167"/>
      <c r="I316" s="167"/>
      <c r="J316" s="168"/>
      <c r="K316" s="169"/>
    </row>
    <row r="317" spans="2:11" s="172" customFormat="1" x14ac:dyDescent="0.25">
      <c r="C317" s="199"/>
      <c r="D317" s="199"/>
      <c r="E317" s="199"/>
      <c r="F317" s="199"/>
      <c r="G317" s="198"/>
      <c r="H317" s="198"/>
      <c r="I317" s="265"/>
      <c r="J317" s="199"/>
      <c r="K317" s="199"/>
    </row>
    <row r="318" spans="2:11" s="172" customFormat="1" ht="15.75" thickBot="1" x14ac:dyDescent="0.3">
      <c r="C318" s="199"/>
      <c r="D318" s="199"/>
      <c r="E318" s="199"/>
      <c r="F318" s="199"/>
      <c r="G318" s="198"/>
      <c r="H318" s="198"/>
      <c r="I318" s="265"/>
      <c r="J318" s="199"/>
      <c r="K318" s="199"/>
    </row>
    <row r="319" spans="2:11" s="172" customFormat="1" x14ac:dyDescent="0.25">
      <c r="B319" s="553" t="s">
        <v>265</v>
      </c>
      <c r="C319" s="554"/>
      <c r="D319" s="554"/>
      <c r="E319" s="554"/>
      <c r="F319" s="554"/>
      <c r="G319" s="554"/>
      <c r="H319" s="554"/>
      <c r="I319" s="554"/>
      <c r="J319" s="554"/>
      <c r="K319" s="555"/>
    </row>
    <row r="320" spans="2:11" s="172" customFormat="1" ht="15.75" thickBot="1" x14ac:dyDescent="0.3">
      <c r="B320" s="556"/>
      <c r="C320" s="557"/>
      <c r="D320" s="557"/>
      <c r="E320" s="557"/>
      <c r="F320" s="557"/>
      <c r="G320" s="557"/>
      <c r="H320" s="557"/>
      <c r="I320" s="557"/>
      <c r="J320" s="557"/>
      <c r="K320" s="558"/>
    </row>
    <row r="321" spans="2:11" s="172" customFormat="1" ht="15.75" thickBot="1" x14ac:dyDescent="0.3">
      <c r="B321"/>
      <c r="C321"/>
      <c r="D321"/>
      <c r="E321"/>
      <c r="F321"/>
      <c r="G321"/>
      <c r="H321"/>
      <c r="I321"/>
      <c r="J321"/>
      <c r="K321"/>
    </row>
    <row r="322" spans="2:11" ht="15" customHeight="1" x14ac:dyDescent="0.25">
      <c r="B322" s="560" t="s">
        <v>162</v>
      </c>
      <c r="C322" s="560"/>
      <c r="D322" s="560"/>
      <c r="E322" s="560"/>
      <c r="F322" s="560"/>
      <c r="G322" s="563" t="s">
        <v>163</v>
      </c>
      <c r="H322" s="563" t="s">
        <v>164</v>
      </c>
      <c r="I322" s="563" t="s">
        <v>165</v>
      </c>
      <c r="J322" s="565" t="s">
        <v>166</v>
      </c>
      <c r="K322" s="566"/>
    </row>
    <row r="323" spans="2:11" x14ac:dyDescent="0.25">
      <c r="B323" s="561"/>
      <c r="C323" s="561"/>
      <c r="D323" s="561"/>
      <c r="E323" s="561"/>
      <c r="F323" s="561"/>
      <c r="G323" s="564"/>
      <c r="H323" s="564"/>
      <c r="I323" s="564"/>
      <c r="J323" s="567" t="s">
        <v>167</v>
      </c>
      <c r="K323" s="569" t="s">
        <v>168</v>
      </c>
    </row>
    <row r="324" spans="2:11" x14ac:dyDescent="0.25">
      <c r="B324" s="562"/>
      <c r="C324" s="562"/>
      <c r="D324" s="562"/>
      <c r="E324" s="562"/>
      <c r="F324" s="562"/>
      <c r="G324" s="564"/>
      <c r="H324" s="564"/>
      <c r="I324" s="564"/>
      <c r="J324" s="568"/>
      <c r="K324" s="569"/>
    </row>
    <row r="325" spans="2:11" x14ac:dyDescent="0.25">
      <c r="B325" s="549" t="s">
        <v>41</v>
      </c>
      <c r="C325" s="550"/>
      <c r="D325" s="550"/>
      <c r="E325" s="550"/>
      <c r="F325" s="550"/>
      <c r="G325" s="109"/>
      <c r="H325" s="110"/>
      <c r="I325" s="207"/>
      <c r="J325" s="208"/>
      <c r="K325" s="551">
        <f>+J339</f>
        <v>2220958.3499999996</v>
      </c>
    </row>
    <row r="326" spans="2:11" ht="30.75" customHeight="1" x14ac:dyDescent="0.25">
      <c r="B326" s="570" t="s">
        <v>320</v>
      </c>
      <c r="C326" s="571"/>
      <c r="D326" s="571"/>
      <c r="E326" s="571"/>
      <c r="F326" s="594"/>
      <c r="G326" s="111" t="s">
        <v>163</v>
      </c>
      <c r="H326" s="112"/>
      <c r="I326" s="209"/>
      <c r="J326" s="201"/>
      <c r="K326" s="551"/>
    </row>
    <row r="327" spans="2:11" x14ac:dyDescent="0.25">
      <c r="B327" s="149"/>
      <c r="C327" s="150"/>
      <c r="D327" s="150"/>
      <c r="E327" s="150"/>
      <c r="F327" s="150"/>
      <c r="G327" s="115"/>
      <c r="H327" s="112"/>
      <c r="I327" s="209"/>
      <c r="J327" s="201"/>
      <c r="K327" s="551"/>
    </row>
    <row r="328" spans="2:11" ht="19.5" customHeight="1" x14ac:dyDescent="0.25">
      <c r="B328" s="595" t="s">
        <v>170</v>
      </c>
      <c r="C328" s="596"/>
      <c r="D328" s="596"/>
      <c r="E328" s="596"/>
      <c r="F328" s="597"/>
      <c r="G328" s="116"/>
      <c r="H328" s="117"/>
      <c r="I328" s="210"/>
      <c r="J328" s="201"/>
      <c r="K328" s="551"/>
    </row>
    <row r="329" spans="2:11" x14ac:dyDescent="0.25">
      <c r="B329" s="546" t="s">
        <v>183</v>
      </c>
      <c r="C329" s="547"/>
      <c r="D329" s="547"/>
      <c r="E329" s="547"/>
      <c r="F329" s="548"/>
      <c r="G329" s="118" t="s">
        <v>266</v>
      </c>
      <c r="H329" s="128">
        <v>0.90000190833295535</v>
      </c>
      <c r="I329" s="163">
        <v>233282.84265000001</v>
      </c>
      <c r="J329" s="200">
        <f>I329*H329</f>
        <v>209955.00356633656</v>
      </c>
      <c r="K329" s="551"/>
    </row>
    <row r="330" spans="2:11" x14ac:dyDescent="0.25">
      <c r="B330" s="546"/>
      <c r="C330" s="547"/>
      <c r="D330" s="547"/>
      <c r="E330" s="547"/>
      <c r="F330" s="548"/>
      <c r="G330" s="118"/>
      <c r="H330" s="124"/>
      <c r="I330" s="211"/>
      <c r="J330" s="200"/>
      <c r="K330" s="551"/>
    </row>
    <row r="331" spans="2:11" x14ac:dyDescent="0.25">
      <c r="B331" s="598" t="s">
        <v>171</v>
      </c>
      <c r="C331" s="599"/>
      <c r="D331" s="599"/>
      <c r="E331" s="599"/>
      <c r="F331" s="600"/>
      <c r="G331" s="115"/>
      <c r="H331" s="117"/>
      <c r="I331" s="269"/>
      <c r="J331" s="201"/>
      <c r="K331" s="551"/>
    </row>
    <row r="332" spans="2:11" x14ac:dyDescent="0.25">
      <c r="B332" s="587" t="str">
        <f>B326</f>
        <v>Instalación Equipo Biosaludable Elíptica Tipo GECAR, elaborado en tubo redondo</v>
      </c>
      <c r="C332" s="550"/>
      <c r="D332" s="550"/>
      <c r="E332" s="550"/>
      <c r="F332" s="583"/>
      <c r="G332" s="118" t="s">
        <v>163</v>
      </c>
      <c r="H332" s="119">
        <v>1</v>
      </c>
      <c r="I332" s="228">
        <v>1989013.6598</v>
      </c>
      <c r="J332" s="229">
        <f>H332*I332</f>
        <v>1989013.6598</v>
      </c>
      <c r="K332" s="551"/>
    </row>
    <row r="333" spans="2:11" x14ac:dyDescent="0.25">
      <c r="B333" s="588"/>
      <c r="C333" s="589"/>
      <c r="D333" s="589"/>
      <c r="E333" s="589"/>
      <c r="F333" s="590"/>
      <c r="G333" s="118"/>
      <c r="H333" s="120"/>
      <c r="I333" s="228"/>
      <c r="J333" s="229"/>
      <c r="K333" s="551"/>
    </row>
    <row r="334" spans="2:11" x14ac:dyDescent="0.25">
      <c r="B334" s="588"/>
      <c r="C334" s="589"/>
      <c r="D334" s="589"/>
      <c r="E334" s="589"/>
      <c r="F334" s="590"/>
      <c r="G334" s="118"/>
      <c r="H334" s="119"/>
      <c r="I334" s="163"/>
      <c r="J334" s="200"/>
      <c r="K334" s="551"/>
    </row>
    <row r="335" spans="2:11" x14ac:dyDescent="0.25">
      <c r="B335" s="588"/>
      <c r="C335" s="589"/>
      <c r="D335" s="589"/>
      <c r="E335" s="589"/>
      <c r="F335" s="590"/>
      <c r="G335" s="118"/>
      <c r="H335" s="119"/>
      <c r="I335" s="163"/>
      <c r="J335" s="200"/>
      <c r="K335" s="551"/>
    </row>
    <row r="336" spans="2:11" x14ac:dyDescent="0.25">
      <c r="B336" s="588"/>
      <c r="C336" s="589"/>
      <c r="D336" s="589"/>
      <c r="E336" s="589"/>
      <c r="F336" s="590"/>
      <c r="G336" s="118"/>
      <c r="H336" s="119"/>
      <c r="I336" s="163"/>
      <c r="J336" s="200"/>
      <c r="K336" s="551"/>
    </row>
    <row r="337" spans="2:11" x14ac:dyDescent="0.25">
      <c r="B337" s="591"/>
      <c r="C337" s="592"/>
      <c r="D337" s="592"/>
      <c r="E337" s="592"/>
      <c r="F337" s="593"/>
      <c r="G337" s="118"/>
      <c r="H337" s="124"/>
      <c r="I337" s="211"/>
      <c r="J337" s="200"/>
      <c r="K337" s="551"/>
    </row>
    <row r="338" spans="2:11" x14ac:dyDescent="0.25">
      <c r="B338" s="598" t="s">
        <v>188</v>
      </c>
      <c r="C338" s="599"/>
      <c r="D338" s="599"/>
      <c r="E338" s="599"/>
      <c r="F338" s="600"/>
      <c r="G338" s="118" t="s">
        <v>177</v>
      </c>
      <c r="H338" s="117"/>
      <c r="I338" s="270"/>
      <c r="J338" s="203">
        <f>SUM(J329:J337)*1%</f>
        <v>21989.686633663365</v>
      </c>
      <c r="K338" s="551"/>
    </row>
    <row r="339" spans="2:11" ht="15.75" thickBot="1" x14ac:dyDescent="0.3">
      <c r="B339" s="601"/>
      <c r="C339" s="602"/>
      <c r="D339" s="602"/>
      <c r="E339" s="602"/>
      <c r="F339" s="603"/>
      <c r="G339" s="125" t="s">
        <v>178</v>
      </c>
      <c r="H339" s="126"/>
      <c r="I339" s="212"/>
      <c r="J339" s="204">
        <f>SUM(J322:J338)</f>
        <v>2220958.3499999996</v>
      </c>
      <c r="K339" s="552"/>
    </row>
    <row r="340" spans="2:11" x14ac:dyDescent="0.25">
      <c r="B340" s="165"/>
      <c r="C340" s="165"/>
      <c r="D340" s="165"/>
      <c r="E340" s="165"/>
      <c r="F340" s="165"/>
      <c r="G340" s="166"/>
      <c r="H340" s="167"/>
      <c r="I340" s="167"/>
      <c r="J340" s="168"/>
      <c r="K340" s="169"/>
    </row>
    <row r="341" spans="2:11" x14ac:dyDescent="0.25">
      <c r="B341" s="165"/>
      <c r="C341" s="165"/>
      <c r="D341" s="165"/>
      <c r="E341" s="165"/>
      <c r="F341" s="165"/>
      <c r="G341" s="166"/>
      <c r="H341" s="167"/>
      <c r="I341" s="167"/>
      <c r="J341" s="168"/>
      <c r="K341" s="169"/>
    </row>
    <row r="342" spans="2:11" x14ac:dyDescent="0.25">
      <c r="B342" s="172"/>
      <c r="C342" s="199"/>
      <c r="D342" s="199"/>
      <c r="E342" s="199"/>
      <c r="F342" s="199"/>
      <c r="G342" s="198"/>
      <c r="H342" s="198"/>
      <c r="I342" s="265"/>
      <c r="J342" s="199"/>
      <c r="K342" s="199"/>
    </row>
    <row r="343" spans="2:11" ht="15.75" thickBot="1" x14ac:dyDescent="0.3">
      <c r="B343" s="172"/>
      <c r="C343" s="199"/>
      <c r="D343" s="199"/>
      <c r="E343" s="199"/>
      <c r="F343" s="199"/>
      <c r="G343" s="198"/>
      <c r="H343" s="198"/>
      <c r="I343" s="265"/>
      <c r="J343" s="199"/>
      <c r="K343" s="199"/>
    </row>
    <row r="344" spans="2:11" x14ac:dyDescent="0.25">
      <c r="B344" s="553" t="s">
        <v>265</v>
      </c>
      <c r="C344" s="554"/>
      <c r="D344" s="554"/>
      <c r="E344" s="554"/>
      <c r="F344" s="554"/>
      <c r="G344" s="554"/>
      <c r="H344" s="554"/>
      <c r="I344" s="554"/>
      <c r="J344" s="554"/>
      <c r="K344" s="555"/>
    </row>
    <row r="345" spans="2:11" ht="15.75" thickBot="1" x14ac:dyDescent="0.3">
      <c r="B345" s="556"/>
      <c r="C345" s="557"/>
      <c r="D345" s="557"/>
      <c r="E345" s="557"/>
      <c r="F345" s="557"/>
      <c r="G345" s="557"/>
      <c r="H345" s="557"/>
      <c r="I345" s="557"/>
      <c r="J345" s="557"/>
      <c r="K345" s="558"/>
    </row>
    <row r="346" spans="2:11" ht="15.75" thickBot="1" x14ac:dyDescent="0.3"/>
    <row r="347" spans="2:11" x14ac:dyDescent="0.25">
      <c r="B347" s="560" t="s">
        <v>162</v>
      </c>
      <c r="C347" s="560"/>
      <c r="D347" s="560"/>
      <c r="E347" s="560"/>
      <c r="F347" s="560"/>
      <c r="G347" s="563" t="s">
        <v>163</v>
      </c>
      <c r="H347" s="563" t="s">
        <v>164</v>
      </c>
      <c r="I347" s="563" t="s">
        <v>165</v>
      </c>
      <c r="J347" s="565" t="s">
        <v>166</v>
      </c>
      <c r="K347" s="566"/>
    </row>
    <row r="348" spans="2:11" x14ac:dyDescent="0.25">
      <c r="B348" s="561"/>
      <c r="C348" s="561"/>
      <c r="D348" s="561"/>
      <c r="E348" s="561"/>
      <c r="F348" s="561"/>
      <c r="G348" s="564"/>
      <c r="H348" s="564"/>
      <c r="I348" s="564"/>
      <c r="J348" s="567" t="s">
        <v>167</v>
      </c>
      <c r="K348" s="569" t="s">
        <v>168</v>
      </c>
    </row>
    <row r="349" spans="2:11" x14ac:dyDescent="0.25">
      <c r="B349" s="562"/>
      <c r="C349" s="562"/>
      <c r="D349" s="562"/>
      <c r="E349" s="562"/>
      <c r="F349" s="562"/>
      <c r="G349" s="564"/>
      <c r="H349" s="564"/>
      <c r="I349" s="564"/>
      <c r="J349" s="568"/>
      <c r="K349" s="569"/>
    </row>
    <row r="350" spans="2:11" x14ac:dyDescent="0.25">
      <c r="B350" s="549" t="s">
        <v>41</v>
      </c>
      <c r="C350" s="550"/>
      <c r="D350" s="550"/>
      <c r="E350" s="550"/>
      <c r="F350" s="550"/>
      <c r="G350" s="109"/>
      <c r="H350" s="110"/>
      <c r="I350" s="213"/>
      <c r="J350" s="208"/>
      <c r="K350" s="551">
        <f>+J364</f>
        <v>1868375.55</v>
      </c>
    </row>
    <row r="351" spans="2:11" ht="18" x14ac:dyDescent="0.25">
      <c r="B351" s="570" t="s">
        <v>321</v>
      </c>
      <c r="C351" s="571"/>
      <c r="D351" s="571"/>
      <c r="E351" s="571"/>
      <c r="F351" s="594"/>
      <c r="G351" s="111" t="s">
        <v>163</v>
      </c>
      <c r="H351" s="112"/>
      <c r="I351" s="214"/>
      <c r="J351" s="201"/>
      <c r="K351" s="551"/>
    </row>
    <row r="352" spans="2:11" x14ac:dyDescent="0.25">
      <c r="B352" s="149"/>
      <c r="C352" s="150"/>
      <c r="D352" s="150"/>
      <c r="E352" s="150"/>
      <c r="F352" s="150"/>
      <c r="G352" s="115"/>
      <c r="H352" s="112"/>
      <c r="I352" s="214"/>
      <c r="J352" s="201"/>
      <c r="K352" s="551"/>
    </row>
    <row r="353" spans="2:11" x14ac:dyDescent="0.25">
      <c r="B353" s="572" t="s">
        <v>170</v>
      </c>
      <c r="C353" s="573"/>
      <c r="D353" s="573"/>
      <c r="E353" s="573"/>
      <c r="F353" s="573"/>
      <c r="G353" s="116"/>
      <c r="H353" s="117"/>
      <c r="I353" s="215"/>
      <c r="J353" s="201"/>
      <c r="K353" s="551"/>
    </row>
    <row r="354" spans="2:11" ht="15" customHeight="1" x14ac:dyDescent="0.25">
      <c r="B354" s="546" t="s">
        <v>183</v>
      </c>
      <c r="C354" s="547"/>
      <c r="D354" s="547"/>
      <c r="E354" s="547"/>
      <c r="F354" s="548"/>
      <c r="G354" s="118" t="s">
        <v>266</v>
      </c>
      <c r="H354" s="128">
        <v>0.90000283621894472</v>
      </c>
      <c r="I354" s="163">
        <v>233282.84265000001</v>
      </c>
      <c r="J354" s="200">
        <f>I354*H354</f>
        <v>209955.22002621781</v>
      </c>
      <c r="K354" s="551"/>
    </row>
    <row r="355" spans="2:11" x14ac:dyDescent="0.25">
      <c r="B355" s="546"/>
      <c r="C355" s="547"/>
      <c r="D355" s="547"/>
      <c r="E355" s="547"/>
      <c r="F355" s="548"/>
      <c r="G355" s="118"/>
      <c r="H355" s="124"/>
      <c r="I355" s="211"/>
      <c r="J355" s="200"/>
      <c r="K355" s="551"/>
    </row>
    <row r="356" spans="2:11" ht="15" customHeight="1" x14ac:dyDescent="0.25">
      <c r="B356" s="572" t="s">
        <v>171</v>
      </c>
      <c r="C356" s="573"/>
      <c r="D356" s="573"/>
      <c r="E356" s="573"/>
      <c r="F356" s="573"/>
      <c r="G356" s="115"/>
      <c r="H356" s="117"/>
      <c r="I356" s="269"/>
      <c r="J356" s="201"/>
      <c r="K356" s="551"/>
    </row>
    <row r="357" spans="2:11" ht="15" customHeight="1" x14ac:dyDescent="0.25">
      <c r="B357" s="587" t="str">
        <f>B351</f>
        <v>Instalación Equipo Biosaludable Doble Swinger Tipo GECAR, elaborado en tubo redondo</v>
      </c>
      <c r="C357" s="550"/>
      <c r="D357" s="550"/>
      <c r="E357" s="550"/>
      <c r="F357" s="583"/>
      <c r="G357" s="118" t="s">
        <v>163</v>
      </c>
      <c r="H357" s="119">
        <v>1</v>
      </c>
      <c r="I357" s="228">
        <v>1639921.5621519999</v>
      </c>
      <c r="J357" s="229">
        <f>H357*I357</f>
        <v>1639921.5621519999</v>
      </c>
      <c r="K357" s="551"/>
    </row>
    <row r="358" spans="2:11" x14ac:dyDescent="0.25">
      <c r="B358" s="588"/>
      <c r="C358" s="589"/>
      <c r="D358" s="589"/>
      <c r="E358" s="589"/>
      <c r="F358" s="590"/>
      <c r="G358" s="118"/>
      <c r="H358" s="120"/>
      <c r="I358" s="228"/>
      <c r="J358" s="229"/>
      <c r="K358" s="551"/>
    </row>
    <row r="359" spans="2:11" ht="15" customHeight="1" x14ac:dyDescent="0.25">
      <c r="B359" s="588"/>
      <c r="C359" s="589"/>
      <c r="D359" s="589"/>
      <c r="E359" s="589"/>
      <c r="F359" s="590"/>
      <c r="G359" s="118"/>
      <c r="H359" s="119"/>
      <c r="I359" s="163"/>
      <c r="J359" s="200"/>
      <c r="K359" s="551"/>
    </row>
    <row r="360" spans="2:11" ht="19.5" customHeight="1" x14ac:dyDescent="0.25">
      <c r="B360" s="588"/>
      <c r="C360" s="589"/>
      <c r="D360" s="589"/>
      <c r="E360" s="589"/>
      <c r="F360" s="590"/>
      <c r="G360" s="118"/>
      <c r="H360" s="119"/>
      <c r="I360" s="163"/>
      <c r="J360" s="200"/>
      <c r="K360" s="551"/>
    </row>
    <row r="361" spans="2:11" x14ac:dyDescent="0.25">
      <c r="B361" s="588"/>
      <c r="C361" s="589"/>
      <c r="D361" s="589"/>
      <c r="E361" s="589"/>
      <c r="F361" s="590"/>
      <c r="G361" s="118"/>
      <c r="H361" s="119"/>
      <c r="I361" s="163"/>
      <c r="J361" s="200"/>
      <c r="K361" s="551"/>
    </row>
    <row r="362" spans="2:11" ht="15" customHeight="1" x14ac:dyDescent="0.25">
      <c r="B362" s="591"/>
      <c r="C362" s="592"/>
      <c r="D362" s="592"/>
      <c r="E362" s="592"/>
      <c r="F362" s="593"/>
      <c r="G362" s="118"/>
      <c r="H362" s="124"/>
      <c r="I362" s="211"/>
      <c r="J362" s="200"/>
      <c r="K362" s="551"/>
    </row>
    <row r="363" spans="2:11" ht="15" customHeight="1" x14ac:dyDescent="0.25">
      <c r="B363" s="574" t="s">
        <v>188</v>
      </c>
      <c r="C363" s="574"/>
      <c r="D363" s="574"/>
      <c r="E363" s="574"/>
      <c r="F363" s="574"/>
      <c r="G363" s="118" t="s">
        <v>177</v>
      </c>
      <c r="H363" s="117"/>
      <c r="I363" s="270"/>
      <c r="J363" s="203">
        <f>SUM(J354:J362)*1%</f>
        <v>18498.767821782178</v>
      </c>
      <c r="K363" s="551"/>
    </row>
    <row r="364" spans="2:11" ht="15.75" thickBot="1" x14ac:dyDescent="0.3">
      <c r="B364" s="575"/>
      <c r="C364" s="575"/>
      <c r="D364" s="575"/>
      <c r="E364" s="575"/>
      <c r="F364" s="576"/>
      <c r="G364" s="125" t="s">
        <v>178</v>
      </c>
      <c r="H364" s="126"/>
      <c r="I364" s="212"/>
      <c r="J364" s="204">
        <f>SUM(J347:J363)</f>
        <v>1868375.55</v>
      </c>
      <c r="K364" s="552"/>
    </row>
    <row r="365" spans="2:11" ht="15" customHeight="1" x14ac:dyDescent="0.25">
      <c r="B365" s="165"/>
      <c r="C365" s="165"/>
      <c r="D365" s="165"/>
      <c r="E365" s="165"/>
      <c r="F365" s="165"/>
      <c r="G365" s="166"/>
      <c r="H365" s="167"/>
      <c r="I365" s="167"/>
      <c r="J365" s="168"/>
      <c r="K365" s="169"/>
    </row>
    <row r="366" spans="2:11" ht="15" customHeight="1" x14ac:dyDescent="0.25">
      <c r="B366" s="165"/>
      <c r="C366" s="165"/>
      <c r="D366" s="165"/>
      <c r="E366" s="165"/>
      <c r="F366" s="165"/>
      <c r="G366" s="166"/>
      <c r="H366" s="167"/>
      <c r="I366" s="167"/>
      <c r="J366" s="168"/>
      <c r="K366" s="169"/>
    </row>
    <row r="367" spans="2:11" ht="15" customHeight="1" thickBot="1" x14ac:dyDescent="0.3">
      <c r="B367" s="172"/>
      <c r="C367" s="199"/>
      <c r="D367" s="199"/>
      <c r="E367" s="199"/>
      <c r="F367" s="199"/>
      <c r="G367" s="198"/>
      <c r="H367" s="198"/>
      <c r="I367" s="265"/>
      <c r="J367" s="199"/>
      <c r="K367" s="199"/>
    </row>
    <row r="368" spans="2:11" ht="15" customHeight="1" x14ac:dyDescent="0.25">
      <c r="B368" s="553" t="s">
        <v>265</v>
      </c>
      <c r="C368" s="554"/>
      <c r="D368" s="554"/>
      <c r="E368" s="554"/>
      <c r="F368" s="554"/>
      <c r="G368" s="554"/>
      <c r="H368" s="554"/>
      <c r="I368" s="554"/>
      <c r="J368" s="554"/>
      <c r="K368" s="555"/>
    </row>
    <row r="369" spans="2:11" ht="15.75" thickBot="1" x14ac:dyDescent="0.3">
      <c r="B369" s="556"/>
      <c r="C369" s="557"/>
      <c r="D369" s="557"/>
      <c r="E369" s="557"/>
      <c r="F369" s="557"/>
      <c r="G369" s="557"/>
      <c r="H369" s="557"/>
      <c r="I369" s="557"/>
      <c r="J369" s="557"/>
      <c r="K369" s="558"/>
    </row>
    <row r="370" spans="2:11" ht="15.75" thickBot="1" x14ac:dyDescent="0.3"/>
    <row r="371" spans="2:11" x14ac:dyDescent="0.25">
      <c r="B371" s="560" t="s">
        <v>162</v>
      </c>
      <c r="C371" s="560"/>
      <c r="D371" s="560"/>
      <c r="E371" s="560"/>
      <c r="F371" s="560"/>
      <c r="G371" s="563" t="s">
        <v>163</v>
      </c>
      <c r="H371" s="563" t="s">
        <v>164</v>
      </c>
      <c r="I371" s="563" t="s">
        <v>165</v>
      </c>
      <c r="J371" s="565" t="s">
        <v>166</v>
      </c>
      <c r="K371" s="566"/>
    </row>
    <row r="372" spans="2:11" x14ac:dyDescent="0.25">
      <c r="B372" s="561"/>
      <c r="C372" s="561"/>
      <c r="D372" s="561"/>
      <c r="E372" s="561"/>
      <c r="F372" s="561"/>
      <c r="G372" s="564"/>
      <c r="H372" s="564"/>
      <c r="I372" s="564"/>
      <c r="J372" s="567" t="s">
        <v>167</v>
      </c>
      <c r="K372" s="569" t="s">
        <v>168</v>
      </c>
    </row>
    <row r="373" spans="2:11" x14ac:dyDescent="0.25">
      <c r="B373" s="562"/>
      <c r="C373" s="562"/>
      <c r="D373" s="562"/>
      <c r="E373" s="562"/>
      <c r="F373" s="562"/>
      <c r="G373" s="564"/>
      <c r="H373" s="564"/>
      <c r="I373" s="564"/>
      <c r="J373" s="568"/>
      <c r="K373" s="569"/>
    </row>
    <row r="374" spans="2:11" x14ac:dyDescent="0.25">
      <c r="B374" s="549" t="s">
        <v>41</v>
      </c>
      <c r="C374" s="550"/>
      <c r="D374" s="550"/>
      <c r="E374" s="550"/>
      <c r="F374" s="550"/>
      <c r="G374" s="109"/>
      <c r="H374" s="110"/>
      <c r="I374" s="207"/>
      <c r="J374" s="208"/>
      <c r="K374" s="551">
        <f>+J388</f>
        <v>1868375.55</v>
      </c>
    </row>
    <row r="375" spans="2:11" ht="18" x14ac:dyDescent="0.25">
      <c r="B375" s="570" t="s">
        <v>322</v>
      </c>
      <c r="C375" s="571"/>
      <c r="D375" s="571"/>
      <c r="E375" s="571"/>
      <c r="F375" s="594"/>
      <c r="G375" s="111" t="s">
        <v>163</v>
      </c>
      <c r="H375" s="112"/>
      <c r="I375" s="209"/>
      <c r="J375" s="201"/>
      <c r="K375" s="551"/>
    </row>
    <row r="376" spans="2:11" x14ac:dyDescent="0.25">
      <c r="B376" s="149"/>
      <c r="C376" s="150"/>
      <c r="D376" s="150"/>
      <c r="E376" s="150"/>
      <c r="F376" s="150"/>
      <c r="G376" s="115"/>
      <c r="H376" s="112"/>
      <c r="I376" s="209"/>
      <c r="J376" s="201"/>
      <c r="K376" s="551"/>
    </row>
    <row r="377" spans="2:11" x14ac:dyDescent="0.25">
      <c r="B377" s="572" t="s">
        <v>170</v>
      </c>
      <c r="C377" s="573"/>
      <c r="D377" s="573"/>
      <c r="E377" s="573"/>
      <c r="F377" s="573"/>
      <c r="G377" s="116"/>
      <c r="H377" s="117"/>
      <c r="I377" s="210"/>
      <c r="J377" s="201"/>
      <c r="K377" s="551"/>
    </row>
    <row r="378" spans="2:11" ht="15" customHeight="1" x14ac:dyDescent="0.25">
      <c r="B378" s="546" t="s">
        <v>183</v>
      </c>
      <c r="C378" s="547"/>
      <c r="D378" s="547"/>
      <c r="E378" s="547"/>
      <c r="F378" s="548"/>
      <c r="G378" s="118" t="s">
        <v>266</v>
      </c>
      <c r="H378" s="128">
        <v>0.90000283621894472</v>
      </c>
      <c r="I378" s="163">
        <v>233282.84265000001</v>
      </c>
      <c r="J378" s="200">
        <f>I378*H378</f>
        <v>209955.22002621781</v>
      </c>
      <c r="K378" s="551"/>
    </row>
    <row r="379" spans="2:11" ht="15" customHeight="1" x14ac:dyDescent="0.25">
      <c r="B379" s="546"/>
      <c r="C379" s="547"/>
      <c r="D379" s="547"/>
      <c r="E379" s="547"/>
      <c r="F379" s="548"/>
      <c r="G379" s="118"/>
      <c r="H379" s="124"/>
      <c r="I379" s="211"/>
      <c r="J379" s="200"/>
      <c r="K379" s="551"/>
    </row>
    <row r="380" spans="2:11" ht="15" customHeight="1" x14ac:dyDescent="0.25">
      <c r="B380" s="572" t="s">
        <v>171</v>
      </c>
      <c r="C380" s="573"/>
      <c r="D380" s="573"/>
      <c r="E380" s="573"/>
      <c r="F380" s="573"/>
      <c r="G380" s="115"/>
      <c r="H380" s="117"/>
      <c r="I380" s="269"/>
      <c r="J380" s="201"/>
      <c r="K380" s="551"/>
    </row>
    <row r="381" spans="2:11" ht="15" customHeight="1" x14ac:dyDescent="0.25">
      <c r="B381" s="587" t="str">
        <f>B375</f>
        <v>Instalación Equipo Biosaludable Twister Tipo GECAR, elaborado en tubo redondo</v>
      </c>
      <c r="C381" s="550"/>
      <c r="D381" s="550"/>
      <c r="E381" s="550"/>
      <c r="F381" s="583"/>
      <c r="G381" s="118" t="s">
        <v>163</v>
      </c>
      <c r="H381" s="119">
        <v>1</v>
      </c>
      <c r="I381" s="228">
        <v>1639921.5621519999</v>
      </c>
      <c r="J381" s="229">
        <f>H381*I381</f>
        <v>1639921.5621519999</v>
      </c>
      <c r="K381" s="551"/>
    </row>
    <row r="382" spans="2:11" ht="15" customHeight="1" x14ac:dyDescent="0.25">
      <c r="B382" s="588"/>
      <c r="C382" s="589"/>
      <c r="D382" s="589"/>
      <c r="E382" s="589"/>
      <c r="F382" s="590"/>
      <c r="G382" s="118"/>
      <c r="H382" s="120"/>
      <c r="I382" s="228"/>
      <c r="J382" s="229"/>
      <c r="K382" s="551"/>
    </row>
    <row r="383" spans="2:11" ht="15" customHeight="1" x14ac:dyDescent="0.25">
      <c r="B383" s="588"/>
      <c r="C383" s="589"/>
      <c r="D383" s="589"/>
      <c r="E383" s="589"/>
      <c r="F383" s="590"/>
      <c r="G383" s="118"/>
      <c r="H383" s="119"/>
      <c r="I383" s="163"/>
      <c r="J383" s="200"/>
      <c r="K383" s="551"/>
    </row>
    <row r="384" spans="2:11" x14ac:dyDescent="0.25">
      <c r="B384" s="588"/>
      <c r="C384" s="589"/>
      <c r="D384" s="589"/>
      <c r="E384" s="589"/>
      <c r="F384" s="590"/>
      <c r="G384" s="118"/>
      <c r="H384" s="119"/>
      <c r="I384" s="163"/>
      <c r="J384" s="200"/>
      <c r="K384" s="551"/>
    </row>
    <row r="385" spans="2:11" ht="15" customHeight="1" x14ac:dyDescent="0.25">
      <c r="B385" s="588"/>
      <c r="C385" s="589"/>
      <c r="D385" s="589"/>
      <c r="E385" s="589"/>
      <c r="F385" s="590"/>
      <c r="G385" s="118"/>
      <c r="H385" s="119"/>
      <c r="I385" s="163"/>
      <c r="J385" s="200"/>
      <c r="K385" s="551"/>
    </row>
    <row r="386" spans="2:11" x14ac:dyDescent="0.25">
      <c r="B386" s="591"/>
      <c r="C386" s="592"/>
      <c r="D386" s="592"/>
      <c r="E386" s="592"/>
      <c r="F386" s="593"/>
      <c r="G386" s="118"/>
      <c r="H386" s="124"/>
      <c r="I386" s="211"/>
      <c r="J386" s="200"/>
      <c r="K386" s="551"/>
    </row>
    <row r="387" spans="2:11" x14ac:dyDescent="0.25">
      <c r="B387" s="574" t="s">
        <v>188</v>
      </c>
      <c r="C387" s="574"/>
      <c r="D387" s="574"/>
      <c r="E387" s="574"/>
      <c r="F387" s="574"/>
      <c r="G387" s="118" t="s">
        <v>177</v>
      </c>
      <c r="H387" s="117"/>
      <c r="I387" s="270"/>
      <c r="J387" s="203">
        <f>SUM(J378:J386)*1%</f>
        <v>18498.767821782178</v>
      </c>
      <c r="K387" s="551"/>
    </row>
    <row r="388" spans="2:11" ht="15.75" thickBot="1" x14ac:dyDescent="0.3">
      <c r="B388" s="575"/>
      <c r="C388" s="575"/>
      <c r="D388" s="575"/>
      <c r="E388" s="575"/>
      <c r="F388" s="576"/>
      <c r="G388" s="125" t="s">
        <v>178</v>
      </c>
      <c r="H388" s="126"/>
      <c r="I388" s="212"/>
      <c r="J388" s="204">
        <f>SUM(J371:J387)</f>
        <v>1868375.55</v>
      </c>
      <c r="K388" s="552"/>
    </row>
    <row r="389" spans="2:11" ht="41.25" customHeight="1" x14ac:dyDescent="0.25">
      <c r="B389" s="165"/>
      <c r="C389" s="165"/>
      <c r="D389" s="165"/>
      <c r="E389" s="165"/>
      <c r="F389" s="165"/>
      <c r="G389" s="166"/>
      <c r="H389" s="167"/>
      <c r="I389" s="167"/>
      <c r="J389" s="168"/>
      <c r="K389" s="169"/>
    </row>
    <row r="390" spans="2:11" x14ac:dyDescent="0.25">
      <c r="B390" s="165"/>
      <c r="C390" s="165"/>
      <c r="D390" s="165"/>
      <c r="E390" s="165"/>
      <c r="F390" s="165"/>
      <c r="G390" s="166"/>
      <c r="H390" s="167"/>
      <c r="I390" s="167"/>
      <c r="J390" s="168"/>
      <c r="K390" s="169"/>
    </row>
    <row r="391" spans="2:11" ht="38.25" customHeight="1" thickBot="1" x14ac:dyDescent="0.3">
      <c r="B391" s="172"/>
      <c r="C391" s="199"/>
      <c r="D391" s="199"/>
      <c r="E391" s="199"/>
      <c r="F391" s="199"/>
      <c r="G391" s="198"/>
      <c r="H391" s="198"/>
      <c r="I391" s="265"/>
      <c r="J391" s="199"/>
      <c r="K391" s="199"/>
    </row>
    <row r="392" spans="2:11" x14ac:dyDescent="0.25">
      <c r="B392" s="553" t="s">
        <v>265</v>
      </c>
      <c r="C392" s="554"/>
      <c r="D392" s="554"/>
      <c r="E392" s="554"/>
      <c r="F392" s="554"/>
      <c r="G392" s="554"/>
      <c r="H392" s="554"/>
      <c r="I392" s="554"/>
      <c r="J392" s="554"/>
      <c r="K392" s="555"/>
    </row>
    <row r="393" spans="2:11" ht="15.75" thickBot="1" x14ac:dyDescent="0.3">
      <c r="B393" s="556"/>
      <c r="C393" s="557"/>
      <c r="D393" s="557"/>
      <c r="E393" s="557"/>
      <c r="F393" s="557"/>
      <c r="G393" s="557"/>
      <c r="H393" s="557"/>
      <c r="I393" s="557"/>
      <c r="J393" s="557"/>
      <c r="K393" s="558"/>
    </row>
    <row r="394" spans="2:11" ht="15.75" thickBot="1" x14ac:dyDescent="0.3"/>
    <row r="395" spans="2:11" ht="44.25" customHeight="1" x14ac:dyDescent="0.25">
      <c r="B395" s="560" t="s">
        <v>162</v>
      </c>
      <c r="C395" s="560"/>
      <c r="D395" s="560"/>
      <c r="E395" s="560"/>
      <c r="F395" s="560"/>
      <c r="G395" s="563" t="s">
        <v>163</v>
      </c>
      <c r="H395" s="563" t="s">
        <v>164</v>
      </c>
      <c r="I395" s="563" t="s">
        <v>165</v>
      </c>
      <c r="J395" s="565" t="s">
        <v>166</v>
      </c>
      <c r="K395" s="566"/>
    </row>
    <row r="396" spans="2:11" x14ac:dyDescent="0.25">
      <c r="B396" s="561"/>
      <c r="C396" s="561"/>
      <c r="D396" s="561"/>
      <c r="E396" s="561"/>
      <c r="F396" s="561"/>
      <c r="G396" s="564"/>
      <c r="H396" s="564"/>
      <c r="I396" s="564"/>
      <c r="J396" s="567" t="s">
        <v>167</v>
      </c>
      <c r="K396" s="569" t="s">
        <v>168</v>
      </c>
    </row>
    <row r="397" spans="2:11" x14ac:dyDescent="0.25">
      <c r="B397" s="562"/>
      <c r="C397" s="562"/>
      <c r="D397" s="562"/>
      <c r="E397" s="562"/>
      <c r="F397" s="562"/>
      <c r="G397" s="564"/>
      <c r="H397" s="564"/>
      <c r="I397" s="564"/>
      <c r="J397" s="568"/>
      <c r="K397" s="569"/>
    </row>
    <row r="398" spans="2:11" x14ac:dyDescent="0.25">
      <c r="B398" s="549" t="s">
        <v>41</v>
      </c>
      <c r="C398" s="550"/>
      <c r="D398" s="550"/>
      <c r="E398" s="550"/>
      <c r="F398" s="550"/>
      <c r="G398" s="109"/>
      <c r="H398" s="110"/>
      <c r="I398" s="213"/>
      <c r="J398" s="208"/>
      <c r="K398" s="551">
        <f>+J412</f>
        <v>1462108.22</v>
      </c>
    </row>
    <row r="399" spans="2:11" ht="18" x14ac:dyDescent="0.25">
      <c r="B399" s="570" t="s">
        <v>323</v>
      </c>
      <c r="C399" s="571"/>
      <c r="D399" s="571"/>
      <c r="E399" s="571"/>
      <c r="F399" s="594"/>
      <c r="G399" s="111" t="s">
        <v>163</v>
      </c>
      <c r="H399" s="112"/>
      <c r="I399" s="214"/>
      <c r="J399" s="201"/>
      <c r="K399" s="551"/>
    </row>
    <row r="400" spans="2:11" x14ac:dyDescent="0.25">
      <c r="B400" s="149"/>
      <c r="C400" s="150"/>
      <c r="D400" s="150"/>
      <c r="E400" s="150"/>
      <c r="F400" s="150"/>
      <c r="G400" s="115"/>
      <c r="H400" s="112"/>
      <c r="I400" s="214"/>
      <c r="J400" s="201"/>
      <c r="K400" s="551"/>
    </row>
    <row r="401" spans="2:11" x14ac:dyDescent="0.25">
      <c r="B401" s="572" t="s">
        <v>170</v>
      </c>
      <c r="C401" s="573"/>
      <c r="D401" s="573"/>
      <c r="E401" s="573"/>
      <c r="F401" s="573"/>
      <c r="G401" s="116"/>
      <c r="H401" s="117"/>
      <c r="I401" s="215"/>
      <c r="J401" s="201"/>
      <c r="K401" s="551"/>
    </row>
    <row r="402" spans="2:11" x14ac:dyDescent="0.25">
      <c r="B402" s="546" t="s">
        <v>183</v>
      </c>
      <c r="C402" s="547"/>
      <c r="D402" s="547"/>
      <c r="E402" s="547"/>
      <c r="F402" s="548"/>
      <c r="G402" s="118" t="s">
        <v>266</v>
      </c>
      <c r="H402" s="128">
        <v>0.90000544337116428</v>
      </c>
      <c r="I402" s="163">
        <v>233282.84265000001</v>
      </c>
      <c r="J402" s="200">
        <f>I402*H402</f>
        <v>209955.82823009882</v>
      </c>
      <c r="K402" s="551"/>
    </row>
    <row r="403" spans="2:11" x14ac:dyDescent="0.25">
      <c r="B403" s="546"/>
      <c r="C403" s="547"/>
      <c r="D403" s="547"/>
      <c r="E403" s="547"/>
      <c r="F403" s="548"/>
      <c r="G403" s="118"/>
      <c r="H403" s="124"/>
      <c r="I403" s="211"/>
      <c r="J403" s="200"/>
      <c r="K403" s="551"/>
    </row>
    <row r="404" spans="2:11" x14ac:dyDescent="0.25">
      <c r="B404" s="572" t="s">
        <v>171</v>
      </c>
      <c r="C404" s="573"/>
      <c r="D404" s="573"/>
      <c r="E404" s="573"/>
      <c r="F404" s="573"/>
      <c r="G404" s="115"/>
      <c r="H404" s="117"/>
      <c r="I404" s="269"/>
      <c r="J404" s="201"/>
      <c r="K404" s="551"/>
    </row>
    <row r="405" spans="2:11" x14ac:dyDescent="0.25">
      <c r="B405" s="587" t="str">
        <f>B399</f>
        <v>Instalación Equipo Biosaludable Barras Paralelas Tipo GECAR, elaborado en tubo redondo</v>
      </c>
      <c r="C405" s="550"/>
      <c r="D405" s="550"/>
      <c r="E405" s="550"/>
      <c r="F405" s="583"/>
      <c r="G405" s="118" t="s">
        <v>163</v>
      </c>
      <c r="H405" s="119">
        <v>1</v>
      </c>
      <c r="I405" s="228">
        <v>1237676.0727600001</v>
      </c>
      <c r="J405" s="229">
        <f>H405*I405</f>
        <v>1237676.0727600001</v>
      </c>
      <c r="K405" s="551"/>
    </row>
    <row r="406" spans="2:11" x14ac:dyDescent="0.25">
      <c r="B406" s="588"/>
      <c r="C406" s="589"/>
      <c r="D406" s="589"/>
      <c r="E406" s="589"/>
      <c r="F406" s="590"/>
      <c r="G406" s="118"/>
      <c r="H406" s="120"/>
      <c r="I406" s="228"/>
      <c r="J406" s="229"/>
      <c r="K406" s="551"/>
    </row>
    <row r="407" spans="2:11" x14ac:dyDescent="0.25">
      <c r="B407" s="588"/>
      <c r="C407" s="589"/>
      <c r="D407" s="589"/>
      <c r="E407" s="589"/>
      <c r="F407" s="590"/>
      <c r="G407" s="118"/>
      <c r="H407" s="119"/>
      <c r="I407" s="163"/>
      <c r="J407" s="200"/>
      <c r="K407" s="551"/>
    </row>
    <row r="408" spans="2:11" x14ac:dyDescent="0.25">
      <c r="B408" s="588"/>
      <c r="C408" s="589"/>
      <c r="D408" s="589"/>
      <c r="E408" s="589"/>
      <c r="F408" s="590"/>
      <c r="G408" s="118"/>
      <c r="H408" s="119"/>
      <c r="I408" s="163"/>
      <c r="J408" s="200"/>
      <c r="K408" s="551"/>
    </row>
    <row r="409" spans="2:11" x14ac:dyDescent="0.25">
      <c r="B409" s="588"/>
      <c r="C409" s="589"/>
      <c r="D409" s="589"/>
      <c r="E409" s="589"/>
      <c r="F409" s="590"/>
      <c r="G409" s="118"/>
      <c r="H409" s="119"/>
      <c r="I409" s="163"/>
      <c r="J409" s="200"/>
      <c r="K409" s="551"/>
    </row>
    <row r="410" spans="2:11" x14ac:dyDescent="0.25">
      <c r="B410" s="591"/>
      <c r="C410" s="592"/>
      <c r="D410" s="592"/>
      <c r="E410" s="592"/>
      <c r="F410" s="593"/>
      <c r="G410" s="118"/>
      <c r="H410" s="124"/>
      <c r="I410" s="211"/>
      <c r="J410" s="200"/>
      <c r="K410" s="551"/>
    </row>
    <row r="411" spans="2:11" x14ac:dyDescent="0.25">
      <c r="B411" s="574" t="s">
        <v>188</v>
      </c>
      <c r="C411" s="574"/>
      <c r="D411" s="574"/>
      <c r="E411" s="574"/>
      <c r="F411" s="574"/>
      <c r="G411" s="118" t="s">
        <v>177</v>
      </c>
      <c r="H411" s="117"/>
      <c r="I411" s="270"/>
      <c r="J411" s="203">
        <f>SUM(J402:J410)*1%</f>
        <v>14476.31900990099</v>
      </c>
      <c r="K411" s="551"/>
    </row>
    <row r="412" spans="2:11" ht="15.75" thickBot="1" x14ac:dyDescent="0.3">
      <c r="B412" s="575"/>
      <c r="C412" s="575"/>
      <c r="D412" s="575"/>
      <c r="E412" s="575"/>
      <c r="F412" s="576"/>
      <c r="G412" s="125" t="s">
        <v>178</v>
      </c>
      <c r="H412" s="126"/>
      <c r="I412" s="212"/>
      <c r="J412" s="204">
        <f>SUM(J395:J411)</f>
        <v>1462108.22</v>
      </c>
      <c r="K412" s="552"/>
    </row>
    <row r="413" spans="2:11" x14ac:dyDescent="0.25">
      <c r="B413" s="165"/>
      <c r="C413" s="165"/>
      <c r="D413" s="165"/>
      <c r="E413" s="165"/>
      <c r="F413" s="165"/>
      <c r="G413" s="166"/>
      <c r="H413" s="167"/>
      <c r="I413" s="167"/>
      <c r="J413" s="168"/>
      <c r="K413" s="169"/>
    </row>
    <row r="414" spans="2:11" x14ac:dyDescent="0.25">
      <c r="B414" s="165"/>
      <c r="C414" s="165"/>
      <c r="D414" s="165"/>
      <c r="E414" s="165"/>
      <c r="F414" s="165"/>
      <c r="G414" s="166"/>
      <c r="H414" s="167"/>
      <c r="I414" s="167"/>
      <c r="J414" s="168"/>
      <c r="K414" s="169"/>
    </row>
    <row r="415" spans="2:11" ht="15.75" thickBot="1" x14ac:dyDescent="0.3">
      <c r="B415" s="172"/>
      <c r="C415" s="199"/>
      <c r="D415" s="199"/>
      <c r="E415" s="199"/>
      <c r="F415" s="199"/>
      <c r="G415" s="198"/>
      <c r="H415" s="198"/>
      <c r="I415" s="265"/>
      <c r="J415" s="199"/>
      <c r="K415" s="199"/>
    </row>
    <row r="416" spans="2:11" ht="15" customHeight="1" x14ac:dyDescent="0.25">
      <c r="B416" s="553" t="s">
        <v>265</v>
      </c>
      <c r="C416" s="554"/>
      <c r="D416" s="554"/>
      <c r="E416" s="554"/>
      <c r="F416" s="554"/>
      <c r="G416" s="554"/>
      <c r="H416" s="554"/>
      <c r="I416" s="554"/>
      <c r="J416" s="554"/>
      <c r="K416" s="555"/>
    </row>
    <row r="417" spans="2:11" ht="15.75" thickBot="1" x14ac:dyDescent="0.3">
      <c r="B417" s="556"/>
      <c r="C417" s="557"/>
      <c r="D417" s="557"/>
      <c r="E417" s="557"/>
      <c r="F417" s="557"/>
      <c r="G417" s="557"/>
      <c r="H417" s="557"/>
      <c r="I417" s="557"/>
      <c r="J417" s="557"/>
      <c r="K417" s="558"/>
    </row>
    <row r="418" spans="2:11" ht="15.75" thickBot="1" x14ac:dyDescent="0.3"/>
    <row r="419" spans="2:11" x14ac:dyDescent="0.25">
      <c r="B419" s="560" t="s">
        <v>162</v>
      </c>
      <c r="C419" s="560"/>
      <c r="D419" s="560"/>
      <c r="E419" s="560"/>
      <c r="F419" s="560"/>
      <c r="G419" s="563" t="s">
        <v>163</v>
      </c>
      <c r="H419" s="563" t="s">
        <v>164</v>
      </c>
      <c r="I419" s="563" t="s">
        <v>165</v>
      </c>
      <c r="J419" s="565" t="s">
        <v>166</v>
      </c>
      <c r="K419" s="566"/>
    </row>
    <row r="420" spans="2:11" ht="42" customHeight="1" x14ac:dyDescent="0.25">
      <c r="B420" s="561"/>
      <c r="C420" s="561"/>
      <c r="D420" s="561"/>
      <c r="E420" s="561"/>
      <c r="F420" s="561"/>
      <c r="G420" s="564"/>
      <c r="H420" s="564"/>
      <c r="I420" s="564"/>
      <c r="J420" s="567" t="s">
        <v>167</v>
      </c>
      <c r="K420" s="569" t="s">
        <v>168</v>
      </c>
    </row>
    <row r="421" spans="2:11" x14ac:dyDescent="0.25">
      <c r="B421" s="562"/>
      <c r="C421" s="562"/>
      <c r="D421" s="562"/>
      <c r="E421" s="562"/>
      <c r="F421" s="562"/>
      <c r="G421" s="564"/>
      <c r="H421" s="564"/>
      <c r="I421" s="564"/>
      <c r="J421" s="568"/>
      <c r="K421" s="569"/>
    </row>
    <row r="422" spans="2:11" ht="14.25" customHeight="1" x14ac:dyDescent="0.25">
      <c r="B422" s="549" t="s">
        <v>41</v>
      </c>
      <c r="C422" s="550"/>
      <c r="D422" s="550"/>
      <c r="E422" s="550"/>
      <c r="F422" s="550"/>
      <c r="G422" s="109"/>
      <c r="H422" s="110"/>
      <c r="I422" s="213"/>
      <c r="J422" s="208"/>
      <c r="K422" s="551">
        <f>+J436</f>
        <v>3314544.4</v>
      </c>
    </row>
    <row r="423" spans="2:11" ht="18" x14ac:dyDescent="0.25">
      <c r="B423" s="570" t="s">
        <v>325</v>
      </c>
      <c r="C423" s="571"/>
      <c r="D423" s="571"/>
      <c r="E423" s="571"/>
      <c r="F423" s="571"/>
      <c r="G423" s="111" t="s">
        <v>163</v>
      </c>
      <c r="H423" s="112"/>
      <c r="I423" s="214"/>
      <c r="J423" s="201"/>
      <c r="K423" s="551"/>
    </row>
    <row r="424" spans="2:11" x14ac:dyDescent="0.25">
      <c r="B424" s="149"/>
      <c r="C424" s="150"/>
      <c r="D424" s="150"/>
      <c r="E424" s="150"/>
      <c r="F424" s="150"/>
      <c r="G424" s="115"/>
      <c r="H424" s="112"/>
      <c r="I424" s="214"/>
      <c r="J424" s="201"/>
      <c r="K424" s="551"/>
    </row>
    <row r="425" spans="2:11" x14ac:dyDescent="0.25">
      <c r="B425" s="572" t="s">
        <v>170</v>
      </c>
      <c r="C425" s="573"/>
      <c r="D425" s="573"/>
      <c r="E425" s="573"/>
      <c r="F425" s="573"/>
      <c r="G425" s="116"/>
      <c r="H425" s="117"/>
      <c r="I425" s="215"/>
      <c r="J425" s="201"/>
      <c r="K425" s="551"/>
    </row>
    <row r="426" spans="2:11" x14ac:dyDescent="0.25">
      <c r="B426" s="546" t="s">
        <v>183</v>
      </c>
      <c r="C426" s="547"/>
      <c r="D426" s="547"/>
      <c r="E426" s="547"/>
      <c r="F426" s="548"/>
      <c r="G426" s="118" t="s">
        <v>266</v>
      </c>
      <c r="H426" s="128">
        <v>0.40548299139398092</v>
      </c>
      <c r="I426" s="163">
        <v>233282.84265000001</v>
      </c>
      <c r="J426" s="200">
        <f>I426*H426</f>
        <v>94592.224878613357</v>
      </c>
      <c r="K426" s="551"/>
    </row>
    <row r="427" spans="2:11" x14ac:dyDescent="0.25">
      <c r="B427" s="546"/>
      <c r="C427" s="547"/>
      <c r="D427" s="547"/>
      <c r="E427" s="547"/>
      <c r="F427" s="548"/>
      <c r="G427" s="118"/>
      <c r="H427" s="124"/>
      <c r="I427" s="211"/>
      <c r="J427" s="200"/>
      <c r="K427" s="551"/>
    </row>
    <row r="428" spans="2:11" x14ac:dyDescent="0.25">
      <c r="B428" s="572" t="s">
        <v>171</v>
      </c>
      <c r="C428" s="573"/>
      <c r="D428" s="573"/>
      <c r="E428" s="573"/>
      <c r="F428" s="573"/>
      <c r="G428" s="115"/>
      <c r="H428" s="117"/>
      <c r="I428" s="269"/>
      <c r="J428" s="201"/>
      <c r="K428" s="551"/>
    </row>
    <row r="429" spans="2:11" x14ac:dyDescent="0.25">
      <c r="B429" s="613" t="s">
        <v>324</v>
      </c>
      <c r="C429" s="614"/>
      <c r="D429" s="614"/>
      <c r="E429" s="614"/>
      <c r="F429" s="615"/>
      <c r="G429" s="118" t="s">
        <v>163</v>
      </c>
      <c r="H429" s="120">
        <v>1</v>
      </c>
      <c r="I429" s="228">
        <v>3187134.9038342577</v>
      </c>
      <c r="J429" s="229">
        <f>H429*I429</f>
        <v>3187134.9038342577</v>
      </c>
      <c r="K429" s="551"/>
    </row>
    <row r="430" spans="2:11" x14ac:dyDescent="0.25">
      <c r="B430" s="546"/>
      <c r="C430" s="547"/>
      <c r="D430" s="547"/>
      <c r="E430" s="547"/>
      <c r="F430" s="548"/>
      <c r="G430" s="118"/>
      <c r="H430" s="120"/>
      <c r="I430" s="228"/>
      <c r="J430" s="229"/>
      <c r="K430" s="551"/>
    </row>
    <row r="431" spans="2:11" ht="14.25" customHeight="1" x14ac:dyDescent="0.25">
      <c r="B431" s="546"/>
      <c r="C431" s="547"/>
      <c r="D431" s="547"/>
      <c r="E431" s="547"/>
      <c r="F431" s="548"/>
      <c r="G431" s="118"/>
      <c r="H431" s="119"/>
      <c r="I431" s="163"/>
      <c r="J431" s="200"/>
      <c r="K431" s="551"/>
    </row>
    <row r="432" spans="2:11" x14ac:dyDescent="0.25">
      <c r="B432" s="546"/>
      <c r="C432" s="547"/>
      <c r="D432" s="547"/>
      <c r="E432" s="547"/>
      <c r="F432" s="548"/>
      <c r="G432" s="118"/>
      <c r="H432" s="119"/>
      <c r="I432" s="163"/>
      <c r="J432" s="200"/>
      <c r="K432" s="551"/>
    </row>
    <row r="433" spans="2:11" x14ac:dyDescent="0.25">
      <c r="B433" s="546"/>
      <c r="C433" s="547"/>
      <c r="D433" s="547"/>
      <c r="E433" s="547"/>
      <c r="F433" s="548"/>
      <c r="G433" s="118"/>
      <c r="H433" s="119"/>
      <c r="I433" s="163"/>
      <c r="J433" s="200"/>
      <c r="K433" s="551"/>
    </row>
    <row r="434" spans="2:11" x14ac:dyDescent="0.25">
      <c r="B434" s="546"/>
      <c r="C434" s="547"/>
      <c r="D434" s="547"/>
      <c r="E434" s="547"/>
      <c r="F434" s="548"/>
      <c r="G434" s="118"/>
      <c r="H434" s="124"/>
      <c r="I434" s="211"/>
      <c r="J434" s="200"/>
      <c r="K434" s="551"/>
    </row>
    <row r="435" spans="2:11" x14ac:dyDescent="0.25">
      <c r="B435" s="574" t="s">
        <v>188</v>
      </c>
      <c r="C435" s="574"/>
      <c r="D435" s="574"/>
      <c r="E435" s="574"/>
      <c r="F435" s="574"/>
      <c r="G435" s="118" t="s">
        <v>177</v>
      </c>
      <c r="H435" s="117"/>
      <c r="I435" s="270"/>
      <c r="J435" s="203">
        <f>SUM(J426:J434)*1%</f>
        <v>32817.271287128715</v>
      </c>
      <c r="K435" s="551"/>
    </row>
    <row r="436" spans="2:11" ht="15.75" thickBot="1" x14ac:dyDescent="0.3">
      <c r="B436" s="575"/>
      <c r="C436" s="575"/>
      <c r="D436" s="575"/>
      <c r="E436" s="575"/>
      <c r="F436" s="576"/>
      <c r="G436" s="125" t="s">
        <v>178</v>
      </c>
      <c r="H436" s="126"/>
      <c r="I436" s="212"/>
      <c r="J436" s="204">
        <f>SUM(J419:J435)</f>
        <v>3314544.4</v>
      </c>
      <c r="K436" s="552"/>
    </row>
    <row r="437" spans="2:11" x14ac:dyDescent="0.25">
      <c r="B437" s="165"/>
      <c r="C437" s="165"/>
      <c r="D437" s="165"/>
      <c r="E437" s="165"/>
      <c r="F437" s="165"/>
      <c r="G437" s="166"/>
      <c r="H437" s="167"/>
      <c r="I437" s="167"/>
      <c r="J437" s="168"/>
      <c r="K437" s="169"/>
    </row>
    <row r="438" spans="2:11" ht="15.75" thickBot="1" x14ac:dyDescent="0.3">
      <c r="B438" s="172"/>
      <c r="C438" s="199"/>
      <c r="D438" s="199"/>
      <c r="E438" s="199"/>
      <c r="F438" s="199"/>
      <c r="G438" s="198"/>
      <c r="H438" s="198"/>
      <c r="I438" s="265"/>
      <c r="J438" s="199"/>
      <c r="K438" s="199"/>
    </row>
    <row r="439" spans="2:11" x14ac:dyDescent="0.25">
      <c r="B439" s="553" t="s">
        <v>265</v>
      </c>
      <c r="C439" s="554"/>
      <c r="D439" s="554"/>
      <c r="E439" s="554"/>
      <c r="F439" s="554"/>
      <c r="G439" s="554"/>
      <c r="H439" s="554"/>
      <c r="I439" s="554"/>
      <c r="J439" s="554"/>
      <c r="K439" s="555"/>
    </row>
    <row r="440" spans="2:11" ht="15.75" thickBot="1" x14ac:dyDescent="0.3">
      <c r="B440" s="556"/>
      <c r="C440" s="557"/>
      <c r="D440" s="557"/>
      <c r="E440" s="557"/>
      <c r="F440" s="557"/>
      <c r="G440" s="557"/>
      <c r="H440" s="557"/>
      <c r="I440" s="557"/>
      <c r="J440" s="557"/>
      <c r="K440" s="558"/>
    </row>
    <row r="441" spans="2:11" ht="15.75" thickBot="1" x14ac:dyDescent="0.3"/>
    <row r="442" spans="2:11" x14ac:dyDescent="0.25">
      <c r="B442" s="560" t="s">
        <v>162</v>
      </c>
      <c r="C442" s="560"/>
      <c r="D442" s="560"/>
      <c r="E442" s="560"/>
      <c r="F442" s="560"/>
      <c r="G442" s="563" t="s">
        <v>163</v>
      </c>
      <c r="H442" s="563" t="s">
        <v>164</v>
      </c>
      <c r="I442" s="563" t="s">
        <v>165</v>
      </c>
      <c r="J442" s="565" t="s">
        <v>166</v>
      </c>
      <c r="K442" s="566"/>
    </row>
    <row r="443" spans="2:11" x14ac:dyDescent="0.25">
      <c r="B443" s="561"/>
      <c r="C443" s="561"/>
      <c r="D443" s="561"/>
      <c r="E443" s="561"/>
      <c r="F443" s="561"/>
      <c r="G443" s="564"/>
      <c r="H443" s="564"/>
      <c r="I443" s="564"/>
      <c r="J443" s="567" t="s">
        <v>167</v>
      </c>
      <c r="K443" s="569" t="s">
        <v>168</v>
      </c>
    </row>
    <row r="444" spans="2:11" x14ac:dyDescent="0.25">
      <c r="B444" s="562"/>
      <c r="C444" s="562"/>
      <c r="D444" s="562"/>
      <c r="E444" s="562"/>
      <c r="F444" s="562"/>
      <c r="G444" s="564"/>
      <c r="H444" s="564"/>
      <c r="I444" s="564"/>
      <c r="J444" s="568"/>
      <c r="K444" s="569"/>
    </row>
    <row r="445" spans="2:11" x14ac:dyDescent="0.25">
      <c r="B445" s="549" t="s">
        <v>41</v>
      </c>
      <c r="C445" s="550"/>
      <c r="D445" s="550"/>
      <c r="E445" s="550"/>
      <c r="F445" s="550"/>
      <c r="G445" s="109"/>
      <c r="H445" s="110"/>
      <c r="I445" s="213"/>
      <c r="J445" s="208"/>
      <c r="K445" s="551">
        <f>+J459</f>
        <v>3959418.26</v>
      </c>
    </row>
    <row r="446" spans="2:11" ht="18" x14ac:dyDescent="0.25">
      <c r="B446" s="570" t="s">
        <v>326</v>
      </c>
      <c r="C446" s="571"/>
      <c r="D446" s="571"/>
      <c r="E446" s="571"/>
      <c r="F446" s="571"/>
      <c r="G446" s="111" t="s">
        <v>163</v>
      </c>
      <c r="H446" s="112"/>
      <c r="I446" s="214"/>
      <c r="J446" s="201"/>
      <c r="K446" s="551"/>
    </row>
    <row r="447" spans="2:11" ht="15" customHeight="1" x14ac:dyDescent="0.25">
      <c r="B447" s="149"/>
      <c r="C447" s="150"/>
      <c r="D447" s="150"/>
      <c r="E447" s="150"/>
      <c r="F447" s="150"/>
      <c r="G447" s="115"/>
      <c r="H447" s="112"/>
      <c r="I447" s="214"/>
      <c r="J447" s="201"/>
      <c r="K447" s="551"/>
    </row>
    <row r="448" spans="2:11" x14ac:dyDescent="0.25">
      <c r="B448" s="572" t="s">
        <v>170</v>
      </c>
      <c r="C448" s="573"/>
      <c r="D448" s="573"/>
      <c r="E448" s="573"/>
      <c r="F448" s="573"/>
      <c r="G448" s="116"/>
      <c r="H448" s="117"/>
      <c r="I448" s="215"/>
      <c r="J448" s="201"/>
      <c r="K448" s="551"/>
    </row>
    <row r="449" spans="2:11" x14ac:dyDescent="0.25">
      <c r="B449" s="546" t="s">
        <v>183</v>
      </c>
      <c r="C449" s="547"/>
      <c r="D449" s="547"/>
      <c r="E449" s="547"/>
      <c r="F449" s="548"/>
      <c r="G449" s="118" t="s">
        <v>266</v>
      </c>
      <c r="H449" s="128">
        <v>0.40548605448424052</v>
      </c>
      <c r="I449" s="163">
        <v>233282.84265000001</v>
      </c>
      <c r="J449" s="200">
        <f>I449*H449</f>
        <v>94592.939445016411</v>
      </c>
      <c r="K449" s="551"/>
    </row>
    <row r="450" spans="2:11" x14ac:dyDescent="0.25">
      <c r="B450" s="546"/>
      <c r="C450" s="547"/>
      <c r="D450" s="547"/>
      <c r="E450" s="547"/>
      <c r="F450" s="548"/>
      <c r="G450" s="118"/>
      <c r="H450" s="124"/>
      <c r="I450" s="211"/>
      <c r="J450" s="200"/>
      <c r="K450" s="551"/>
    </row>
    <row r="451" spans="2:11" ht="54" customHeight="1" x14ac:dyDescent="0.25">
      <c r="B451" s="572" t="s">
        <v>171</v>
      </c>
      <c r="C451" s="573"/>
      <c r="D451" s="573"/>
      <c r="E451" s="573"/>
      <c r="F451" s="573"/>
      <c r="G451" s="115"/>
      <c r="H451" s="117"/>
      <c r="I451" s="269"/>
      <c r="J451" s="201"/>
      <c r="K451" s="551"/>
    </row>
    <row r="452" spans="2:11" x14ac:dyDescent="0.25">
      <c r="B452" s="613" t="s">
        <v>327</v>
      </c>
      <c r="C452" s="614"/>
      <c r="D452" s="614"/>
      <c r="E452" s="614"/>
      <c r="F452" s="615"/>
      <c r="G452" s="118" t="s">
        <v>163</v>
      </c>
      <c r="H452" s="120">
        <v>1</v>
      </c>
      <c r="I452" s="228">
        <v>3825623.1595648844</v>
      </c>
      <c r="J452" s="229">
        <f>H452*I452</f>
        <v>3825623.1595648844</v>
      </c>
      <c r="K452" s="551"/>
    </row>
    <row r="453" spans="2:11" ht="21.75" customHeight="1" x14ac:dyDescent="0.25">
      <c r="B453" s="546"/>
      <c r="C453" s="547"/>
      <c r="D453" s="547"/>
      <c r="E453" s="547"/>
      <c r="F453" s="548"/>
      <c r="G453" s="118"/>
      <c r="H453" s="120"/>
      <c r="I453" s="228"/>
      <c r="J453" s="229"/>
      <c r="K453" s="551"/>
    </row>
    <row r="454" spans="2:11" x14ac:dyDescent="0.25">
      <c r="B454" s="546"/>
      <c r="C454" s="547"/>
      <c r="D454" s="547"/>
      <c r="E454" s="547"/>
      <c r="F454" s="548"/>
      <c r="G454" s="118"/>
      <c r="H454" s="119"/>
      <c r="I454" s="163"/>
      <c r="J454" s="200"/>
      <c r="K454" s="551"/>
    </row>
    <row r="455" spans="2:11" x14ac:dyDescent="0.25">
      <c r="B455" s="546"/>
      <c r="C455" s="547"/>
      <c r="D455" s="547"/>
      <c r="E455" s="547"/>
      <c r="F455" s="548"/>
      <c r="G455" s="118"/>
      <c r="H455" s="119"/>
      <c r="I455" s="163"/>
      <c r="J455" s="200"/>
      <c r="K455" s="551"/>
    </row>
    <row r="456" spans="2:11" x14ac:dyDescent="0.25">
      <c r="B456" s="546"/>
      <c r="C456" s="547"/>
      <c r="D456" s="547"/>
      <c r="E456" s="547"/>
      <c r="F456" s="548"/>
      <c r="G456" s="118"/>
      <c r="H456" s="119"/>
      <c r="I456" s="163"/>
      <c r="J456" s="200"/>
      <c r="K456" s="551"/>
    </row>
    <row r="457" spans="2:11" x14ac:dyDescent="0.25">
      <c r="B457" s="546"/>
      <c r="C457" s="547"/>
      <c r="D457" s="547"/>
      <c r="E457" s="547"/>
      <c r="F457" s="548"/>
      <c r="G457" s="118"/>
      <c r="H457" s="124"/>
      <c r="I457" s="211"/>
      <c r="J457" s="200"/>
      <c r="K457" s="551"/>
    </row>
    <row r="458" spans="2:11" x14ac:dyDescent="0.25">
      <c r="B458" s="574" t="s">
        <v>188</v>
      </c>
      <c r="C458" s="574"/>
      <c r="D458" s="574"/>
      <c r="E458" s="574"/>
      <c r="F458" s="574"/>
      <c r="G458" s="118" t="s">
        <v>177</v>
      </c>
      <c r="H458" s="117"/>
      <c r="I458" s="270"/>
      <c r="J458" s="203">
        <f>SUM(J449:J457)*1%</f>
        <v>39202.160990099008</v>
      </c>
      <c r="K458" s="551"/>
    </row>
    <row r="459" spans="2:11" ht="15.75" thickBot="1" x14ac:dyDescent="0.3">
      <c r="B459" s="575"/>
      <c r="C459" s="575"/>
      <c r="D459" s="575"/>
      <c r="E459" s="575"/>
      <c r="F459" s="576"/>
      <c r="G459" s="125" t="s">
        <v>178</v>
      </c>
      <c r="H459" s="126"/>
      <c r="I459" s="212"/>
      <c r="J459" s="204">
        <f>SUM(J442:J458)</f>
        <v>3959418.26</v>
      </c>
      <c r="K459" s="552"/>
    </row>
    <row r="460" spans="2:11" x14ac:dyDescent="0.25">
      <c r="B460" s="165"/>
      <c r="C460" s="165"/>
      <c r="D460" s="165"/>
      <c r="E460" s="165"/>
      <c r="F460" s="165"/>
      <c r="G460" s="166"/>
      <c r="H460" s="167"/>
      <c r="I460" s="167"/>
      <c r="J460" s="168"/>
      <c r="K460" s="169"/>
    </row>
    <row r="461" spans="2:11" x14ac:dyDescent="0.25">
      <c r="B461" s="165"/>
      <c r="C461" s="165"/>
      <c r="D461" s="165"/>
      <c r="E461" s="165"/>
      <c r="F461" s="165"/>
      <c r="G461" s="166"/>
      <c r="H461" s="167"/>
      <c r="I461" s="167"/>
      <c r="J461" s="168"/>
      <c r="K461" s="169"/>
    </row>
    <row r="462" spans="2:11" x14ac:dyDescent="0.25">
      <c r="B462" s="172"/>
      <c r="C462" s="199"/>
      <c r="D462" s="199"/>
      <c r="E462" s="199"/>
      <c r="F462" s="199"/>
      <c r="G462" s="198"/>
      <c r="H462" s="198"/>
      <c r="I462" s="265"/>
      <c r="J462" s="199"/>
      <c r="K462" s="199"/>
    </row>
    <row r="463" spans="2:11" ht="15.75" thickBot="1" x14ac:dyDescent="0.3">
      <c r="B463" s="172"/>
      <c r="C463" s="199"/>
      <c r="D463" s="199"/>
      <c r="E463" s="199"/>
      <c r="F463" s="199"/>
      <c r="G463" s="198"/>
      <c r="H463" s="198"/>
      <c r="I463" s="265"/>
      <c r="J463" s="199"/>
      <c r="K463" s="199"/>
    </row>
    <row r="464" spans="2:11" x14ac:dyDescent="0.25">
      <c r="B464" s="553" t="s">
        <v>265</v>
      </c>
      <c r="C464" s="554"/>
      <c r="D464" s="554"/>
      <c r="E464" s="554"/>
      <c r="F464" s="554"/>
      <c r="G464" s="554"/>
      <c r="H464" s="554"/>
      <c r="I464" s="554"/>
      <c r="J464" s="554"/>
      <c r="K464" s="555"/>
    </row>
    <row r="465" spans="2:11" ht="15.75" thickBot="1" x14ac:dyDescent="0.3">
      <c r="B465" s="556"/>
      <c r="C465" s="557"/>
      <c r="D465" s="557"/>
      <c r="E465" s="557"/>
      <c r="F465" s="557"/>
      <c r="G465" s="557"/>
      <c r="H465" s="557"/>
      <c r="I465" s="557"/>
      <c r="J465" s="557"/>
      <c r="K465" s="558"/>
    </row>
    <row r="466" spans="2:11" ht="15.75" thickBot="1" x14ac:dyDescent="0.3"/>
    <row r="467" spans="2:11" x14ac:dyDescent="0.25">
      <c r="B467" s="560" t="s">
        <v>162</v>
      </c>
      <c r="C467" s="560"/>
      <c r="D467" s="560"/>
      <c r="E467" s="560"/>
      <c r="F467" s="560"/>
      <c r="G467" s="563" t="s">
        <v>163</v>
      </c>
      <c r="H467" s="563" t="s">
        <v>164</v>
      </c>
      <c r="I467" s="563" t="s">
        <v>165</v>
      </c>
      <c r="J467" s="565" t="s">
        <v>166</v>
      </c>
      <c r="K467" s="566"/>
    </row>
    <row r="468" spans="2:11" x14ac:dyDescent="0.25">
      <c r="B468" s="561"/>
      <c r="C468" s="561"/>
      <c r="D468" s="561"/>
      <c r="E468" s="561"/>
      <c r="F468" s="561"/>
      <c r="G468" s="564"/>
      <c r="H468" s="564"/>
      <c r="I468" s="564"/>
      <c r="J468" s="567" t="s">
        <v>167</v>
      </c>
      <c r="K468" s="569" t="s">
        <v>168</v>
      </c>
    </row>
    <row r="469" spans="2:11" x14ac:dyDescent="0.25">
      <c r="B469" s="562"/>
      <c r="C469" s="562"/>
      <c r="D469" s="562"/>
      <c r="E469" s="562"/>
      <c r="F469" s="562"/>
      <c r="G469" s="564"/>
      <c r="H469" s="564"/>
      <c r="I469" s="564"/>
      <c r="J469" s="568"/>
      <c r="K469" s="569"/>
    </row>
    <row r="470" spans="2:11" x14ac:dyDescent="0.25">
      <c r="B470" s="549" t="s">
        <v>41</v>
      </c>
      <c r="C470" s="550"/>
      <c r="D470" s="550"/>
      <c r="E470" s="550"/>
      <c r="F470" s="550"/>
      <c r="G470" s="109"/>
      <c r="H470" s="110"/>
      <c r="I470" s="213"/>
      <c r="J470" s="208"/>
      <c r="K470" s="551">
        <f>+J487</f>
        <v>2945947.7599999993</v>
      </c>
    </row>
    <row r="471" spans="2:11" ht="18" x14ac:dyDescent="0.25">
      <c r="B471" s="570" t="s">
        <v>271</v>
      </c>
      <c r="C471" s="571"/>
      <c r="D471" s="571"/>
      <c r="E471" s="571"/>
      <c r="F471" s="571"/>
      <c r="G471" s="111" t="s">
        <v>163</v>
      </c>
      <c r="H471" s="112"/>
      <c r="I471" s="214"/>
      <c r="J471" s="201"/>
      <c r="K471" s="551"/>
    </row>
    <row r="472" spans="2:11" x14ac:dyDescent="0.25">
      <c r="B472" s="151"/>
      <c r="C472" s="152"/>
      <c r="D472" s="152"/>
      <c r="E472" s="152"/>
      <c r="F472" s="152"/>
      <c r="G472" s="115"/>
      <c r="H472" s="112"/>
      <c r="I472" s="214"/>
      <c r="J472" s="201"/>
      <c r="K472" s="551"/>
    </row>
    <row r="473" spans="2:11" x14ac:dyDescent="0.25">
      <c r="B473" s="572" t="s">
        <v>170</v>
      </c>
      <c r="C473" s="573"/>
      <c r="D473" s="573"/>
      <c r="E473" s="573"/>
      <c r="F473" s="573"/>
      <c r="G473" s="116"/>
      <c r="H473" s="117"/>
      <c r="I473" s="215"/>
      <c r="J473" s="201"/>
      <c r="K473" s="551"/>
    </row>
    <row r="474" spans="2:11" x14ac:dyDescent="0.25">
      <c r="B474" s="546" t="s">
        <v>213</v>
      </c>
      <c r="C474" s="547"/>
      <c r="D474" s="547"/>
      <c r="E474" s="547"/>
      <c r="F474" s="548"/>
      <c r="G474" s="118" t="s">
        <v>266</v>
      </c>
      <c r="H474" s="164">
        <v>3.284296661848773</v>
      </c>
      <c r="I474" s="163">
        <v>174269.23815599998</v>
      </c>
      <c r="J474" s="200">
        <f>I474*H474</f>
        <v>572351.8771386795</v>
      </c>
      <c r="K474" s="551"/>
    </row>
    <row r="475" spans="2:11" x14ac:dyDescent="0.25">
      <c r="B475" s="546"/>
      <c r="C475" s="547"/>
      <c r="D475" s="547"/>
      <c r="E475" s="547"/>
      <c r="F475" s="548"/>
      <c r="G475" s="118"/>
      <c r="H475" s="124"/>
      <c r="I475" s="211"/>
      <c r="J475" s="200"/>
      <c r="K475" s="551"/>
    </row>
    <row r="476" spans="2:11" x14ac:dyDescent="0.25">
      <c r="B476" s="572" t="s">
        <v>171</v>
      </c>
      <c r="C476" s="573"/>
      <c r="D476" s="573"/>
      <c r="E476" s="573"/>
      <c r="F476" s="573"/>
      <c r="G476" s="115"/>
      <c r="H476" s="117"/>
      <c r="I476" s="269"/>
      <c r="J476" s="201"/>
      <c r="K476" s="551"/>
    </row>
    <row r="477" spans="2:11" x14ac:dyDescent="0.25">
      <c r="B477" s="546" t="s">
        <v>272</v>
      </c>
      <c r="C477" s="547"/>
      <c r="D477" s="547"/>
      <c r="E477" s="547"/>
      <c r="F477" s="548"/>
      <c r="G477" s="118" t="s">
        <v>11</v>
      </c>
      <c r="H477" s="160">
        <v>48</v>
      </c>
      <c r="I477" s="228">
        <v>26314.240733999999</v>
      </c>
      <c r="J477" s="229">
        <f t="shared" ref="J477:J484" si="1">H477*I477</f>
        <v>1263083.5552320001</v>
      </c>
      <c r="K477" s="551"/>
    </row>
    <row r="478" spans="2:11" ht="15" customHeight="1" x14ac:dyDescent="0.25">
      <c r="B478" s="546" t="s">
        <v>194</v>
      </c>
      <c r="C478" s="547"/>
      <c r="D478" s="547"/>
      <c r="E478" s="547"/>
      <c r="F478" s="548"/>
      <c r="G478" s="118" t="s">
        <v>163</v>
      </c>
      <c r="H478" s="161">
        <v>12</v>
      </c>
      <c r="I478" s="228">
        <v>19902.251211999999</v>
      </c>
      <c r="J478" s="229">
        <f t="shared" si="1"/>
        <v>238827.01454399998</v>
      </c>
      <c r="K478" s="551"/>
    </row>
    <row r="479" spans="2:11" x14ac:dyDescent="0.25">
      <c r="B479" s="546" t="s">
        <v>195</v>
      </c>
      <c r="C479" s="547"/>
      <c r="D479" s="547"/>
      <c r="E479" s="547"/>
      <c r="F479" s="548"/>
      <c r="G479" s="118" t="s">
        <v>200</v>
      </c>
      <c r="H479" s="160">
        <v>10</v>
      </c>
      <c r="I479" s="228">
        <v>6456.70903</v>
      </c>
      <c r="J479" s="229">
        <f t="shared" si="1"/>
        <v>64567.090299999996</v>
      </c>
      <c r="K479" s="551"/>
    </row>
    <row r="480" spans="2:11" x14ac:dyDescent="0.25">
      <c r="B480" s="546" t="s">
        <v>196</v>
      </c>
      <c r="C480" s="547"/>
      <c r="D480" s="547"/>
      <c r="E480" s="547"/>
      <c r="F480" s="548"/>
      <c r="G480" s="118" t="s">
        <v>201</v>
      </c>
      <c r="H480" s="160">
        <v>2</v>
      </c>
      <c r="I480" s="228">
        <v>31686</v>
      </c>
      <c r="J480" s="229">
        <f t="shared" si="1"/>
        <v>63372</v>
      </c>
      <c r="K480" s="551"/>
    </row>
    <row r="481" spans="2:11" x14ac:dyDescent="0.25">
      <c r="B481" s="546" t="s">
        <v>197</v>
      </c>
      <c r="C481" s="547"/>
      <c r="D481" s="547"/>
      <c r="E481" s="547"/>
      <c r="F481" s="548"/>
      <c r="G481" s="118" t="s">
        <v>201</v>
      </c>
      <c r="H481" s="160">
        <v>2</v>
      </c>
      <c r="I481" s="228">
        <v>100550.24</v>
      </c>
      <c r="J481" s="229">
        <f t="shared" si="1"/>
        <v>201100.48</v>
      </c>
      <c r="K481" s="551"/>
    </row>
    <row r="482" spans="2:11" ht="45.75" customHeight="1" x14ac:dyDescent="0.25">
      <c r="B482" s="546" t="s">
        <v>198</v>
      </c>
      <c r="C482" s="547"/>
      <c r="D482" s="547"/>
      <c r="E482" s="547"/>
      <c r="F482" s="548"/>
      <c r="G482" s="118" t="s">
        <v>202</v>
      </c>
      <c r="H482" s="160">
        <v>10</v>
      </c>
      <c r="I482" s="228">
        <v>21652.1</v>
      </c>
      <c r="J482" s="229">
        <f t="shared" si="1"/>
        <v>216521</v>
      </c>
      <c r="K482" s="551"/>
    </row>
    <row r="483" spans="2:11" x14ac:dyDescent="0.25">
      <c r="B483" s="546" t="s">
        <v>199</v>
      </c>
      <c r="C483" s="547"/>
      <c r="D483" s="547"/>
      <c r="E483" s="547"/>
      <c r="F483" s="548"/>
      <c r="G483" s="118" t="s">
        <v>201</v>
      </c>
      <c r="H483" s="127">
        <v>2.5</v>
      </c>
      <c r="I483" s="228">
        <v>64632.912684000003</v>
      </c>
      <c r="J483" s="229">
        <f t="shared" si="1"/>
        <v>161582.28171000001</v>
      </c>
      <c r="K483" s="551"/>
    </row>
    <row r="484" spans="2:11" ht="27" customHeight="1" x14ac:dyDescent="0.25">
      <c r="B484" s="546" t="s">
        <v>203</v>
      </c>
      <c r="C484" s="547"/>
      <c r="D484" s="547"/>
      <c r="E484" s="547"/>
      <c r="F484" s="548"/>
      <c r="G484" s="118" t="s">
        <v>28</v>
      </c>
      <c r="H484" s="127">
        <v>0.21</v>
      </c>
      <c r="I484" s="228">
        <v>374943.6066</v>
      </c>
      <c r="J484" s="229">
        <f t="shared" si="1"/>
        <v>78738.157385999992</v>
      </c>
      <c r="K484" s="551"/>
    </row>
    <row r="485" spans="2:11" x14ac:dyDescent="0.25">
      <c r="B485" s="546"/>
      <c r="C485" s="547"/>
      <c r="D485" s="547"/>
      <c r="E485" s="547"/>
      <c r="F485" s="548"/>
      <c r="G485" s="118"/>
      <c r="H485" s="124"/>
      <c r="I485" s="211"/>
      <c r="J485" s="200"/>
      <c r="K485" s="551"/>
    </row>
    <row r="486" spans="2:11" x14ac:dyDescent="0.25">
      <c r="B486" s="574" t="s">
        <v>211</v>
      </c>
      <c r="C486" s="574"/>
      <c r="D486" s="574"/>
      <c r="E486" s="574"/>
      <c r="F486" s="574"/>
      <c r="G486" s="118" t="s">
        <v>177</v>
      </c>
      <c r="H486" s="117"/>
      <c r="I486" s="270"/>
      <c r="J486" s="203">
        <f>(SUM(J474:J484))*3%</f>
        <v>85804.303689320353</v>
      </c>
      <c r="K486" s="551"/>
    </row>
    <row r="487" spans="2:11" ht="15.75" thickBot="1" x14ac:dyDescent="0.3">
      <c r="B487" s="575"/>
      <c r="C487" s="575"/>
      <c r="D487" s="575"/>
      <c r="E487" s="575"/>
      <c r="F487" s="576"/>
      <c r="G487" s="125" t="s">
        <v>178</v>
      </c>
      <c r="H487" s="126"/>
      <c r="I487" s="212"/>
      <c r="J487" s="204">
        <f>SUM(J474:J486)</f>
        <v>2945947.7599999993</v>
      </c>
      <c r="K487" s="552"/>
    </row>
    <row r="488" spans="2:11" x14ac:dyDescent="0.25">
      <c r="B488" s="165"/>
      <c r="C488" s="165"/>
      <c r="D488" s="165"/>
      <c r="E488" s="165"/>
      <c r="F488" s="165"/>
      <c r="G488" s="166"/>
      <c r="H488" s="167"/>
      <c r="I488" s="167"/>
      <c r="J488" s="168"/>
      <c r="K488" s="169"/>
    </row>
    <row r="489" spans="2:11" x14ac:dyDescent="0.25">
      <c r="B489" s="165"/>
      <c r="C489" s="165"/>
      <c r="D489" s="165"/>
      <c r="E489" s="165"/>
      <c r="F489" s="165"/>
      <c r="G489" s="166"/>
      <c r="H489" s="167"/>
      <c r="I489" s="167"/>
      <c r="J489" s="168"/>
      <c r="K489" s="169"/>
    </row>
    <row r="490" spans="2:11" x14ac:dyDescent="0.25">
      <c r="B490" s="172"/>
      <c r="C490" s="199"/>
      <c r="D490" s="199"/>
      <c r="E490" s="199"/>
      <c r="F490" s="199"/>
      <c r="G490" s="198"/>
      <c r="H490" s="198"/>
      <c r="I490" s="265"/>
      <c r="J490" s="199"/>
      <c r="K490" s="199"/>
    </row>
    <row r="491" spans="2:11" ht="15.75" thickBot="1" x14ac:dyDescent="0.3">
      <c r="B491" s="172"/>
      <c r="C491" s="199"/>
      <c r="D491" s="199"/>
      <c r="E491" s="199"/>
      <c r="F491" s="199"/>
      <c r="G491" s="198"/>
      <c r="H491" s="198"/>
      <c r="I491" s="265"/>
      <c r="J491" s="199"/>
      <c r="K491" s="199"/>
    </row>
    <row r="492" spans="2:11" x14ac:dyDescent="0.25">
      <c r="B492" s="553" t="s">
        <v>265</v>
      </c>
      <c r="C492" s="554"/>
      <c r="D492" s="554"/>
      <c r="E492" s="554"/>
      <c r="F492" s="554"/>
      <c r="G492" s="554"/>
      <c r="H492" s="554"/>
      <c r="I492" s="554"/>
      <c r="J492" s="554"/>
      <c r="K492" s="555"/>
    </row>
    <row r="493" spans="2:11" ht="15.75" thickBot="1" x14ac:dyDescent="0.3">
      <c r="B493" s="556"/>
      <c r="C493" s="557"/>
      <c r="D493" s="557"/>
      <c r="E493" s="557"/>
      <c r="F493" s="557"/>
      <c r="G493" s="557"/>
      <c r="H493" s="557"/>
      <c r="I493" s="557"/>
      <c r="J493" s="557"/>
      <c r="K493" s="558"/>
    </row>
    <row r="494" spans="2:11" ht="15.75" thickBot="1" x14ac:dyDescent="0.3"/>
    <row r="495" spans="2:11" x14ac:dyDescent="0.25">
      <c r="B495" s="560" t="s">
        <v>162</v>
      </c>
      <c r="C495" s="560"/>
      <c r="D495" s="560"/>
      <c r="E495" s="560"/>
      <c r="F495" s="560"/>
      <c r="G495" s="563" t="s">
        <v>163</v>
      </c>
      <c r="H495" s="563" t="s">
        <v>164</v>
      </c>
      <c r="I495" s="563" t="s">
        <v>165</v>
      </c>
      <c r="J495" s="565" t="s">
        <v>166</v>
      </c>
      <c r="K495" s="566"/>
    </row>
    <row r="496" spans="2:11" x14ac:dyDescent="0.25">
      <c r="B496" s="561"/>
      <c r="C496" s="561"/>
      <c r="D496" s="561"/>
      <c r="E496" s="561"/>
      <c r="F496" s="561"/>
      <c r="G496" s="564"/>
      <c r="H496" s="564"/>
      <c r="I496" s="564"/>
      <c r="J496" s="567" t="s">
        <v>167</v>
      </c>
      <c r="K496" s="569" t="s">
        <v>168</v>
      </c>
    </row>
    <row r="497" spans="2:11" x14ac:dyDescent="0.25">
      <c r="B497" s="562"/>
      <c r="C497" s="562"/>
      <c r="D497" s="562"/>
      <c r="E497" s="562"/>
      <c r="F497" s="562"/>
      <c r="G497" s="564"/>
      <c r="H497" s="564"/>
      <c r="I497" s="564"/>
      <c r="J497" s="568"/>
      <c r="K497" s="569"/>
    </row>
    <row r="498" spans="2:11" x14ac:dyDescent="0.25">
      <c r="B498" s="549" t="s">
        <v>41</v>
      </c>
      <c r="C498" s="550"/>
      <c r="D498" s="550"/>
      <c r="E498" s="550"/>
      <c r="F498" s="550"/>
      <c r="G498" s="109"/>
      <c r="H498" s="110"/>
      <c r="I498" s="213"/>
      <c r="J498" s="208"/>
      <c r="K498" s="551">
        <f>+J516</f>
        <v>147168.87</v>
      </c>
    </row>
    <row r="499" spans="2:11" ht="18" x14ac:dyDescent="0.25">
      <c r="B499" s="570" t="s">
        <v>273</v>
      </c>
      <c r="C499" s="571"/>
      <c r="D499" s="571"/>
      <c r="E499" s="571"/>
      <c r="F499" s="571"/>
      <c r="G499" s="111" t="s">
        <v>163</v>
      </c>
      <c r="H499" s="112"/>
      <c r="I499" s="214"/>
      <c r="J499" s="201"/>
      <c r="K499" s="551"/>
    </row>
    <row r="500" spans="2:11" x14ac:dyDescent="0.25">
      <c r="B500" s="156"/>
      <c r="C500" s="157"/>
      <c r="D500" s="157"/>
      <c r="E500" s="157"/>
      <c r="F500" s="157"/>
      <c r="G500" s="115"/>
      <c r="H500" s="112"/>
      <c r="I500" s="214"/>
      <c r="J500" s="201"/>
      <c r="K500" s="551"/>
    </row>
    <row r="501" spans="2:11" x14ac:dyDescent="0.25">
      <c r="B501" s="572" t="s">
        <v>170</v>
      </c>
      <c r="C501" s="573"/>
      <c r="D501" s="573"/>
      <c r="E501" s="573"/>
      <c r="F501" s="573"/>
      <c r="G501" s="116"/>
      <c r="H501" s="117"/>
      <c r="I501" s="215"/>
      <c r="J501" s="201"/>
      <c r="K501" s="551"/>
    </row>
    <row r="502" spans="2:11" x14ac:dyDescent="0.25">
      <c r="B502" s="546" t="s">
        <v>236</v>
      </c>
      <c r="C502" s="547"/>
      <c r="D502" s="547"/>
      <c r="E502" s="547"/>
      <c r="F502" s="548"/>
      <c r="G502" s="118" t="s">
        <v>266</v>
      </c>
      <c r="H502" s="128">
        <v>0.51942582189529685</v>
      </c>
      <c r="I502" s="163">
        <v>174269.23815599998</v>
      </c>
      <c r="J502" s="200">
        <f>I502*H502</f>
        <v>90519.94226024751</v>
      </c>
      <c r="K502" s="551"/>
    </row>
    <row r="503" spans="2:11" x14ac:dyDescent="0.25">
      <c r="B503" s="153"/>
      <c r="C503" s="154"/>
      <c r="D503" s="154"/>
      <c r="E503" s="154"/>
      <c r="F503" s="155"/>
      <c r="G503" s="118"/>
      <c r="H503" s="128"/>
      <c r="I503" s="211"/>
      <c r="J503" s="200"/>
      <c r="K503" s="551"/>
    </row>
    <row r="504" spans="2:11" x14ac:dyDescent="0.25">
      <c r="B504" s="572" t="s">
        <v>171</v>
      </c>
      <c r="C504" s="573"/>
      <c r="D504" s="573"/>
      <c r="E504" s="573"/>
      <c r="F504" s="573"/>
      <c r="G504" s="118"/>
      <c r="H504" s="128"/>
      <c r="I504" s="269"/>
      <c r="J504" s="201"/>
      <c r="K504" s="551"/>
    </row>
    <row r="505" spans="2:11" x14ac:dyDescent="0.25">
      <c r="B505" s="584" t="s">
        <v>208</v>
      </c>
      <c r="C505" s="585"/>
      <c r="D505" s="585"/>
      <c r="E505" s="585"/>
      <c r="F505" s="586"/>
      <c r="G505" s="118" t="s">
        <v>28</v>
      </c>
      <c r="H505" s="184">
        <v>0.06</v>
      </c>
      <c r="I505" s="228">
        <v>394750.52519999997</v>
      </c>
      <c r="J505" s="229">
        <f>H505*I505</f>
        <v>23685.031511999998</v>
      </c>
      <c r="K505" s="551"/>
    </row>
    <row r="506" spans="2:11" x14ac:dyDescent="0.25">
      <c r="B506" s="572" t="s">
        <v>209</v>
      </c>
      <c r="C506" s="573"/>
      <c r="D506" s="573"/>
      <c r="E506" s="573"/>
      <c r="F506" s="573"/>
      <c r="G506" s="118" t="s">
        <v>200</v>
      </c>
      <c r="H506" s="128">
        <v>0.08</v>
      </c>
      <c r="I506" s="228">
        <v>15082.536</v>
      </c>
      <c r="J506" s="229">
        <f>H506*I506</f>
        <v>1206.6028800000001</v>
      </c>
      <c r="K506" s="551"/>
    </row>
    <row r="507" spans="2:11" x14ac:dyDescent="0.25">
      <c r="B507" s="546"/>
      <c r="C507" s="547"/>
      <c r="D507" s="547"/>
      <c r="E507" s="547"/>
      <c r="F507" s="548"/>
      <c r="G507" s="118"/>
      <c r="H507" s="128"/>
      <c r="I507" s="228"/>
      <c r="J507" s="229"/>
      <c r="K507" s="551"/>
    </row>
    <row r="508" spans="2:11" x14ac:dyDescent="0.25">
      <c r="B508" s="572" t="s">
        <v>187</v>
      </c>
      <c r="C508" s="573"/>
      <c r="D508" s="573"/>
      <c r="E508" s="573"/>
      <c r="F508" s="573"/>
      <c r="G508" s="115"/>
      <c r="H508" s="117"/>
      <c r="I508" s="228"/>
      <c r="J508" s="229"/>
      <c r="K508" s="551"/>
    </row>
    <row r="509" spans="2:11" ht="15" customHeight="1" x14ac:dyDescent="0.25">
      <c r="B509" s="546" t="s">
        <v>206</v>
      </c>
      <c r="C509" s="547"/>
      <c r="D509" s="547"/>
      <c r="E509" s="547"/>
      <c r="F509" s="548"/>
      <c r="G509" s="118" t="s">
        <v>266</v>
      </c>
      <c r="H509" s="164">
        <v>0.21</v>
      </c>
      <c r="I509" s="228">
        <v>104479.304</v>
      </c>
      <c r="J509" s="229">
        <f>H509*I509</f>
        <v>21940.653839999999</v>
      </c>
      <c r="K509" s="551"/>
    </row>
    <row r="510" spans="2:11" x14ac:dyDescent="0.25">
      <c r="B510" s="546" t="s">
        <v>207</v>
      </c>
      <c r="C510" s="547"/>
      <c r="D510" s="547"/>
      <c r="E510" s="547"/>
      <c r="F510" s="548"/>
      <c r="G510" s="118" t="s">
        <v>266</v>
      </c>
      <c r="H510" s="164">
        <v>0.02</v>
      </c>
      <c r="I510" s="228">
        <v>31421.95</v>
      </c>
      <c r="J510" s="229">
        <f>H510*I510</f>
        <v>628.43900000000008</v>
      </c>
      <c r="K510" s="551"/>
    </row>
    <row r="511" spans="2:11" x14ac:dyDescent="0.25">
      <c r="B511" s="546" t="s">
        <v>210</v>
      </c>
      <c r="C511" s="547"/>
      <c r="D511" s="547"/>
      <c r="E511" s="547"/>
      <c r="F511" s="548"/>
      <c r="G511" s="118" t="s">
        <v>266</v>
      </c>
      <c r="H511" s="119">
        <v>0.19500000000000001</v>
      </c>
      <c r="I511" s="228">
        <v>39646.579400000002</v>
      </c>
      <c r="J511" s="229">
        <f>H511*I511</f>
        <v>7731.0829830000011</v>
      </c>
      <c r="K511" s="551"/>
    </row>
    <row r="512" spans="2:11" x14ac:dyDescent="0.25">
      <c r="B512" s="546"/>
      <c r="C512" s="547"/>
      <c r="D512" s="547"/>
      <c r="E512" s="547"/>
      <c r="F512" s="548"/>
      <c r="G512" s="115"/>
      <c r="H512" s="159"/>
      <c r="I512" s="162"/>
      <c r="J512" s="200"/>
      <c r="K512" s="551"/>
    </row>
    <row r="513" spans="2:11" ht="51.75" customHeight="1" x14ac:dyDescent="0.25">
      <c r="B513" s="546"/>
      <c r="C513" s="547"/>
      <c r="D513" s="547"/>
      <c r="E513" s="547"/>
      <c r="F513" s="548"/>
      <c r="G513" s="118"/>
      <c r="H513" s="119"/>
      <c r="I513" s="163"/>
      <c r="J513" s="200"/>
      <c r="K513" s="551"/>
    </row>
    <row r="514" spans="2:11" x14ac:dyDescent="0.25">
      <c r="B514" s="546"/>
      <c r="C514" s="547"/>
      <c r="D514" s="550"/>
      <c r="E514" s="550"/>
      <c r="F514" s="583"/>
      <c r="G514" s="118"/>
      <c r="H514" s="119"/>
      <c r="I514" s="163"/>
      <c r="J514" s="200"/>
      <c r="K514" s="551"/>
    </row>
    <row r="515" spans="2:11" x14ac:dyDescent="0.25">
      <c r="B515" s="633" t="s">
        <v>205</v>
      </c>
      <c r="C515" s="634"/>
      <c r="D515" s="634"/>
      <c r="E515" s="634"/>
      <c r="F515" s="635"/>
      <c r="G515" s="118" t="s">
        <v>177</v>
      </c>
      <c r="H515" s="117"/>
      <c r="I515" s="270"/>
      <c r="J515" s="203">
        <f>(SUM(J502:J511))*1%</f>
        <v>1457.1175247524752</v>
      </c>
      <c r="K515" s="551"/>
    </row>
    <row r="516" spans="2:11" ht="15.75" thickBot="1" x14ac:dyDescent="0.3">
      <c r="B516" s="575"/>
      <c r="C516" s="575"/>
      <c r="D516" s="575"/>
      <c r="E516" s="575"/>
      <c r="F516" s="576"/>
      <c r="G516" s="125" t="s">
        <v>178</v>
      </c>
      <c r="H516" s="126"/>
      <c r="I516" s="212"/>
      <c r="J516" s="204">
        <f>SUM(J497:J515)</f>
        <v>147168.87</v>
      </c>
      <c r="K516" s="552"/>
    </row>
    <row r="517" spans="2:11" x14ac:dyDescent="0.25">
      <c r="B517" s="165"/>
      <c r="C517" s="165"/>
      <c r="D517" s="165"/>
      <c r="E517" s="165"/>
      <c r="F517" s="165"/>
      <c r="G517" s="166"/>
      <c r="H517" s="167"/>
      <c r="I517" s="167"/>
      <c r="J517" s="168"/>
      <c r="K517" s="169"/>
    </row>
    <row r="518" spans="2:11" ht="19.5" customHeight="1" x14ac:dyDescent="0.25">
      <c r="B518" s="172"/>
      <c r="C518" s="199"/>
      <c r="D518" s="199"/>
      <c r="E518" s="199"/>
      <c r="F518" s="199"/>
      <c r="G518" s="198"/>
      <c r="H518" s="198"/>
      <c r="I518" s="265"/>
      <c r="J518" s="199"/>
      <c r="K518" s="199"/>
    </row>
    <row r="519" spans="2:11" ht="15.75" thickBot="1" x14ac:dyDescent="0.3">
      <c r="B519" s="172"/>
      <c r="C519" s="199"/>
      <c r="D519" s="199"/>
      <c r="E519" s="199"/>
      <c r="F519" s="199"/>
      <c r="G519" s="198"/>
      <c r="H519" s="198"/>
      <c r="I519" s="265"/>
      <c r="J519" s="199"/>
      <c r="K519" s="199"/>
    </row>
    <row r="520" spans="2:11" x14ac:dyDescent="0.25">
      <c r="B520" s="553" t="s">
        <v>265</v>
      </c>
      <c r="C520" s="554"/>
      <c r="D520" s="554"/>
      <c r="E520" s="554"/>
      <c r="F520" s="554"/>
      <c r="G520" s="554"/>
      <c r="H520" s="554"/>
      <c r="I520" s="554"/>
      <c r="J520" s="554"/>
      <c r="K520" s="555"/>
    </row>
    <row r="521" spans="2:11" ht="15.75" thickBot="1" x14ac:dyDescent="0.3">
      <c r="B521" s="556"/>
      <c r="C521" s="557"/>
      <c r="D521" s="557"/>
      <c r="E521" s="557"/>
      <c r="F521" s="557"/>
      <c r="G521" s="557"/>
      <c r="H521" s="557"/>
      <c r="I521" s="557"/>
      <c r="J521" s="557"/>
      <c r="K521" s="558"/>
    </row>
    <row r="522" spans="2:11" ht="15.75" thickBot="1" x14ac:dyDescent="0.3"/>
    <row r="523" spans="2:11" x14ac:dyDescent="0.25">
      <c r="B523" s="560" t="s">
        <v>162</v>
      </c>
      <c r="C523" s="560"/>
      <c r="D523" s="560"/>
      <c r="E523" s="560"/>
      <c r="F523" s="560"/>
      <c r="G523" s="563" t="s">
        <v>163</v>
      </c>
      <c r="H523" s="563" t="s">
        <v>164</v>
      </c>
      <c r="I523" s="563" t="s">
        <v>165</v>
      </c>
      <c r="J523" s="565" t="s">
        <v>166</v>
      </c>
      <c r="K523" s="566"/>
    </row>
    <row r="524" spans="2:11" x14ac:dyDescent="0.25">
      <c r="B524" s="561"/>
      <c r="C524" s="561"/>
      <c r="D524" s="561"/>
      <c r="E524" s="561"/>
      <c r="F524" s="561"/>
      <c r="G524" s="564"/>
      <c r="H524" s="564"/>
      <c r="I524" s="564"/>
      <c r="J524" s="567" t="s">
        <v>167</v>
      </c>
      <c r="K524" s="569" t="s">
        <v>168</v>
      </c>
    </row>
    <row r="525" spans="2:11" x14ac:dyDescent="0.25">
      <c r="B525" s="562"/>
      <c r="C525" s="562"/>
      <c r="D525" s="562"/>
      <c r="E525" s="562"/>
      <c r="F525" s="562"/>
      <c r="G525" s="564"/>
      <c r="H525" s="564"/>
      <c r="I525" s="564"/>
      <c r="J525" s="568"/>
      <c r="K525" s="569"/>
    </row>
    <row r="526" spans="2:11" x14ac:dyDescent="0.25">
      <c r="B526" s="549" t="s">
        <v>41</v>
      </c>
      <c r="C526" s="550"/>
      <c r="D526" s="550"/>
      <c r="E526" s="550"/>
      <c r="F526" s="550"/>
      <c r="G526" s="109"/>
      <c r="H526" s="110"/>
      <c r="I526" s="213"/>
      <c r="J526" s="208"/>
      <c r="K526" s="551">
        <f>+J544</f>
        <v>44138.829999999994</v>
      </c>
    </row>
    <row r="527" spans="2:11" ht="18" x14ac:dyDescent="0.25">
      <c r="B527" s="570" t="s">
        <v>274</v>
      </c>
      <c r="C527" s="571"/>
      <c r="D527" s="571"/>
      <c r="E527" s="571"/>
      <c r="F527" s="571"/>
      <c r="G527" s="111" t="s">
        <v>163</v>
      </c>
      <c r="H527" s="112"/>
      <c r="I527" s="214"/>
      <c r="J527" s="201"/>
      <c r="K527" s="551"/>
    </row>
    <row r="528" spans="2:11" x14ac:dyDescent="0.25">
      <c r="B528" s="188"/>
      <c r="C528" s="189"/>
      <c r="D528" s="189"/>
      <c r="E528" s="189"/>
      <c r="F528" s="189"/>
      <c r="G528" s="115"/>
      <c r="H528" s="112"/>
      <c r="I528" s="214"/>
      <c r="J528" s="201"/>
      <c r="K528" s="551"/>
    </row>
    <row r="529" spans="2:11" x14ac:dyDescent="0.25">
      <c r="B529" s="572" t="s">
        <v>170</v>
      </c>
      <c r="C529" s="573"/>
      <c r="D529" s="573"/>
      <c r="E529" s="573"/>
      <c r="F529" s="573"/>
      <c r="G529" s="116"/>
      <c r="H529" s="117"/>
      <c r="I529" s="215"/>
      <c r="J529" s="201"/>
      <c r="K529" s="551"/>
    </row>
    <row r="530" spans="2:11" x14ac:dyDescent="0.25">
      <c r="B530" s="546" t="s">
        <v>262</v>
      </c>
      <c r="C530" s="547"/>
      <c r="D530" s="547"/>
      <c r="E530" s="547"/>
      <c r="F530" s="548"/>
      <c r="G530" s="118" t="s">
        <v>266</v>
      </c>
      <c r="H530" s="128">
        <v>0.11713547602863519</v>
      </c>
      <c r="I530" s="163">
        <v>233282.84265000001</v>
      </c>
      <c r="J530" s="200">
        <f>I530*H530</f>
        <v>27325.69682312095</v>
      </c>
      <c r="K530" s="551"/>
    </row>
    <row r="531" spans="2:11" x14ac:dyDescent="0.25">
      <c r="B531" s="185"/>
      <c r="C531" s="186"/>
      <c r="D531" s="186"/>
      <c r="E531" s="186"/>
      <c r="F531" s="187"/>
      <c r="G531" s="118"/>
      <c r="H531" s="128"/>
      <c r="I531" s="211"/>
      <c r="J531" s="200"/>
      <c r="K531" s="551"/>
    </row>
    <row r="532" spans="2:11" x14ac:dyDescent="0.25">
      <c r="B532" s="572" t="s">
        <v>171</v>
      </c>
      <c r="C532" s="573"/>
      <c r="D532" s="573"/>
      <c r="E532" s="573"/>
      <c r="F532" s="573"/>
      <c r="G532" s="118"/>
      <c r="H532" s="128"/>
      <c r="I532" s="269"/>
      <c r="J532" s="201"/>
      <c r="K532" s="551"/>
    </row>
    <row r="533" spans="2:11" x14ac:dyDescent="0.25">
      <c r="B533" s="584" t="s">
        <v>218</v>
      </c>
      <c r="C533" s="585"/>
      <c r="D533" s="585"/>
      <c r="E533" s="585"/>
      <c r="F533" s="586"/>
      <c r="G533" s="118" t="s">
        <v>261</v>
      </c>
      <c r="H533" s="184">
        <v>2.85</v>
      </c>
      <c r="I533" s="228">
        <v>19.011600000000001</v>
      </c>
      <c r="J533" s="229">
        <f>H533*I533</f>
        <v>54.183060000000005</v>
      </c>
      <c r="K533" s="551"/>
    </row>
    <row r="534" spans="2:11" x14ac:dyDescent="0.25">
      <c r="B534" s="572" t="s">
        <v>259</v>
      </c>
      <c r="C534" s="573"/>
      <c r="D534" s="573"/>
      <c r="E534" s="573"/>
      <c r="F534" s="573"/>
      <c r="G534" s="118" t="s">
        <v>91</v>
      </c>
      <c r="H534" s="128">
        <v>0.02</v>
      </c>
      <c r="I534" s="228">
        <v>74462.100000000006</v>
      </c>
      <c r="J534" s="229">
        <f>H534*I534</f>
        <v>1489.2420000000002</v>
      </c>
      <c r="K534" s="551"/>
    </row>
    <row r="535" spans="2:11" x14ac:dyDescent="0.25">
      <c r="B535" s="546" t="s">
        <v>260</v>
      </c>
      <c r="C535" s="547"/>
      <c r="D535" s="547"/>
      <c r="E535" s="547"/>
      <c r="F535" s="548"/>
      <c r="G535" s="118" t="s">
        <v>91</v>
      </c>
      <c r="H535" s="128">
        <v>0.21</v>
      </c>
      <c r="I535" s="228">
        <v>56417.989762000005</v>
      </c>
      <c r="J535" s="229">
        <f>H535*I535</f>
        <v>11847.77785002</v>
      </c>
      <c r="K535" s="551"/>
    </row>
    <row r="536" spans="2:11" x14ac:dyDescent="0.25">
      <c r="B536" s="195"/>
      <c r="C536" s="196"/>
      <c r="D536" s="196"/>
      <c r="E536" s="196"/>
      <c r="F536" s="196"/>
      <c r="G536" s="115"/>
      <c r="H536" s="236"/>
      <c r="I536" s="228"/>
      <c r="J536" s="229"/>
      <c r="K536" s="551"/>
    </row>
    <row r="537" spans="2:11" x14ac:dyDescent="0.25">
      <c r="B537" s="572" t="s">
        <v>187</v>
      </c>
      <c r="C537" s="573"/>
      <c r="D537" s="573"/>
      <c r="E537" s="573"/>
      <c r="F537" s="573"/>
      <c r="G537" s="115"/>
      <c r="H537" s="117"/>
      <c r="I537" s="228"/>
      <c r="J537" s="229"/>
      <c r="K537" s="551"/>
    </row>
    <row r="538" spans="2:11" x14ac:dyDescent="0.25">
      <c r="B538" s="546" t="s">
        <v>207</v>
      </c>
      <c r="C538" s="547"/>
      <c r="D538" s="547"/>
      <c r="E538" s="547"/>
      <c r="F538" s="548"/>
      <c r="G538" s="118" t="s">
        <v>266</v>
      </c>
      <c r="H538" s="164">
        <v>0.01</v>
      </c>
      <c r="I538" s="228">
        <v>31421.95</v>
      </c>
      <c r="J538" s="229">
        <f>H538*I538</f>
        <v>314.21950000000004</v>
      </c>
      <c r="K538" s="551"/>
    </row>
    <row r="539" spans="2:11" x14ac:dyDescent="0.25">
      <c r="B539" s="546" t="s">
        <v>258</v>
      </c>
      <c r="C539" s="547"/>
      <c r="D539" s="547"/>
      <c r="E539" s="547"/>
      <c r="F539" s="548"/>
      <c r="G539" s="118" t="s">
        <v>266</v>
      </c>
      <c r="H539" s="164">
        <v>0.02</v>
      </c>
      <c r="I539" s="228">
        <v>50293.085962000005</v>
      </c>
      <c r="J539" s="229">
        <f>H539*I539</f>
        <v>1005.8617192400001</v>
      </c>
      <c r="K539" s="551"/>
    </row>
    <row r="540" spans="2:11" ht="15" customHeight="1" x14ac:dyDescent="0.25">
      <c r="B540" s="546"/>
      <c r="C540" s="547"/>
      <c r="D540" s="547"/>
      <c r="E540" s="547"/>
      <c r="F540" s="548"/>
      <c r="G540" s="115"/>
      <c r="H540" s="197"/>
      <c r="I540" s="162"/>
      <c r="J540" s="200"/>
      <c r="K540" s="551"/>
    </row>
    <row r="541" spans="2:11" x14ac:dyDescent="0.25">
      <c r="B541" s="546"/>
      <c r="C541" s="547"/>
      <c r="D541" s="547"/>
      <c r="E541" s="547"/>
      <c r="F541" s="548"/>
      <c r="G541" s="118"/>
      <c r="H541" s="119"/>
      <c r="I541" s="163"/>
      <c r="J541" s="200"/>
      <c r="K541" s="551"/>
    </row>
    <row r="542" spans="2:11" x14ac:dyDescent="0.25">
      <c r="B542" s="546"/>
      <c r="C542" s="547"/>
      <c r="D542" s="550"/>
      <c r="E542" s="550"/>
      <c r="F542" s="583"/>
      <c r="G542" s="118"/>
      <c r="H542" s="119"/>
      <c r="I542" s="163"/>
      <c r="J542" s="200"/>
      <c r="K542" s="551"/>
    </row>
    <row r="543" spans="2:11" x14ac:dyDescent="0.25">
      <c r="B543" s="636" t="s">
        <v>205</v>
      </c>
      <c r="C543" s="637"/>
      <c r="D543" s="637"/>
      <c r="E543" s="637"/>
      <c r="F543" s="638"/>
      <c r="G543" s="118" t="s">
        <v>177</v>
      </c>
      <c r="H543" s="117"/>
      <c r="I543" s="270"/>
      <c r="J543" s="203">
        <f>(SUM(J530:J540))*5%</f>
        <v>2101.8490476190473</v>
      </c>
      <c r="K543" s="551"/>
    </row>
    <row r="544" spans="2:11" ht="57.75" customHeight="1" thickBot="1" x14ac:dyDescent="0.3">
      <c r="B544" s="575"/>
      <c r="C544" s="575"/>
      <c r="D544" s="575"/>
      <c r="E544" s="575"/>
      <c r="F544" s="576"/>
      <c r="G544" s="125" t="s">
        <v>178</v>
      </c>
      <c r="H544" s="126"/>
      <c r="I544" s="212"/>
      <c r="J544" s="204">
        <f>SUM(J525:J543)</f>
        <v>44138.829999999994</v>
      </c>
      <c r="K544" s="552"/>
    </row>
    <row r="545" spans="2:11" x14ac:dyDescent="0.25">
      <c r="B545" s="165"/>
      <c r="C545" s="165"/>
      <c r="D545" s="165"/>
      <c r="E545" s="165"/>
      <c r="F545" s="165"/>
      <c r="G545" s="166"/>
      <c r="H545" s="167"/>
      <c r="I545" s="167"/>
      <c r="J545" s="168"/>
      <c r="K545" s="169"/>
    </row>
    <row r="547" spans="2:11" ht="15.75" thickBot="1" x14ac:dyDescent="0.3"/>
    <row r="548" spans="2:11" x14ac:dyDescent="0.25">
      <c r="B548" s="553" t="s">
        <v>265</v>
      </c>
      <c r="C548" s="554"/>
      <c r="D548" s="554"/>
      <c r="E548" s="554"/>
      <c r="F548" s="554"/>
      <c r="G548" s="554"/>
      <c r="H548" s="554"/>
      <c r="I548" s="554"/>
      <c r="J548" s="554"/>
      <c r="K548" s="555"/>
    </row>
    <row r="549" spans="2:11" ht="15.75" thickBot="1" x14ac:dyDescent="0.3">
      <c r="B549" s="556"/>
      <c r="C549" s="557"/>
      <c r="D549" s="557"/>
      <c r="E549" s="557"/>
      <c r="F549" s="557"/>
      <c r="G549" s="557"/>
      <c r="H549" s="557"/>
      <c r="I549" s="557"/>
      <c r="J549" s="557"/>
      <c r="K549" s="558"/>
    </row>
    <row r="550" spans="2:11" s="264" customFormat="1" ht="44.25" customHeight="1" thickBot="1" x14ac:dyDescent="0.25">
      <c r="B550" s="165"/>
      <c r="C550" s="165"/>
      <c r="D550" s="165"/>
      <c r="E550" s="165"/>
      <c r="F550" s="165"/>
      <c r="G550" s="166"/>
      <c r="H550" s="167"/>
      <c r="I550" s="167"/>
      <c r="J550" s="168"/>
      <c r="K550" s="169"/>
    </row>
    <row r="551" spans="2:11" x14ac:dyDescent="0.25">
      <c r="B551" s="604" t="s">
        <v>162</v>
      </c>
      <c r="C551" s="560"/>
      <c r="D551" s="560"/>
      <c r="E551" s="560"/>
      <c r="F551" s="560"/>
      <c r="G551" s="563" t="s">
        <v>163</v>
      </c>
      <c r="H551" s="563" t="s">
        <v>164</v>
      </c>
      <c r="I551" s="563" t="s">
        <v>165</v>
      </c>
      <c r="J551" s="565" t="s">
        <v>166</v>
      </c>
      <c r="K551" s="566"/>
    </row>
    <row r="552" spans="2:11" x14ac:dyDescent="0.25">
      <c r="B552" s="605"/>
      <c r="C552" s="561"/>
      <c r="D552" s="561"/>
      <c r="E552" s="561"/>
      <c r="F552" s="561"/>
      <c r="G552" s="564"/>
      <c r="H552" s="564"/>
      <c r="I552" s="564"/>
      <c r="J552" s="567" t="s">
        <v>167</v>
      </c>
      <c r="K552" s="569" t="s">
        <v>168</v>
      </c>
    </row>
    <row r="553" spans="2:11" x14ac:dyDescent="0.25">
      <c r="B553" s="606"/>
      <c r="C553" s="562"/>
      <c r="D553" s="562"/>
      <c r="E553" s="562"/>
      <c r="F553" s="562"/>
      <c r="G553" s="564"/>
      <c r="H553" s="564"/>
      <c r="I553" s="564"/>
      <c r="J553" s="568"/>
      <c r="K553" s="569"/>
    </row>
    <row r="554" spans="2:11" x14ac:dyDescent="0.25">
      <c r="B554" s="607" t="s">
        <v>41</v>
      </c>
      <c r="C554" s="550"/>
      <c r="D554" s="550"/>
      <c r="E554" s="550"/>
      <c r="F554" s="550"/>
      <c r="G554" s="109"/>
      <c r="H554" s="110"/>
      <c r="I554" s="213"/>
      <c r="J554" s="208"/>
      <c r="K554" s="551">
        <f>+J567</f>
        <v>2099319.0299999998</v>
      </c>
    </row>
    <row r="555" spans="2:11" ht="18" x14ac:dyDescent="0.25">
      <c r="B555" s="608" t="s">
        <v>263</v>
      </c>
      <c r="C555" s="571"/>
      <c r="D555" s="571"/>
      <c r="E555" s="571"/>
      <c r="F555" s="571"/>
      <c r="G555" s="111" t="s">
        <v>163</v>
      </c>
      <c r="H555" s="112"/>
      <c r="I555" s="214"/>
      <c r="J555" s="201"/>
      <c r="K555" s="551"/>
    </row>
    <row r="556" spans="2:11" x14ac:dyDescent="0.25">
      <c r="B556" s="192"/>
      <c r="C556" s="189"/>
      <c r="D556" s="189"/>
      <c r="E556" s="189"/>
      <c r="F556" s="189"/>
      <c r="G556" s="115"/>
      <c r="H556" s="112"/>
      <c r="I556" s="214"/>
      <c r="J556" s="201"/>
      <c r="K556" s="551"/>
    </row>
    <row r="557" spans="2:11" x14ac:dyDescent="0.25">
      <c r="B557" s="609" t="s">
        <v>170</v>
      </c>
      <c r="C557" s="573"/>
      <c r="D557" s="573"/>
      <c r="E557" s="573"/>
      <c r="F557" s="573"/>
      <c r="G557" s="116"/>
      <c r="H557" s="117"/>
      <c r="I557" s="215"/>
      <c r="J557" s="201"/>
      <c r="K557" s="551"/>
    </row>
    <row r="558" spans="2:11" x14ac:dyDescent="0.25">
      <c r="B558" s="610" t="s">
        <v>213</v>
      </c>
      <c r="C558" s="547"/>
      <c r="D558" s="547"/>
      <c r="E558" s="547"/>
      <c r="F558" s="548"/>
      <c r="G558" s="118" t="s">
        <v>266</v>
      </c>
      <c r="H558" s="128">
        <v>1.4880372050498636E-2</v>
      </c>
      <c r="I558" s="163">
        <v>174269.23815599998</v>
      </c>
      <c r="J558" s="200">
        <f>I558*H558</f>
        <v>2593.1911007182325</v>
      </c>
      <c r="K558" s="551"/>
    </row>
    <row r="559" spans="2:11" x14ac:dyDescent="0.25">
      <c r="B559" s="610"/>
      <c r="C559" s="547"/>
      <c r="D559" s="547"/>
      <c r="E559" s="547"/>
      <c r="F559" s="548"/>
      <c r="G559" s="118"/>
      <c r="H559" s="124"/>
      <c r="I559" s="211"/>
      <c r="J559" s="200"/>
      <c r="K559" s="551"/>
    </row>
    <row r="560" spans="2:11" x14ac:dyDescent="0.25">
      <c r="B560" s="609" t="s">
        <v>171</v>
      </c>
      <c r="C560" s="573"/>
      <c r="D560" s="573"/>
      <c r="E560" s="573"/>
      <c r="F560" s="573"/>
      <c r="G560" s="115"/>
      <c r="H560" s="117"/>
      <c r="I560" s="269"/>
      <c r="J560" s="201"/>
      <c r="K560" s="551"/>
    </row>
    <row r="561" spans="1:11" x14ac:dyDescent="0.25">
      <c r="B561" s="610" t="s">
        <v>264</v>
      </c>
      <c r="C561" s="547"/>
      <c r="D561" s="547"/>
      <c r="E561" s="547"/>
      <c r="F561" s="548"/>
      <c r="G561" s="118" t="s">
        <v>163</v>
      </c>
      <c r="H561" s="120">
        <v>1</v>
      </c>
      <c r="I561" s="228">
        <v>2041821.5474</v>
      </c>
      <c r="J561" s="229">
        <f>H561*I561</f>
        <v>2041821.5474</v>
      </c>
      <c r="K561" s="551"/>
    </row>
    <row r="562" spans="1:11" x14ac:dyDescent="0.25">
      <c r="B562" s="610" t="s">
        <v>225</v>
      </c>
      <c r="C562" s="547"/>
      <c r="D562" s="547"/>
      <c r="E562" s="547"/>
      <c r="F562" s="548"/>
      <c r="G562" s="118" t="s">
        <v>28</v>
      </c>
      <c r="H562" s="120">
        <v>7.2099999999999997E-2</v>
      </c>
      <c r="I562" s="228">
        <v>473217.12300399999</v>
      </c>
      <c r="J562" s="229">
        <f>H562*I562</f>
        <v>34118.9545685884</v>
      </c>
      <c r="K562" s="551"/>
    </row>
    <row r="563" spans="1:11" x14ac:dyDescent="0.25">
      <c r="B563" s="610"/>
      <c r="C563" s="547"/>
      <c r="D563" s="547"/>
      <c r="E563" s="547"/>
      <c r="F563" s="548"/>
      <c r="G563" s="118"/>
      <c r="H563" s="120"/>
      <c r="I563" s="163"/>
      <c r="J563" s="200"/>
      <c r="K563" s="551"/>
    </row>
    <row r="564" spans="1:11" x14ac:dyDescent="0.25">
      <c r="B564" s="610"/>
      <c r="C564" s="547"/>
      <c r="D564" s="547"/>
      <c r="E564" s="547"/>
      <c r="F564" s="548"/>
      <c r="G564" s="118"/>
      <c r="H564" s="119"/>
      <c r="I564" s="163"/>
      <c r="J564" s="200"/>
      <c r="K564" s="551"/>
    </row>
    <row r="565" spans="1:11" x14ac:dyDescent="0.25">
      <c r="B565" s="610"/>
      <c r="C565" s="547"/>
      <c r="D565" s="547"/>
      <c r="E565" s="547"/>
      <c r="F565" s="548"/>
      <c r="G565" s="118"/>
      <c r="H565" s="124"/>
      <c r="I565" s="211"/>
      <c r="J565" s="200"/>
      <c r="K565" s="551"/>
    </row>
    <row r="566" spans="1:11" x14ac:dyDescent="0.25">
      <c r="B566" s="611" t="s">
        <v>331</v>
      </c>
      <c r="C566" s="574"/>
      <c r="D566" s="574"/>
      <c r="E566" s="574"/>
      <c r="F566" s="574"/>
      <c r="G566" s="118" t="s">
        <v>177</v>
      </c>
      <c r="H566" s="117"/>
      <c r="I566" s="270"/>
      <c r="J566" s="203">
        <f>(SUM(J558:J564))*1%</f>
        <v>20785.336930693065</v>
      </c>
      <c r="K566" s="551"/>
    </row>
    <row r="567" spans="1:11" ht="15.75" thickBot="1" x14ac:dyDescent="0.3">
      <c r="B567" s="612"/>
      <c r="C567" s="575"/>
      <c r="D567" s="575"/>
      <c r="E567" s="575"/>
      <c r="F567" s="576"/>
      <c r="G567" s="125" t="s">
        <v>178</v>
      </c>
      <c r="H567" s="126"/>
      <c r="I567" s="212"/>
      <c r="J567" s="204">
        <f>SUM(J554:J566)</f>
        <v>2099319.0299999998</v>
      </c>
      <c r="K567" s="552"/>
    </row>
    <row r="568" spans="1:11" x14ac:dyDescent="0.25">
      <c r="B568" s="165"/>
      <c r="C568" s="165"/>
      <c r="D568" s="165"/>
      <c r="E568" s="165"/>
      <c r="F568" s="165"/>
      <c r="G568" s="166"/>
      <c r="H568" s="167"/>
      <c r="I568" s="167"/>
      <c r="J568" s="168"/>
      <c r="K568" s="169"/>
    </row>
    <row r="571" spans="1:11" ht="15" customHeight="1" x14ac:dyDescent="0.25"/>
    <row r="573" spans="1:11" x14ac:dyDescent="0.25">
      <c r="A573" s="264"/>
    </row>
    <row r="575" spans="1:11" ht="63" customHeight="1" x14ac:dyDescent="0.25"/>
    <row r="581" spans="1:11" s="264" customFormat="1" ht="43.5" customHeight="1" x14ac:dyDescent="0.25">
      <c r="A581"/>
      <c r="B581"/>
      <c r="C581"/>
      <c r="D581"/>
      <c r="E581"/>
      <c r="F581"/>
      <c r="G581"/>
      <c r="H581"/>
      <c r="I581"/>
      <c r="J581"/>
      <c r="K581"/>
    </row>
    <row r="586" spans="1:11" ht="15" customHeight="1" x14ac:dyDescent="0.25"/>
    <row r="602" ht="15" customHeight="1" x14ac:dyDescent="0.25"/>
    <row r="606" ht="73.5" customHeight="1" x14ac:dyDescent="0.25"/>
    <row r="636" ht="15" customHeight="1" x14ac:dyDescent="0.25"/>
    <row r="646" ht="18" customHeight="1" x14ac:dyDescent="0.25"/>
    <row r="671" ht="15" customHeight="1" x14ac:dyDescent="0.25"/>
    <row r="703" ht="15" customHeight="1" x14ac:dyDescent="0.25"/>
    <row r="704" ht="15.75" customHeight="1" x14ac:dyDescent="0.25"/>
    <row r="706" ht="15" customHeight="1" x14ac:dyDescent="0.25"/>
    <row r="707" ht="15" customHeight="1" x14ac:dyDescent="0.25"/>
    <row r="709" ht="15" customHeight="1" x14ac:dyDescent="0.25"/>
    <row r="710" ht="51.75" customHeight="1" x14ac:dyDescent="0.25"/>
    <row r="712" ht="15" customHeight="1" x14ac:dyDescent="0.25"/>
    <row r="713" ht="15" customHeight="1" x14ac:dyDescent="0.25"/>
    <row r="715" ht="15" customHeight="1" x14ac:dyDescent="0.25"/>
    <row r="716" ht="33" customHeight="1" x14ac:dyDescent="0.25"/>
    <row r="717" ht="15" customHeight="1" x14ac:dyDescent="0.25"/>
    <row r="721" ht="15" customHeight="1" x14ac:dyDescent="0.25"/>
  </sheetData>
  <dataConsolidate/>
  <mergeCells count="523">
    <mergeCell ref="I467:I469"/>
    <mergeCell ref="I495:I497"/>
    <mergeCell ref="I523:I525"/>
    <mergeCell ref="B515:F515"/>
    <mergeCell ref="B543:F543"/>
    <mergeCell ref="I551:I553"/>
    <mergeCell ref="I247:I249"/>
    <mergeCell ref="I272:I274"/>
    <mergeCell ref="I297:I299"/>
    <mergeCell ref="I322:I324"/>
    <mergeCell ref="I347:I349"/>
    <mergeCell ref="I371:I373"/>
    <mergeCell ref="I395:I397"/>
    <mergeCell ref="I419:I421"/>
    <mergeCell ref="I442:I444"/>
    <mergeCell ref="B548:K549"/>
    <mergeCell ref="B551:F553"/>
    <mergeCell ref="G551:G553"/>
    <mergeCell ref="H551:H553"/>
    <mergeCell ref="J551:K551"/>
    <mergeCell ref="J552:J553"/>
    <mergeCell ref="K552:K553"/>
    <mergeCell ref="J524:J525"/>
    <mergeCell ref="K524:K525"/>
    <mergeCell ref="I5:I7"/>
    <mergeCell ref="I28:I30"/>
    <mergeCell ref="I51:I53"/>
    <mergeCell ref="I73:I75"/>
    <mergeCell ref="I98:I100"/>
    <mergeCell ref="I124:I126"/>
    <mergeCell ref="I148:I150"/>
    <mergeCell ref="I167:I169"/>
    <mergeCell ref="I191:I193"/>
    <mergeCell ref="B532:F532"/>
    <mergeCell ref="B523:F525"/>
    <mergeCell ref="G523:G525"/>
    <mergeCell ref="H523:H525"/>
    <mergeCell ref="B520:K521"/>
    <mergeCell ref="J523:K523"/>
    <mergeCell ref="B516:F516"/>
    <mergeCell ref="B554:F554"/>
    <mergeCell ref="K554:K567"/>
    <mergeCell ref="B555:F555"/>
    <mergeCell ref="B557:F557"/>
    <mergeCell ref="B558:F558"/>
    <mergeCell ref="B559:F559"/>
    <mergeCell ref="B560:F560"/>
    <mergeCell ref="B561:F561"/>
    <mergeCell ref="B562:F562"/>
    <mergeCell ref="B563:F563"/>
    <mergeCell ref="B564:F564"/>
    <mergeCell ref="B565:F565"/>
    <mergeCell ref="B566:F566"/>
    <mergeCell ref="B567:F567"/>
    <mergeCell ref="B255:F255"/>
    <mergeCell ref="B260:F260"/>
    <mergeCell ref="B258:F258"/>
    <mergeCell ref="B259:F259"/>
    <mergeCell ref="B262:F262"/>
    <mergeCell ref="B261:F261"/>
    <mergeCell ref="B263:F263"/>
    <mergeCell ref="K526:K544"/>
    <mergeCell ref="B527:F527"/>
    <mergeCell ref="B541:F541"/>
    <mergeCell ref="B542:F542"/>
    <mergeCell ref="B544:F544"/>
    <mergeCell ref="B464:K465"/>
    <mergeCell ref="B492:K493"/>
    <mergeCell ref="B533:F533"/>
    <mergeCell ref="B534:F534"/>
    <mergeCell ref="B535:F535"/>
    <mergeCell ref="B537:F537"/>
    <mergeCell ref="B538:F538"/>
    <mergeCell ref="B539:F539"/>
    <mergeCell ref="B540:F540"/>
    <mergeCell ref="B526:F526"/>
    <mergeCell ref="B529:F529"/>
    <mergeCell ref="B530:F530"/>
    <mergeCell ref="B272:F274"/>
    <mergeCell ref="G272:G274"/>
    <mergeCell ref="H272:H274"/>
    <mergeCell ref="B269:K270"/>
    <mergeCell ref="J272:K272"/>
    <mergeCell ref="J273:J274"/>
    <mergeCell ref="K273:K274"/>
    <mergeCell ref="B264:F264"/>
    <mergeCell ref="B265:F265"/>
    <mergeCell ref="B294:K295"/>
    <mergeCell ref="B319:K320"/>
    <mergeCell ref="B344:K345"/>
    <mergeCell ref="B368:K369"/>
    <mergeCell ref="B392:K393"/>
    <mergeCell ref="B416:K417"/>
    <mergeCell ref="B439:K440"/>
    <mergeCell ref="B290:F290"/>
    <mergeCell ref="B285:F285"/>
    <mergeCell ref="B286:F286"/>
    <mergeCell ref="B434:F434"/>
    <mergeCell ref="B419:F421"/>
    <mergeCell ref="G419:G421"/>
    <mergeCell ref="H419:H421"/>
    <mergeCell ref="J371:K371"/>
    <mergeCell ref="J372:J373"/>
    <mergeCell ref="K372:K373"/>
    <mergeCell ref="B374:F374"/>
    <mergeCell ref="K374:K388"/>
    <mergeCell ref="B375:F375"/>
    <mergeCell ref="B377:F377"/>
    <mergeCell ref="B378:F378"/>
    <mergeCell ref="B379:F379"/>
    <mergeCell ref="B380:F380"/>
    <mergeCell ref="B2:K3"/>
    <mergeCell ref="B25:K26"/>
    <mergeCell ref="B48:K49"/>
    <mergeCell ref="B70:K71"/>
    <mergeCell ref="B95:K96"/>
    <mergeCell ref="B121:K122"/>
    <mergeCell ref="B145:K146"/>
    <mergeCell ref="B164:K165"/>
    <mergeCell ref="B188:K189"/>
    <mergeCell ref="J167:K167"/>
    <mergeCell ref="J168:J169"/>
    <mergeCell ref="K168:K169"/>
    <mergeCell ref="B170:F170"/>
    <mergeCell ref="K170:K183"/>
    <mergeCell ref="B171:F171"/>
    <mergeCell ref="B173:F173"/>
    <mergeCell ref="B174:F174"/>
    <mergeCell ref="B175:F175"/>
    <mergeCell ref="B176:F176"/>
    <mergeCell ref="B177:F177"/>
    <mergeCell ref="B180:F180"/>
    <mergeCell ref="B181:F181"/>
    <mergeCell ref="B182:F182"/>
    <mergeCell ref="B183:F183"/>
    <mergeCell ref="B275:F275"/>
    <mergeCell ref="K275:K290"/>
    <mergeCell ref="B276:F276"/>
    <mergeCell ref="B278:F278"/>
    <mergeCell ref="B279:F279"/>
    <mergeCell ref="B280:F280"/>
    <mergeCell ref="B281:F281"/>
    <mergeCell ref="B282:F282"/>
    <mergeCell ref="B283:F283"/>
    <mergeCell ref="B284:F284"/>
    <mergeCell ref="B287:F287"/>
    <mergeCell ref="B288:F288"/>
    <mergeCell ref="B289:F289"/>
    <mergeCell ref="B231:F231"/>
    <mergeCell ref="B232:F232"/>
    <mergeCell ref="B238:F238"/>
    <mergeCell ref="B217:F219"/>
    <mergeCell ref="G217:G219"/>
    <mergeCell ref="B253:F253"/>
    <mergeCell ref="B254:F254"/>
    <mergeCell ref="B256:F256"/>
    <mergeCell ref="B257:F257"/>
    <mergeCell ref="B223:F223"/>
    <mergeCell ref="B224:F224"/>
    <mergeCell ref="B225:F225"/>
    <mergeCell ref="B226:F226"/>
    <mergeCell ref="B244:K245"/>
    <mergeCell ref="B247:F249"/>
    <mergeCell ref="B221:F221"/>
    <mergeCell ref="G247:G249"/>
    <mergeCell ref="H247:H249"/>
    <mergeCell ref="J247:K247"/>
    <mergeCell ref="J248:J249"/>
    <mergeCell ref="K248:K249"/>
    <mergeCell ref="B250:F250"/>
    <mergeCell ref="K250:K265"/>
    <mergeCell ref="B251:F251"/>
    <mergeCell ref="J191:K191"/>
    <mergeCell ref="J192:J193"/>
    <mergeCell ref="H217:H219"/>
    <mergeCell ref="K220:K240"/>
    <mergeCell ref="B239:F239"/>
    <mergeCell ref="B240:F240"/>
    <mergeCell ref="B233:F233"/>
    <mergeCell ref="B234:F234"/>
    <mergeCell ref="B235:F235"/>
    <mergeCell ref="B236:F236"/>
    <mergeCell ref="I217:I219"/>
    <mergeCell ref="B227:F227"/>
    <mergeCell ref="B228:F228"/>
    <mergeCell ref="B229:F229"/>
    <mergeCell ref="B230:F230"/>
    <mergeCell ref="B214:K215"/>
    <mergeCell ref="B207:F207"/>
    <mergeCell ref="B208:F208"/>
    <mergeCell ref="B209:F209"/>
    <mergeCell ref="B210:F210"/>
    <mergeCell ref="J217:K217"/>
    <mergeCell ref="J218:J219"/>
    <mergeCell ref="K218:K219"/>
    <mergeCell ref="B220:F220"/>
    <mergeCell ref="B148:F150"/>
    <mergeCell ref="B151:F151"/>
    <mergeCell ref="B152:F152"/>
    <mergeCell ref="B154:F154"/>
    <mergeCell ref="B155:F155"/>
    <mergeCell ref="B156:F156"/>
    <mergeCell ref="B191:F193"/>
    <mergeCell ref="G191:G193"/>
    <mergeCell ref="H191:H193"/>
    <mergeCell ref="B133:F133"/>
    <mergeCell ref="B134:F134"/>
    <mergeCell ref="B135:F135"/>
    <mergeCell ref="B136:F136"/>
    <mergeCell ref="B137:F137"/>
    <mergeCell ref="B138:F138"/>
    <mergeCell ref="B139:F139"/>
    <mergeCell ref="B140:F140"/>
    <mergeCell ref="B141:F141"/>
    <mergeCell ref="K151:K161"/>
    <mergeCell ref="B178:F178"/>
    <mergeCell ref="B179:F179"/>
    <mergeCell ref="B157:F157"/>
    <mergeCell ref="B158:F158"/>
    <mergeCell ref="B159:F159"/>
    <mergeCell ref="B160:F160"/>
    <mergeCell ref="B161:F161"/>
    <mergeCell ref="B167:F169"/>
    <mergeCell ref="K127:K141"/>
    <mergeCell ref="G51:G53"/>
    <mergeCell ref="H51:H53"/>
    <mergeCell ref="J51:K51"/>
    <mergeCell ref="J52:J53"/>
    <mergeCell ref="K52:K53"/>
    <mergeCell ref="K101:K118"/>
    <mergeCell ref="G148:G150"/>
    <mergeCell ref="H148:H150"/>
    <mergeCell ref="J148:K148"/>
    <mergeCell ref="J149:J150"/>
    <mergeCell ref="K149:K150"/>
    <mergeCell ref="B114:F114"/>
    <mergeCell ref="B445:F445"/>
    <mergeCell ref="B433:F433"/>
    <mergeCell ref="B54:F54"/>
    <mergeCell ref="K54:K67"/>
    <mergeCell ref="B55:F55"/>
    <mergeCell ref="B57:F57"/>
    <mergeCell ref="B58:F58"/>
    <mergeCell ref="B59:F59"/>
    <mergeCell ref="B60:F60"/>
    <mergeCell ref="B61:F61"/>
    <mergeCell ref="B62:F62"/>
    <mergeCell ref="B63:F63"/>
    <mergeCell ref="B64:F64"/>
    <mergeCell ref="B65:F65"/>
    <mergeCell ref="B66:F66"/>
    <mergeCell ref="B67:F67"/>
    <mergeCell ref="G124:G126"/>
    <mergeCell ref="H124:H126"/>
    <mergeCell ref="J124:K124"/>
    <mergeCell ref="J125:J126"/>
    <mergeCell ref="K125:K126"/>
    <mergeCell ref="G167:G169"/>
    <mergeCell ref="H167:H169"/>
    <mergeCell ref="B101:F101"/>
    <mergeCell ref="B102:F102"/>
    <mergeCell ref="B104:F104"/>
    <mergeCell ref="B105:F105"/>
    <mergeCell ref="B106:F106"/>
    <mergeCell ref="B107:F107"/>
    <mergeCell ref="B108:F108"/>
    <mergeCell ref="B112:F112"/>
    <mergeCell ref="B113:F113"/>
    <mergeCell ref="B84:F84"/>
    <mergeCell ref="B85:F85"/>
    <mergeCell ref="B86:F86"/>
    <mergeCell ref="B87:F87"/>
    <mergeCell ref="B88:F88"/>
    <mergeCell ref="B90:F90"/>
    <mergeCell ref="B91:F91"/>
    <mergeCell ref="B92:F92"/>
    <mergeCell ref="B83:F83"/>
    <mergeCell ref="K445:K459"/>
    <mergeCell ref="B446:F446"/>
    <mergeCell ref="B448:F448"/>
    <mergeCell ref="B449:F449"/>
    <mergeCell ref="B450:F450"/>
    <mergeCell ref="B451:F451"/>
    <mergeCell ref="B452:F452"/>
    <mergeCell ref="B453:F453"/>
    <mergeCell ref="B454:F454"/>
    <mergeCell ref="B455:F455"/>
    <mergeCell ref="B456:F456"/>
    <mergeCell ref="B457:F457"/>
    <mergeCell ref="B458:F458"/>
    <mergeCell ref="B459:F459"/>
    <mergeCell ref="J442:K442"/>
    <mergeCell ref="J443:J444"/>
    <mergeCell ref="K443:K444"/>
    <mergeCell ref="B435:F435"/>
    <mergeCell ref="B436:F436"/>
    <mergeCell ref="B442:F444"/>
    <mergeCell ref="G442:G444"/>
    <mergeCell ref="H442:H444"/>
    <mergeCell ref="G395:G397"/>
    <mergeCell ref="H395:H397"/>
    <mergeCell ref="J419:K419"/>
    <mergeCell ref="J420:J421"/>
    <mergeCell ref="K420:K421"/>
    <mergeCell ref="B422:F422"/>
    <mergeCell ref="K422:K436"/>
    <mergeCell ref="B423:F423"/>
    <mergeCell ref="B425:F425"/>
    <mergeCell ref="B426:F426"/>
    <mergeCell ref="B427:F427"/>
    <mergeCell ref="B428:F428"/>
    <mergeCell ref="B429:F429"/>
    <mergeCell ref="B430:F430"/>
    <mergeCell ref="B431:F431"/>
    <mergeCell ref="B432:F432"/>
    <mergeCell ref="B381:F386"/>
    <mergeCell ref="B387:F387"/>
    <mergeCell ref="B388:F388"/>
    <mergeCell ref="B371:F373"/>
    <mergeCell ref="G371:G373"/>
    <mergeCell ref="H371:H373"/>
    <mergeCell ref="J395:K395"/>
    <mergeCell ref="J396:J397"/>
    <mergeCell ref="K396:K397"/>
    <mergeCell ref="B398:F398"/>
    <mergeCell ref="J347:K347"/>
    <mergeCell ref="J348:J349"/>
    <mergeCell ref="K348:K349"/>
    <mergeCell ref="B350:F350"/>
    <mergeCell ref="K350:K364"/>
    <mergeCell ref="B351:F351"/>
    <mergeCell ref="B353:F353"/>
    <mergeCell ref="B354:F354"/>
    <mergeCell ref="B355:F355"/>
    <mergeCell ref="B356:F356"/>
    <mergeCell ref="B357:F362"/>
    <mergeCell ref="B363:F363"/>
    <mergeCell ref="B364:F364"/>
    <mergeCell ref="B347:F349"/>
    <mergeCell ref="G347:G349"/>
    <mergeCell ref="H347:H349"/>
    <mergeCell ref="B395:F397"/>
    <mergeCell ref="K398:K412"/>
    <mergeCell ref="B399:F399"/>
    <mergeCell ref="B401:F401"/>
    <mergeCell ref="B402:F402"/>
    <mergeCell ref="B403:F403"/>
    <mergeCell ref="B404:F404"/>
    <mergeCell ref="B40:F40"/>
    <mergeCell ref="B41:F41"/>
    <mergeCell ref="B42:F42"/>
    <mergeCell ref="B43:F43"/>
    <mergeCell ref="B44:F44"/>
    <mergeCell ref="B45:F45"/>
    <mergeCell ref="B306:F306"/>
    <mergeCell ref="B307:F307"/>
    <mergeCell ref="B51:F53"/>
    <mergeCell ref="B73:F75"/>
    <mergeCell ref="B115:F115"/>
    <mergeCell ref="B116:F116"/>
    <mergeCell ref="B117:F117"/>
    <mergeCell ref="B118:F118"/>
    <mergeCell ref="B110:F110"/>
    <mergeCell ref="B111:F111"/>
    <mergeCell ref="B109:F109"/>
    <mergeCell ref="B124:F126"/>
    <mergeCell ref="B127:F127"/>
    <mergeCell ref="B128:F128"/>
    <mergeCell ref="B130:F130"/>
    <mergeCell ref="B131:F131"/>
    <mergeCell ref="B132:F132"/>
    <mergeCell ref="B82:F82"/>
    <mergeCell ref="K8:K22"/>
    <mergeCell ref="B9:F9"/>
    <mergeCell ref="B11:F11"/>
    <mergeCell ref="B12:F12"/>
    <mergeCell ref="B13:F13"/>
    <mergeCell ref="B14:F14"/>
    <mergeCell ref="B15:F15"/>
    <mergeCell ref="B16:F16"/>
    <mergeCell ref="B17:F17"/>
    <mergeCell ref="B18:F18"/>
    <mergeCell ref="B19:F19"/>
    <mergeCell ref="B20:F20"/>
    <mergeCell ref="B21:F21"/>
    <mergeCell ref="B22:F22"/>
    <mergeCell ref="B482:F482"/>
    <mergeCell ref="B483:F483"/>
    <mergeCell ref="B484:F484"/>
    <mergeCell ref="J5:K5"/>
    <mergeCell ref="J6:J7"/>
    <mergeCell ref="K6:K7"/>
    <mergeCell ref="B5:F7"/>
    <mergeCell ref="G5:G7"/>
    <mergeCell ref="H5:H7"/>
    <mergeCell ref="B467:F469"/>
    <mergeCell ref="G467:G469"/>
    <mergeCell ref="H467:H469"/>
    <mergeCell ref="J467:K467"/>
    <mergeCell ref="J468:J469"/>
    <mergeCell ref="K468:K469"/>
    <mergeCell ref="B31:F31"/>
    <mergeCell ref="K31:K45"/>
    <mergeCell ref="B32:F32"/>
    <mergeCell ref="B34:F34"/>
    <mergeCell ref="B35:F35"/>
    <mergeCell ref="B36:F36"/>
    <mergeCell ref="G28:G30"/>
    <mergeCell ref="H28:H30"/>
    <mergeCell ref="B8:F8"/>
    <mergeCell ref="J28:K28"/>
    <mergeCell ref="J29:J30"/>
    <mergeCell ref="K29:K30"/>
    <mergeCell ref="B28:F30"/>
    <mergeCell ref="B37:F37"/>
    <mergeCell ref="B38:F38"/>
    <mergeCell ref="B98:F100"/>
    <mergeCell ref="G98:G100"/>
    <mergeCell ref="H98:H100"/>
    <mergeCell ref="J98:K98"/>
    <mergeCell ref="J99:J100"/>
    <mergeCell ref="K99:K100"/>
    <mergeCell ref="G73:G75"/>
    <mergeCell ref="H73:H75"/>
    <mergeCell ref="J73:K73"/>
    <mergeCell ref="J74:J75"/>
    <mergeCell ref="K74:K75"/>
    <mergeCell ref="B76:F76"/>
    <mergeCell ref="K76:K92"/>
    <mergeCell ref="B77:F77"/>
    <mergeCell ref="B79:F79"/>
    <mergeCell ref="B80:F80"/>
    <mergeCell ref="B81:F81"/>
    <mergeCell ref="B39:F39"/>
    <mergeCell ref="K192:K193"/>
    <mergeCell ref="B194:F194"/>
    <mergeCell ref="K194:K210"/>
    <mergeCell ref="B195:F195"/>
    <mergeCell ref="B197:F197"/>
    <mergeCell ref="B198:F198"/>
    <mergeCell ref="B200:F200"/>
    <mergeCell ref="B201:F201"/>
    <mergeCell ref="B202:F202"/>
    <mergeCell ref="B203:F203"/>
    <mergeCell ref="B204:F204"/>
    <mergeCell ref="B205:F205"/>
    <mergeCell ref="B206:F206"/>
    <mergeCell ref="B199:F199"/>
    <mergeCell ref="G297:G299"/>
    <mergeCell ref="H297:H299"/>
    <mergeCell ref="J297:K297"/>
    <mergeCell ref="J298:J299"/>
    <mergeCell ref="K298:K299"/>
    <mergeCell ref="B297:F299"/>
    <mergeCell ref="B300:F300"/>
    <mergeCell ref="K300:K314"/>
    <mergeCell ref="B301:F301"/>
    <mergeCell ref="B303:F303"/>
    <mergeCell ref="B304:F304"/>
    <mergeCell ref="B305:F305"/>
    <mergeCell ref="B308:F308"/>
    <mergeCell ref="B309:F309"/>
    <mergeCell ref="B310:F310"/>
    <mergeCell ref="B311:F311"/>
    <mergeCell ref="B312:F312"/>
    <mergeCell ref="B313:F313"/>
    <mergeCell ref="B314:F314"/>
    <mergeCell ref="J322:K322"/>
    <mergeCell ref="J323:J324"/>
    <mergeCell ref="K323:K324"/>
    <mergeCell ref="B325:F325"/>
    <mergeCell ref="K325:K339"/>
    <mergeCell ref="B326:F326"/>
    <mergeCell ref="B328:F328"/>
    <mergeCell ref="B329:F329"/>
    <mergeCell ref="B330:F330"/>
    <mergeCell ref="B331:F331"/>
    <mergeCell ref="B332:F337"/>
    <mergeCell ref="B338:F338"/>
    <mergeCell ref="B339:F339"/>
    <mergeCell ref="B322:F324"/>
    <mergeCell ref="G322:G324"/>
    <mergeCell ref="H322:H324"/>
    <mergeCell ref="B405:F410"/>
    <mergeCell ref="B411:F411"/>
    <mergeCell ref="B412:F412"/>
    <mergeCell ref="B495:F497"/>
    <mergeCell ref="G495:G497"/>
    <mergeCell ref="H495:H497"/>
    <mergeCell ref="J495:K495"/>
    <mergeCell ref="J496:J497"/>
    <mergeCell ref="K496:K497"/>
    <mergeCell ref="B470:F470"/>
    <mergeCell ref="K470:K487"/>
    <mergeCell ref="B471:F471"/>
    <mergeCell ref="B473:F473"/>
    <mergeCell ref="B474:F474"/>
    <mergeCell ref="B475:F475"/>
    <mergeCell ref="B476:F476"/>
    <mergeCell ref="B477:F477"/>
    <mergeCell ref="B478:F478"/>
    <mergeCell ref="B479:F479"/>
    <mergeCell ref="B480:F480"/>
    <mergeCell ref="B481:F481"/>
    <mergeCell ref="B485:F485"/>
    <mergeCell ref="B486:F486"/>
    <mergeCell ref="B487:F487"/>
    <mergeCell ref="B512:F512"/>
    <mergeCell ref="B498:F498"/>
    <mergeCell ref="K498:K516"/>
    <mergeCell ref="B499:F499"/>
    <mergeCell ref="B501:F501"/>
    <mergeCell ref="B502:F502"/>
    <mergeCell ref="B507:F507"/>
    <mergeCell ref="B504:F504"/>
    <mergeCell ref="B509:F509"/>
    <mergeCell ref="B510:F510"/>
    <mergeCell ref="B511:F511"/>
    <mergeCell ref="B508:F508"/>
    <mergeCell ref="B513:F513"/>
    <mergeCell ref="B514:F514"/>
    <mergeCell ref="B505:F505"/>
    <mergeCell ref="B506:F506"/>
  </mergeCells>
  <pageMargins left="0.7" right="0.7" top="0.75" bottom="0.75" header="0.3" footer="0.3"/>
  <pageSetup paperSize="281" scale="60" fitToHeight="0" orientation="portrait" r:id="rId1"/>
  <rowBreaks count="10" manualBreakCount="10">
    <brk id="62" max="11" man="1"/>
    <brk id="125" max="11" man="1"/>
    <brk id="190" max="11" man="1"/>
    <brk id="247" max="11" man="1"/>
    <brk id="317" max="11" man="1"/>
    <brk id="380" max="11" man="1"/>
    <brk id="442" max="11" man="1"/>
    <brk id="504" max="11" man="1"/>
    <brk id="631" max="12" man="1"/>
    <brk id="701"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PRESUPUESTO OFICIAL (Entidad)</vt:lpstr>
      <vt:lpstr>PROPUESTA ECONOMICA(Proponente)</vt:lpstr>
      <vt:lpstr>INDICAR CÓDIGO DEL ITEM DE PAGO</vt:lpstr>
      <vt:lpstr>PRELIMINARES</vt:lpstr>
      <vt:lpstr>ESTRUCTURAS</vt:lpstr>
      <vt:lpstr>URBANISMO Y MOB</vt:lpstr>
      <vt:lpstr>ESTRUCTURAS!Área_de_impresión</vt:lpstr>
      <vt:lpstr>PRELIMINARES!Área_de_impresión</vt:lpstr>
      <vt:lpstr>'PRESUPUESTO OFICIAL (Entidad)'!Área_de_impresión</vt:lpstr>
      <vt:lpstr>'PROPUESTA ECONOMICA(Proponente)'!Área_de_impresión</vt:lpstr>
      <vt:lpstr>'URBANISMO Y MOB'!Área_de_impresión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Puentes</dc:creator>
  <cp:lastModifiedBy>OBRAS</cp:lastModifiedBy>
  <cp:lastPrinted>2022-04-22T20:07:56Z</cp:lastPrinted>
  <dcterms:created xsi:type="dcterms:W3CDTF">2021-10-07T15:12:12Z</dcterms:created>
  <dcterms:modified xsi:type="dcterms:W3CDTF">2022-07-05T18:43:33Z</dcterms:modified>
</cp:coreProperties>
</file>