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6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oporte\OneDrive - INCI\Contratos_2022\Contrato_Adobe\"/>
    </mc:Choice>
  </mc:AlternateContent>
  <xr:revisionPtr revIDLastSave="170" documentId="13_ncr:1_{4DCBFFEE-7DCE-47DC-A1FC-F918B7C16EFB}" xr6:coauthVersionLast="36" xr6:coauthVersionMax="36" xr10:uidLastSave="{1911F29C-52C1-4FD7-B4D1-A226D9526651}"/>
  <bookViews>
    <workbookView xWindow="600" yWindow="120" windowWidth="16512" windowHeight="7176" activeTab="1" xr2:uid="{00000000-000D-0000-FFFF-FFFF00000000}"/>
  </bookViews>
  <sheets>
    <sheet name="Análisis Precio Techo" sheetId="4" r:id="rId1"/>
    <sheet name="Estudio Mercado" sheetId="5" r:id="rId2"/>
    <sheet name="Tabla Riesgos" sheetId="6" r:id="rId3"/>
  </sheets>
  <functionGroups builtInGroupCount="19"/>
  <calcPr calcId="191029"/>
</workbook>
</file>

<file path=xl/calcChain.xml><?xml version="1.0" encoding="utf-8"?>
<calcChain xmlns="http://schemas.openxmlformats.org/spreadsheetml/2006/main">
  <c r="J6" i="4" l="1"/>
  <c r="L6" i="4" s="1"/>
  <c r="M6" i="4" l="1"/>
  <c r="N6" i="4" s="1"/>
  <c r="N7" i="4" l="1"/>
  <c r="L3" i="4"/>
</calcChain>
</file>

<file path=xl/sharedStrings.xml><?xml version="1.0" encoding="utf-8"?>
<sst xmlns="http://schemas.openxmlformats.org/spreadsheetml/2006/main" count="185" uniqueCount="121">
  <si>
    <t>Objeto:</t>
  </si>
  <si>
    <t>ÍTEM</t>
  </si>
  <si>
    <t>DESCRIPCIÓN DEL ELEMENTO</t>
  </si>
  <si>
    <t>NORMA, DESCRIPCIÓN O ESPECIFICACIÓN TÉCNICA</t>
  </si>
  <si>
    <t>UNI. MEDIDA</t>
  </si>
  <si>
    <t>CANT A ADQUIRIR</t>
  </si>
  <si>
    <t>VLR UNITARIO ($)</t>
  </si>
  <si>
    <t xml:space="preserve">VLR UNITARIO ($)  </t>
  </si>
  <si>
    <t xml:space="preserve">VLR UNITARIO ($) </t>
  </si>
  <si>
    <t>PRECIO TECHO UNITARIO ($)</t>
  </si>
  <si>
    <t>IVA</t>
  </si>
  <si>
    <t>IVA PROYECTADO ($)</t>
  </si>
  <si>
    <t>PRECIO TECHO UNITARIO TOTAL ($)</t>
  </si>
  <si>
    <t>PRECIO TECHO TOTAL ($)</t>
  </si>
  <si>
    <t>Unidad</t>
  </si>
  <si>
    <t>Total</t>
  </si>
  <si>
    <t>VALOR EN LETRAS</t>
  </si>
  <si>
    <t>NOMBRE PROVEEDOR QUE COTIZÓ</t>
  </si>
  <si>
    <t>FECHA COTIZACIÓN</t>
  </si>
  <si>
    <t>VALOR COTIZADO
(incluye IVA)</t>
  </si>
  <si>
    <t>OBSERVACIONES</t>
  </si>
  <si>
    <t>Análisis de precio histórico: Relación de las contrataciones que ha realizado el INCI con un objeto similar</t>
  </si>
  <si>
    <t>Análisis de contrataciones con objetos y condiciones técnicas similares en otras entidades a través de la búsqueda en el SECOP</t>
  </si>
  <si>
    <t>AÑO</t>
  </si>
  <si>
    <t>ENTIDAD CONTRATANTE</t>
  </si>
  <si>
    <t>INCI</t>
  </si>
  <si>
    <t>OBJETO DEL CONTRATO</t>
  </si>
  <si>
    <t>CONTRATISTA</t>
  </si>
  <si>
    <t>MODALIDAD DE SELECCIÓN</t>
  </si>
  <si>
    <t>Mínima Cuantía</t>
  </si>
  <si>
    <t>CLASE DE CONTRATO</t>
  </si>
  <si>
    <t>PLAZO DE EJECUCION</t>
  </si>
  <si>
    <t>VALOR DEL CONTRATO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</si>
  <si>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</si>
  <si>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</si>
  <si>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</si>
  <si>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</si>
  <si>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</si>
  <si>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</si>
  <si>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</si>
  <si>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</si>
  <si>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</si>
  <si>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</si>
  <si>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</si>
  <si>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</si>
  <si>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 / Control a ser implementado</t>
  </si>
  <si>
    <t>Impacto después del tratamiento</t>
  </si>
  <si>
    <t>¿Afecta la ejecución del contrato?</t>
  </si>
  <si>
    <t>Responsable por implementar el tratamiento</t>
  </si>
  <si>
    <t>Fecha estimada en que se inicia el tratamiento</t>
  </si>
  <si>
    <t>Fecha estimada en que se completa el tratamiento</t>
  </si>
  <si>
    <t>Monitoreo y revisión</t>
  </si>
  <si>
    <t>¿Cómo se realiza el monitoreo?</t>
  </si>
  <si>
    <t>Periodicidad</t>
  </si>
  <si>
    <t>General</t>
  </si>
  <si>
    <t>Interno</t>
  </si>
  <si>
    <t>Ejecución</t>
  </si>
  <si>
    <t>Operacional</t>
  </si>
  <si>
    <t>Falta de disponibilidad de los bienes, equipo técnico y humano e insumos necesarios para llevar a cabo el objeto del contrato</t>
  </si>
  <si>
    <t>Incumplimiento de las obligaciones contractuales</t>
  </si>
  <si>
    <t>Extremo</t>
  </si>
  <si>
    <t>Contratista</t>
  </si>
  <si>
    <t>Audiencia por debido proceso</t>
  </si>
  <si>
    <t>Sí</t>
  </si>
  <si>
    <t>Entidad Estatal</t>
  </si>
  <si>
    <t>Suscripción del contrato</t>
  </si>
  <si>
    <t>Terminación del contrato</t>
  </si>
  <si>
    <t>A través de la supervisión</t>
  </si>
  <si>
    <t>Mensual</t>
  </si>
  <si>
    <t>Especifico</t>
  </si>
  <si>
    <t xml:space="preserve">Fallas en la configuración de la herramienta de software y hardware </t>
  </si>
  <si>
    <t>Ocurrencia del hecho</t>
  </si>
  <si>
    <t>Tecnológico</t>
  </si>
  <si>
    <t>Fallas en los sistemas de comunicación del contratista</t>
  </si>
  <si>
    <t>deficiencias en la calidad del objeto contractual</t>
  </si>
  <si>
    <t>solicitar dentro de las condiciones técnicas, planes de contingencia en caso de fallas en los sistemas</t>
  </si>
  <si>
    <t>Verificando los tiempos de respuesta de los diferentes canales de comunicación</t>
  </si>
  <si>
    <t>Planeación</t>
  </si>
  <si>
    <t>el presupuesto establecido no sea suficiente para cumplir el objetivo del futuro contrato</t>
  </si>
  <si>
    <t>Declaratoria de desierta del proceso</t>
  </si>
  <si>
    <t>Entidad</t>
  </si>
  <si>
    <t>Reducir las consecuencias o el impacto, realizando un adecuado análisis económico</t>
  </si>
  <si>
    <t>desde la declaratorio de desierta</t>
  </si>
  <si>
    <t>inicio de un nuevo proceso</t>
  </si>
  <si>
    <t>Verificar el valor adjudicado de los procesos publicados en secop</t>
  </si>
  <si>
    <t>N/A</t>
  </si>
  <si>
    <t>Adquisición, instalación y puesta en funcionamiento de Seis (06) Suite de Adobe Creative Cloud para el Instituto Nacional para Ciegos – INCI.</t>
  </si>
  <si>
    <t>GREENKNOW</t>
  </si>
  <si>
    <t>ADAMCOL</t>
  </si>
  <si>
    <t>Suite Adobe VIP Creative Cloud for teams All Apps, Licencia Gobierno Nueva por Suscripción 1 Año, Plataformas Mac y Windows, Multilenguaje Español Latinoamericano, Almacenamiento virtual de 100 GB, Adobe Business Catalyst para publicar hasta 5 proyectos en la WEB.</t>
  </si>
  <si>
    <t>Suite Adobe VIP Creative Cloud for teams All Apps</t>
  </si>
  <si>
    <t>Junio 6 de 2022</t>
  </si>
  <si>
    <t>072 - 2021</t>
  </si>
  <si>
    <t>067 - 2020</t>
  </si>
  <si>
    <t>049 - 2019</t>
  </si>
  <si>
    <t>GREEN FON GROUP SAS</t>
  </si>
  <si>
    <t>Adquisición, instalación y puesta en funcionamiento de Seis (06) Suite de Adobe Creative Cloud para el Instituto Nacional para Ciegos INCI.</t>
  </si>
  <si>
    <t>Diez (10) días</t>
  </si>
  <si>
    <t>Adquisición, instalación y puesta en funcionamiento de Cinco (05) Suite de Adobe Creative Cloud para el Instituto Nacional para Ciegos INCI.</t>
  </si>
  <si>
    <t>SAMC-07-2022</t>
  </si>
  <si>
    <t>INSTITUTO COLOMBIANO DE ANTROPOLOGIA E HISTORIA</t>
  </si>
  <si>
    <t>Compraventa</t>
  </si>
  <si>
    <t>Un (1) mes</t>
  </si>
  <si>
    <t>Discovery Enterprise Business SAS</t>
  </si>
  <si>
    <t>Licencias ADOBE del ICANH</t>
  </si>
  <si>
    <t>ADQUISICIÓN Y RENOVACIÓN DE LICENCIAS DEL ADOBE CREATIVE CLOUD Y ADOBE CAPTIVE PARA LA ESCUELA SUPERIOR DE GUERRA "GENERAL RAFAEL REYES PRIETO</t>
  </si>
  <si>
    <t>Seis (6) meses</t>
  </si>
  <si>
    <t>XSYSTEM LTDA</t>
  </si>
  <si>
    <t>144-MDN-COGFM-ESDEG-2022</t>
  </si>
  <si>
    <t>ESDEGUE</t>
  </si>
  <si>
    <t>MC-047-CTC-2021</t>
  </si>
  <si>
    <t>CENTRO TECNOLÓGICO DE CÚCUTA</t>
  </si>
  <si>
    <t>ADQUISICION DE LICENCIAS DE SOFTWARE EDUCATIVOS CON DESTINO AL CENTRO TECNOLOGICO DE CUCUTA EN EL MARCO DEL PROGRAMA CUCUTA SE FORMA Y EDUCA PARA EL TRABAJO DEL PLAN DE DESARROLLO MUNICIPAL</t>
  </si>
  <si>
    <t>Jesús Elías Ortega Garcia</t>
  </si>
  <si>
    <t>Un (1) día</t>
  </si>
  <si>
    <t>Menor Cuantía</t>
  </si>
  <si>
    <t>Adquisición, instalación y puesta en funcionamiento de cinco (05) suite VIP (nuevo) gobierno Adobe para el Instituto Nacional para Ciegos - INCI.</t>
  </si>
  <si>
    <t>Veinte (20) días</t>
  </si>
  <si>
    <t>SOFTWARE IT SAS</t>
  </si>
  <si>
    <t>MERGE</t>
  </si>
  <si>
    <t>Junio 13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</si>
</sst>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$&quot;\ * #,##0_-;\-&quot;$&quot;\ * #,##0_-;_-&quot;$&quot;\ * &quot;-&quot;_-;_-@_-"/>
    <numFmt numFmtId="41" formatCode="_-* #,##0_-;\-* #,##0_-;_-* &quot;-&quot;_-;_-@_-"/>
    <numFmt numFmtId="164" formatCode="[$$-240A]\ #,##0;\-[$$-240A]\ #,##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0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sz val="10"/>
      <name val="Times New Roman"/>
      <family val="1"/>
    </font>
    <font>
      <sz val="11"/>
      <name val="Calibri"/>
      <family val="2"/>
      <scheme val="minor"/>
    </font>
    <font>
      <sz val="7"/>
      <color theme="1"/>
      <name val="Arial"/>
      <family val="2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3" fillId="6" borderId="0" applyNumberFormat="0" applyBorder="0" applyAlignment="0" applyProtection="0"/>
    <xf numFmtId="0" fontId="1" fillId="10" borderId="0" applyNumberFormat="0" applyBorder="0" applyAlignment="0" applyProtection="0"/>
    <xf numFmtId="0" fontId="1" fillId="7" borderId="0" applyNumberFormat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Border="1" applyAlignment="1">
      <alignment horizontal="center" vertical="center"/>
    </xf>
    <xf numFmtId="9" fontId="0" fillId="0" borderId="0" xfId="0" applyNumberFormat="1" applyBorder="1" applyAlignment="1">
      <alignment horizontal="center" vertical="center"/>
    </xf>
    <xf numFmtId="0" fontId="3" fillId="0" borderId="0" xfId="7" applyFont="1" applyFill="1" applyBorder="1" applyAlignment="1">
      <alignment horizontal="center" vertical="center"/>
    </xf>
    <xf numFmtId="0" fontId="2" fillId="2" borderId="1" xfId="3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41" fontId="0" fillId="0" borderId="0" xfId="1" applyFont="1" applyAlignment="1">
      <alignment horizontal="center" vertical="center" wrapText="1"/>
    </xf>
    <xf numFmtId="41" fontId="0" fillId="0" borderId="0" xfId="1" applyFont="1" applyAlignment="1">
      <alignment horizontal="right" vertical="center" wrapText="1"/>
    </xf>
    <xf numFmtId="9" fontId="0" fillId="0" borderId="0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1" fontId="0" fillId="0" borderId="0" xfId="0" applyNumberFormat="1" applyAlignment="1">
      <alignment horizontal="center" vertical="center" wrapText="1"/>
    </xf>
    <xf numFmtId="41" fontId="0" fillId="0" borderId="0" xfId="0" applyNumberFormat="1" applyAlignment="1">
      <alignment horizontal="right" vertical="center" wrapText="1"/>
    </xf>
    <xf numFmtId="0" fontId="0" fillId="0" borderId="0" xfId="0" applyBorder="1"/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42" fontId="5" fillId="0" borderId="0" xfId="2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9" fillId="9" borderId="5" xfId="0" applyFont="1" applyFill="1" applyBorder="1" applyAlignment="1">
      <alignment horizontal="center" vertical="center" textRotation="90" wrapText="1"/>
    </xf>
    <xf numFmtId="0" fontId="9" fillId="9" borderId="11" xfId="0" applyFont="1" applyFill="1" applyBorder="1" applyAlignment="1">
      <alignment horizontal="center" vertical="center" textRotation="90" wrapText="1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textRotation="90" wrapText="1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41" fontId="0" fillId="0" borderId="0" xfId="1" applyNumberFormat="1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 wrapText="1"/>
    </xf>
    <xf numFmtId="0" fontId="2" fillId="7" borderId="0" xfId="9" applyFont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2" fillId="4" borderId="0" xfId="5" applyFont="1" applyAlignment="1">
      <alignment horizontal="center" vertical="center" wrapText="1"/>
    </xf>
    <xf numFmtId="0" fontId="2" fillId="10" borderId="0" xfId="8" applyFont="1" applyAlignment="1">
      <alignment horizontal="center" vertical="center" wrapText="1"/>
    </xf>
    <xf numFmtId="164" fontId="0" fillId="0" borderId="0" xfId="0" applyNumberFormat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42" fontId="5" fillId="0" borderId="0" xfId="2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2" fontId="0" fillId="0" borderId="0" xfId="2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2" fontId="5" fillId="0" borderId="5" xfId="2" applyFont="1" applyFill="1" applyBorder="1" applyAlignment="1">
      <alignment horizontal="center" vertical="center" wrapText="1"/>
    </xf>
    <xf numFmtId="0" fontId="2" fillId="7" borderId="1" xfId="9" applyFont="1" applyBorder="1" applyAlignment="1">
      <alignment horizontal="center" vertical="center" wrapText="1"/>
    </xf>
    <xf numFmtId="0" fontId="2" fillId="3" borderId="1" xfId="4" applyFont="1" applyBorder="1" applyAlignment="1">
      <alignment horizontal="center" vertical="center" wrapText="1"/>
    </xf>
    <xf numFmtId="0" fontId="2" fillId="5" borderId="1" xfId="6" applyFont="1" applyBorder="1" applyAlignment="1">
      <alignment horizontal="center" vertical="center" wrapText="1"/>
    </xf>
    <xf numFmtId="42" fontId="15" fillId="0" borderId="1" xfId="2" applyFont="1" applyFill="1" applyBorder="1" applyAlignment="1">
      <alignment horizontal="center" vertical="center" wrapText="1"/>
    </xf>
    <xf numFmtId="42" fontId="0" fillId="0" borderId="0" xfId="0" applyNumberFormat="1"/>
    <xf numFmtId="42" fontId="0" fillId="0" borderId="0" xfId="2" applyFont="1"/>
    <xf numFmtId="9" fontId="0" fillId="0" borderId="0" xfId="10" applyFont="1"/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2" fillId="4" borderId="1" xfId="5" applyFont="1" applyBorder="1" applyAlignment="1">
      <alignment horizontal="center" vertical="center" wrapText="1"/>
    </xf>
    <xf numFmtId="0" fontId="14" fillId="2" borderId="2" xfId="3" applyFont="1" applyBorder="1" applyAlignment="1">
      <alignment horizontal="left" vertical="center" wrapText="1"/>
    </xf>
    <xf numFmtId="0" fontId="14" fillId="2" borderId="3" xfId="3" applyFont="1" applyBorder="1" applyAlignment="1">
      <alignment horizontal="left" vertical="center" wrapText="1"/>
    </xf>
    <xf numFmtId="0" fontId="14" fillId="2" borderId="4" xfId="3" applyFont="1" applyBorder="1" applyAlignment="1">
      <alignment horizontal="left" vertical="center" wrapText="1"/>
    </xf>
    <xf numFmtId="0" fontId="2" fillId="4" borderId="1" xfId="5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2" fontId="5" fillId="0" borderId="0" xfId="2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2" fillId="9" borderId="9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9" fillId="9" borderId="5" xfId="0" applyFont="1" applyFill="1" applyBorder="1" applyAlignment="1">
      <alignment horizontal="center" vertical="center" wrapText="1"/>
    </xf>
    <xf numFmtId="0" fontId="2" fillId="9" borderId="8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textRotation="90" wrapText="1"/>
    </xf>
    <xf numFmtId="0" fontId="9" fillId="9" borderId="5" xfId="0" applyFont="1" applyFill="1" applyBorder="1" applyAlignment="1">
      <alignment horizontal="center" vertical="center" textRotation="90" wrapText="1"/>
    </xf>
    <xf numFmtId="0" fontId="8" fillId="8" borderId="7" xfId="0" applyFont="1" applyFill="1" applyBorder="1" applyAlignment="1">
      <alignment horizontal="center" vertical="center" textRotation="90" wrapText="1"/>
    </xf>
    <xf numFmtId="0" fontId="8" fillId="8" borderId="10" xfId="0" applyFont="1" applyFill="1" applyBorder="1" applyAlignment="1">
      <alignment horizontal="center" vertical="center" textRotation="90" wrapText="1"/>
    </xf>
    <xf numFmtId="0" fontId="8" fillId="8" borderId="8" xfId="0" applyFont="1" applyFill="1" applyBorder="1" applyAlignment="1">
      <alignment horizontal="center" vertical="center" textRotation="90" wrapText="1"/>
    </xf>
    <xf numFmtId="0" fontId="8" fillId="8" borderId="5" xfId="0" applyFont="1" applyFill="1" applyBorder="1" applyAlignment="1">
      <alignment horizontal="center" vertical="center" textRotation="90" wrapText="1"/>
    </xf>
    <xf numFmtId="0" fontId="8" fillId="8" borderId="8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</cellXfs>
  <cellStyles count="11">
    <cellStyle name="60% - Énfasis1" xfId="3" builtinId="32"/>
    <cellStyle name="60% - Énfasis2" xfId="4" builtinId="36"/>
    <cellStyle name="60% - Énfasis3" xfId="5" builtinId="40"/>
    <cellStyle name="60% - Énfasis4" xfId="6" builtinId="44"/>
    <cellStyle name="60% - Énfasis5" xfId="8" builtinId="48"/>
    <cellStyle name="60% - Énfasis6" xfId="9" builtinId="52"/>
    <cellStyle name="Énfasis5" xfId="7" builtinId="45"/>
    <cellStyle name="Millares [0]" xfId="1" builtinId="6"/>
    <cellStyle name="Moneda [0]" xfId="2" builtinId="7"/>
    <cellStyle name="Normal" xfId="0" builtinId="0"/>
    <cellStyle name="Porcentaje" xfId="10" builtinId="5"/>
  </cellStyles>
  <dxfs count="63">
    <dxf>
      <numFmt numFmtId="164" formatCode="[$$-240A]\ #,##0;\-[$$-240A]\ #,##0"/>
      <alignment horizontal="right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right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2" formatCode="_-&quot;$&quot;\ * #,##0_-;\-&quot;$&quot;\ * #,##0_-;_-&quot;$&quot;\ * &quot;-&quot;_-;_-@_-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center" vertical="center" textRotation="0" wrapText="1" indent="0" justifyLastLine="0" shrinkToFit="0" readingOrder="0"/>
    </dxf>
    <dxf>
      <numFmt numFmtId="13" formatCode="0%"/>
      <alignment horizontal="center" vertical="center" textRotation="0" wrapText="1" indent="0" justifyLastLine="0" shrinkToFit="0" readingOrder="0"/>
    </dxf>
    <dxf>
      <numFmt numFmtId="33" formatCode="_-* #,##0_-;\-* #,##0_-;_-* &quot;-&quot;_-;_-@_-"/>
      <alignment horizontal="righ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  <fill>
        <patternFill patternType="none">
          <bgColor auto="1"/>
        </patternFill>
      </fill>
    </dxf>
    <dxf>
      <font>
        <b/>
        <color theme="1"/>
      </font>
      <fill>
        <patternFill patternType="none">
          <bgColor auto="1"/>
        </patternFill>
      </fill>
    </dxf>
    <dxf>
      <font>
        <b/>
        <color theme="1"/>
      </font>
      <fill>
        <patternFill patternType="none">
          <bgColor auto="1"/>
        </patternFill>
      </fill>
      <border>
        <top style="double">
          <color theme="1"/>
        </top>
      </border>
    </dxf>
    <dxf>
      <font>
        <b/>
        <color theme="1"/>
      </font>
      <fill>
        <patternFill patternType="none">
          <bgColor auto="1"/>
        </patternFill>
      </fill>
      <border>
        <bottom style="medium">
          <color theme="1"/>
        </bottom>
      </border>
    </dxf>
    <dxf>
      <font>
        <color theme="1"/>
      </font>
      <fill>
        <patternFill patternType="none">
          <bgColor auto="1"/>
        </patternFill>
      </fill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  <dxf>
      <fill>
        <patternFill patternType="solid">
          <fgColor theme="0" tint="-4.9989318521683403E-2"/>
          <bgColor theme="0" tint="-0.14996795556505021"/>
        </patternFill>
      </fill>
    </dxf>
    <dxf>
      <fill>
        <patternFill patternType="solid">
          <fgColor theme="0" tint="-4.9989318521683403E-2"/>
          <bgColor theme="0" tint="-0.1499679555650502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1"/>
        </top>
      </border>
    </dxf>
    <dxf>
      <font>
        <b/>
        <color theme="1"/>
      </font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2" defaultTableStyle="TableStyleMedium2" defaultPivotStyle="PivotStyleLight16">
    <tableStyle name="Contratos_INCI" pivot="0" count="7" xr9:uid="{00000000-0011-0000-FFFF-FFFF00000000}">
      <tableStyleElement type="wholeTable" dxfId="62"/>
      <tableStyleElement type="headerRow" dxfId="61"/>
      <tableStyleElement type="totalRow" dxfId="60"/>
      <tableStyleElement type="firstColumn" dxfId="59"/>
      <tableStyleElement type="lastColumn" dxfId="58"/>
      <tableStyleElement type="firstRowStripe" dxfId="57"/>
      <tableStyleElement type="firstColumnStripe" dxfId="56"/>
    </tableStyle>
    <tableStyle name="Estudio_Previo" pivot="0" count="9" xr9:uid="{00000000-0011-0000-FFFF-FFFF01000000}">
      <tableStyleElement type="wholeTable" dxfId="55"/>
      <tableStyleElement type="headerRow" dxfId="54"/>
      <tableStyleElement type="totalRow" dxfId="53"/>
      <tableStyleElement type="firstColumn" dxfId="52"/>
      <tableStyleElement type="lastColumn" dxfId="51"/>
      <tableStyleElement type="firstRowStripe" dxfId="50"/>
      <tableStyleElement type="secondRowStripe" dxfId="49"/>
      <tableStyleElement type="firstColumnStripe" dxfId="48"/>
      <tableStyleElement type="secondColumnStripe" dxfId="4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B5:N7" totalsRowCount="1" headerRowDxfId="46" dataDxfId="45">
  <autoFilter ref="B5:N6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</autoFilter>
  <tableColumns count="13">
    <tableColumn id="1" xr3:uid="{00000000-0010-0000-0000-000001000000}" name="ÍTEM" totalsRowLabel="Total" dataDxfId="44" totalsRowDxfId="12"/>
    <tableColumn id="14" xr3:uid="{00000000-0010-0000-0000-00000E000000}" name="DESCRIPCIÓN DEL ELEMENTO" dataDxfId="43" totalsRowDxfId="11"/>
    <tableColumn id="2" xr3:uid="{00000000-0010-0000-0000-000002000000}" name="NORMA, DESCRIPCIÓN O ESPECIFICACIÓN TÉCNICA" dataDxfId="42" totalsRowDxfId="10"/>
    <tableColumn id="3" xr3:uid="{00000000-0010-0000-0000-000003000000}" name="UNI. MEDIDA" dataDxfId="41" totalsRowDxfId="9"/>
    <tableColumn id="5" xr3:uid="{00000000-0010-0000-0000-000005000000}" name="CANT A ADQUIRIR" dataDxfId="40" totalsRowDxfId="8"/>
    <tableColumn id="6" xr3:uid="{00000000-0010-0000-0000-000006000000}" name="VLR UNITARIO ($)" dataDxfId="39" totalsRowDxfId="7" dataCellStyle="Millares [0]"/>
    <tableColumn id="7" xr3:uid="{00000000-0010-0000-0000-000007000000}" name="VLR UNITARIO ($)  " dataDxfId="38" totalsRowDxfId="6" dataCellStyle="Millares [0]"/>
    <tableColumn id="8" xr3:uid="{00000000-0010-0000-0000-000008000000}" name="VLR UNITARIO ($) " dataDxfId="37" totalsRowDxfId="5" dataCellStyle="Millares [0]"/>
    <tableColumn id="9" xr3:uid="{00000000-0010-0000-0000-000009000000}" name="PRECIO TECHO UNITARIO ($)" dataDxfId="36" totalsRowDxfId="4" dataCellStyle="Millares [0]">
      <calculatedColumnFormula>AVERAGE(Tabla1[[#This Row],[VLR UNITARIO ($)]:[VLR UNITARIO ($) ]])</calculatedColumnFormula>
    </tableColumn>
    <tableColumn id="4" xr3:uid="{00000000-0010-0000-0000-000004000000}" name="IVA" dataDxfId="35" totalsRowDxfId="3" dataCellStyle="Millares [0]"/>
    <tableColumn id="10" xr3:uid="{00000000-0010-0000-0000-00000A000000}" name="IVA PROYECTADO ($)" dataDxfId="34" totalsRowDxfId="2" dataCellStyle="Millares [0]">
      <calculatedColumnFormula>(Tabla1[[#This Row],[PRECIO TECHO UNITARIO ($)]]*Tabla1[[#This Row],[IVA]])</calculatedColumnFormula>
    </tableColumn>
    <tableColumn id="11" xr3:uid="{00000000-0010-0000-0000-00000B000000}" name="PRECIO TECHO UNITARIO TOTAL ($)" dataDxfId="33" totalsRowDxfId="1" dataCellStyle="Millares [0]">
      <calculatedColumnFormula>(Tabla1[[#This Row],[PRECIO TECHO UNITARIO ($)]]+Tabla1[[#This Row],[IVA PROYECTADO ($)]])</calculatedColumnFormula>
    </tableColumn>
    <tableColumn id="13" xr3:uid="{00000000-0010-0000-0000-00000D000000}" name="PRECIO TECHO TOTAL ($)" totalsRowFunction="custom" dataDxfId="32" totalsRowDxfId="0" dataCellStyle="Millares [0]">
      <calculatedColumnFormula>(Tabla1[[#This Row],[PRECIO TECHO UNITARIO TOTAL ($)]]*Tabla1[[#This Row],[CANT A ADQUIRIR]])</calculatedColumnFormula>
      <totalsRowFormula>ROUND(SUBTOTAL(109,Tabla1[PRECIO TECHO TOTAL ($)]),0)</totalsRowFormula>
    </tableColumn>
  </tableColumns>
  <tableStyleInfo name="Contratos_INCI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B12:E19" headerRowDxfId="31" dataDxfId="30">
  <autoFilter ref="B12:E19" xr:uid="{00000000-0009-0000-0100-00000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AÑO" totalsRowLabel="Total" dataDxfId="29"/>
    <tableColumn id="2" xr3:uid="{00000000-0010-0000-0100-000002000000}" name="072 - 2021" dataDxfId="28"/>
    <tableColumn id="3" xr3:uid="{00000000-0010-0000-0100-000003000000}" name="067 - 2020" dataDxfId="27"/>
    <tableColumn id="4" xr3:uid="{00000000-0010-0000-0100-000004000000}" name="049 - 2019" totalsRowFunction="count" dataDxfId="26"/>
  </tableColumns>
  <tableStyleInfo name="Estudio_Previo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24" displayName="Tabla24" ref="G12:J19" headerRowDxfId="25" dataDxfId="24">
  <autoFilter ref="G12:J19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AÑO" totalsRowLabel="Total" dataDxfId="23"/>
    <tableColumn id="2" xr3:uid="{00000000-0010-0000-0200-000002000000}" name="SAMC-07-2022" dataDxfId="22"/>
    <tableColumn id="3" xr3:uid="{00000000-0010-0000-0200-000003000000}" name="144-MDN-COGFM-ESDEG-2022" dataDxfId="21"/>
    <tableColumn id="4" xr3:uid="{00000000-0010-0000-0200-000004000000}" name="MC-047-CTC-2021" totalsRowFunction="count" dataDxfId="20"/>
  </tableColumns>
  <tableStyleInfo name="Estudio_Previo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B4:E7" totalsRowShown="0" headerRowDxfId="19" headerRowBorderDxfId="18" tableBorderDxfId="17">
  <autoFilter ref="B4:E7" xr:uid="{00000000-0009-0000-0100-00000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300-000001000000}" name="NOMBRE PROVEEDOR QUE COTIZÓ" dataDxfId="16"/>
    <tableColumn id="2" xr3:uid="{00000000-0010-0000-0300-000002000000}" name="FECHA COTIZACIÓN" dataDxfId="15"/>
    <tableColumn id="3" xr3:uid="{00000000-0010-0000-0300-000003000000}" name="VALOR COTIZADO_x000a_(incluye IVA)" dataDxfId="14" dataCellStyle="Moneda [0]"/>
    <tableColumn id="4" xr3:uid="{00000000-0010-0000-0300-000004000000}" name="OBSERVACIONES" dataDxfId="13"/>
  </tableColumns>
  <tableStyleInfo name="Estudio_Previo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7"/>
  <sheetViews>
    <sheetView showGridLines="0" zoomScale="70" zoomScaleNormal="70" workbookViewId="0">
      <selection activeCell="R16" sqref="R16"/>
    </sheetView>
  </sheetViews>
  <sheetFormatPr baseColWidth="10" defaultRowHeight="14.4" x14ac:dyDescent="0.3"/>
  <cols>
    <col min="1" max="1" width="2.6640625" customWidth="1"/>
    <col min="2" max="2" width="8" customWidth="1"/>
    <col min="3" max="3" width="36.5546875" customWidth="1"/>
    <col min="4" max="4" width="36.88671875" customWidth="1"/>
    <col min="5" max="5" width="11.77734375" bestFit="1" customWidth="1"/>
    <col min="6" max="6" width="13.21875" customWidth="1"/>
    <col min="7" max="8" width="14.109375" customWidth="1"/>
    <col min="9" max="9" width="16.5546875" bestFit="1" customWidth="1"/>
    <col min="10" max="10" width="15.21875" customWidth="1"/>
    <col min="11" max="11" width="8.77734375" customWidth="1"/>
    <col min="12" max="12" width="17.44140625" customWidth="1"/>
    <col min="13" max="13" width="15.88671875" customWidth="1"/>
    <col min="14" max="14" width="20.88671875" customWidth="1"/>
  </cols>
  <sheetData>
    <row r="1" spans="2:14" x14ac:dyDescent="0.3">
      <c r="H1" s="1"/>
      <c r="I1" s="2"/>
    </row>
    <row r="2" spans="2:14" x14ac:dyDescent="0.3">
      <c r="K2" s="3"/>
    </row>
    <row r="3" spans="2:14" ht="84" customHeight="1" x14ac:dyDescent="0.3">
      <c r="B3" s="4" t="s">
        <v>0</v>
      </c>
      <c r="C3" s="61" t="s">
        <v>86</v>
      </c>
      <c r="D3" s="62"/>
      <c r="E3" s="62"/>
      <c r="F3" s="63"/>
      <c r="G3" s="51" t="s">
        <v>87</v>
      </c>
      <c r="H3" s="52" t="s">
        <v>88</v>
      </c>
      <c r="I3" s="53" t="s">
        <v>119</v>
      </c>
      <c r="J3" s="64" t="s">
        <v>16</v>
      </c>
      <c r="K3" s="64"/>
      <c r="L3" s="60" t="str">
        <f>UPPER(CONVERTIRNUM(Tabla1[[#Totals],[PRECIO TECHO TOTAL ($)]],TRUE))</f>
        <v>VEINTICUATRO MILLONES DOSCIENTOS CUARENTA MIL PESOS CON CERO CENTAVOS</v>
      </c>
      <c r="M3" s="60"/>
      <c r="N3" s="60"/>
    </row>
    <row r="5" spans="2:14" s="6" customFormat="1" ht="43.2" x14ac:dyDescent="0.3">
      <c r="B5" s="31" t="s">
        <v>1</v>
      </c>
      <c r="C5" s="31" t="s">
        <v>2</v>
      </c>
      <c r="D5" s="31" t="s">
        <v>3</v>
      </c>
      <c r="E5" s="31" t="s">
        <v>4</v>
      </c>
      <c r="F5" s="31" t="s">
        <v>5</v>
      </c>
      <c r="G5" s="32" t="s">
        <v>6</v>
      </c>
      <c r="H5" s="33" t="s">
        <v>7</v>
      </c>
      <c r="I5" s="34" t="s">
        <v>8</v>
      </c>
      <c r="J5" s="5" t="s">
        <v>9</v>
      </c>
      <c r="K5" s="5" t="s">
        <v>10</v>
      </c>
      <c r="L5" s="36" t="s">
        <v>11</v>
      </c>
      <c r="M5" s="5" t="s">
        <v>12</v>
      </c>
      <c r="N5" s="35" t="s">
        <v>13</v>
      </c>
    </row>
    <row r="6" spans="2:14" s="11" customFormat="1" ht="119.4" customHeight="1" x14ac:dyDescent="0.3">
      <c r="B6" s="6">
        <v>1</v>
      </c>
      <c r="C6" s="7" t="s">
        <v>89</v>
      </c>
      <c r="D6" s="7" t="s">
        <v>90</v>
      </c>
      <c r="E6" s="6" t="s">
        <v>14</v>
      </c>
      <c r="F6" s="6">
        <v>6</v>
      </c>
      <c r="G6" s="8">
        <v>4000000</v>
      </c>
      <c r="H6" s="8">
        <v>3800000</v>
      </c>
      <c r="I6" s="8">
        <v>4320000</v>
      </c>
      <c r="J6" s="9">
        <f>AVERAGE(Tabla1[[#This Row],[VLR UNITARIO ($)]:[VLR UNITARIO ($) ]])</f>
        <v>4040000</v>
      </c>
      <c r="K6" s="10">
        <v>0</v>
      </c>
      <c r="L6" s="8">
        <f>(Tabla1[[#This Row],[PRECIO TECHO UNITARIO ($)]]*Tabla1[[#This Row],[IVA]])</f>
        <v>0</v>
      </c>
      <c r="M6" s="8">
        <f>(Tabla1[[#This Row],[PRECIO TECHO UNITARIO ($)]]+Tabla1[[#This Row],[IVA PROYECTADO ($)]])</f>
        <v>4040000</v>
      </c>
      <c r="N6" s="30">
        <f>(Tabla1[[#This Row],[PRECIO TECHO UNITARIO TOTAL ($)]]*Tabla1[[#This Row],[CANT A ADQUIRIR]])</f>
        <v>24240000</v>
      </c>
    </row>
    <row r="7" spans="2:14" x14ac:dyDescent="0.3">
      <c r="B7" s="29" t="s">
        <v>15</v>
      </c>
      <c r="C7" s="29"/>
      <c r="D7" s="7"/>
      <c r="E7" s="29"/>
      <c r="F7" s="29"/>
      <c r="G7" s="12"/>
      <c r="H7" s="12"/>
      <c r="I7" s="12"/>
      <c r="J7" s="13"/>
      <c r="K7" s="29"/>
      <c r="L7" s="12"/>
      <c r="M7" s="12"/>
      <c r="N7" s="37">
        <f>ROUND(SUBTOTAL(109,Tabla1[PRECIO TECHO TOTAL ($)]),0)</f>
        <v>24240000</v>
      </c>
    </row>
    <row r="14" spans="2:14" x14ac:dyDescent="0.3">
      <c r="I14" s="55"/>
    </row>
    <row r="15" spans="2:14" x14ac:dyDescent="0.3">
      <c r="I15" s="56"/>
    </row>
    <row r="16" spans="2:14" ht="91.8" customHeight="1" x14ac:dyDescent="0.3">
      <c r="I16" s="56"/>
    </row>
    <row r="17" spans="9:9" ht="26.4" customHeight="1" x14ac:dyDescent="0.3">
      <c r="I17" s="57"/>
    </row>
  </sheetData>
  <mergeCells count="3">
    <mergeCell ref="L3:N3"/>
    <mergeCell ref="C3:F3"/>
    <mergeCell ref="J3:K3"/>
  </mergeCell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J25"/>
  <sheetViews>
    <sheetView showGridLines="0" tabSelected="1" zoomScale="80" zoomScaleNormal="80" workbookViewId="0">
      <selection activeCell="B2" sqref="B2:E2"/>
    </sheetView>
  </sheetViews>
  <sheetFormatPr baseColWidth="10" defaultRowHeight="14.4" x14ac:dyDescent="0.3"/>
  <cols>
    <col min="1" max="1" width="2.5546875" customWidth="1"/>
    <col min="2" max="10" width="24.77734375" customWidth="1"/>
  </cols>
  <sheetData>
    <row r="2" spans="2:10" ht="37.799999999999997" customHeight="1" x14ac:dyDescent="0.3">
      <c r="B2" s="66"/>
      <c r="C2" s="67"/>
      <c r="D2" s="67"/>
      <c r="E2" s="68"/>
      <c r="G2" s="69"/>
      <c r="H2" s="69"/>
      <c r="I2" s="69"/>
      <c r="J2" s="69"/>
    </row>
    <row r="3" spans="2:10" ht="15" customHeight="1" x14ac:dyDescent="0.3">
      <c r="G3" s="14"/>
      <c r="H3" s="14"/>
      <c r="I3" s="14"/>
      <c r="J3" s="14"/>
    </row>
    <row r="4" spans="2:10" ht="27.9" customHeight="1" x14ac:dyDescent="0.3">
      <c r="B4" s="45" t="s">
        <v>17</v>
      </c>
      <c r="C4" s="46" t="s">
        <v>18</v>
      </c>
      <c r="D4" s="46" t="s">
        <v>19</v>
      </c>
      <c r="E4" s="47" t="s">
        <v>20</v>
      </c>
      <c r="G4" s="15"/>
      <c r="H4" s="15"/>
      <c r="I4" s="15"/>
      <c r="J4" s="15"/>
    </row>
    <row r="5" spans="2:10" x14ac:dyDescent="0.3">
      <c r="B5" s="42" t="s">
        <v>87</v>
      </c>
      <c r="C5" s="16" t="s">
        <v>91</v>
      </c>
      <c r="D5" s="54">
        <v>24000000</v>
      </c>
      <c r="E5" s="43" t="s">
        <v>85</v>
      </c>
      <c r="G5" s="70"/>
      <c r="H5" s="70"/>
      <c r="I5" s="71"/>
      <c r="J5" s="72"/>
    </row>
    <row r="6" spans="2:10" x14ac:dyDescent="0.3">
      <c r="B6" s="42" t="s">
        <v>88</v>
      </c>
      <c r="C6" s="16" t="s">
        <v>91</v>
      </c>
      <c r="D6" s="54">
        <v>22800000</v>
      </c>
      <c r="E6" s="44" t="s">
        <v>85</v>
      </c>
      <c r="G6" s="70"/>
      <c r="H6" s="70"/>
      <c r="I6" s="71"/>
      <c r="J6" s="72"/>
    </row>
    <row r="7" spans="2:10" x14ac:dyDescent="0.3">
      <c r="B7" s="48" t="s">
        <v>119</v>
      </c>
      <c r="C7" s="49" t="s">
        <v>120</v>
      </c>
      <c r="D7" s="50">
        <v>25920000</v>
      </c>
      <c r="E7" s="44" t="s">
        <v>85</v>
      </c>
      <c r="G7" s="17"/>
      <c r="H7" s="18"/>
      <c r="I7" s="19"/>
      <c r="J7" s="20"/>
    </row>
    <row r="8" spans="2:10" x14ac:dyDescent="0.3">
      <c r="B8" s="38"/>
      <c r="C8" s="38"/>
      <c r="D8" s="39"/>
      <c r="E8" s="40"/>
      <c r="G8" s="17"/>
      <c r="H8" s="38"/>
      <c r="I8" s="19"/>
      <c r="J8" s="20"/>
    </row>
    <row r="9" spans="2:10" x14ac:dyDescent="0.3">
      <c r="B9" s="38"/>
      <c r="C9" s="38"/>
      <c r="D9" s="39"/>
      <c r="G9" s="17"/>
      <c r="H9" s="38"/>
      <c r="I9" s="19"/>
      <c r="J9" s="20"/>
    </row>
    <row r="10" spans="2:10" ht="31.2" customHeight="1" x14ac:dyDescent="0.3">
      <c r="B10" s="65" t="s">
        <v>21</v>
      </c>
      <c r="C10" s="65"/>
      <c r="D10" s="65"/>
      <c r="E10" s="65"/>
      <c r="G10" s="65" t="s">
        <v>22</v>
      </c>
      <c r="H10" s="65"/>
      <c r="I10" s="65"/>
      <c r="J10" s="65"/>
    </row>
    <row r="11" spans="2:10" x14ac:dyDescent="0.3">
      <c r="H11" s="38"/>
      <c r="I11" s="19"/>
      <c r="J11" s="20"/>
    </row>
    <row r="12" spans="2:10" x14ac:dyDescent="0.3">
      <c r="B12" s="11" t="s">
        <v>23</v>
      </c>
      <c r="C12" s="11" t="s">
        <v>92</v>
      </c>
      <c r="D12" s="11" t="s">
        <v>93</v>
      </c>
      <c r="E12" s="11" t="s">
        <v>94</v>
      </c>
      <c r="G12" s="11" t="s">
        <v>23</v>
      </c>
      <c r="H12" s="11" t="s">
        <v>99</v>
      </c>
      <c r="I12" s="58" t="s">
        <v>108</v>
      </c>
      <c r="J12" s="11" t="s">
        <v>110</v>
      </c>
    </row>
    <row r="13" spans="2:10" ht="43.2" x14ac:dyDescent="0.3">
      <c r="B13" s="5" t="s">
        <v>24</v>
      </c>
      <c r="C13" s="29" t="s">
        <v>25</v>
      </c>
      <c r="D13" s="29" t="s">
        <v>25</v>
      </c>
      <c r="E13" s="29" t="s">
        <v>25</v>
      </c>
      <c r="G13" s="5" t="s">
        <v>24</v>
      </c>
      <c r="H13" s="29" t="s">
        <v>100</v>
      </c>
      <c r="I13" s="29" t="s">
        <v>109</v>
      </c>
      <c r="J13" s="29" t="s">
        <v>111</v>
      </c>
    </row>
    <row r="14" spans="2:10" ht="120.6" customHeight="1" x14ac:dyDescent="0.3">
      <c r="B14" s="5" t="s">
        <v>26</v>
      </c>
      <c r="C14" s="29" t="s">
        <v>96</v>
      </c>
      <c r="D14" s="29" t="s">
        <v>98</v>
      </c>
      <c r="E14" s="29" t="s">
        <v>116</v>
      </c>
      <c r="G14" s="5" t="s">
        <v>26</v>
      </c>
      <c r="H14" s="29" t="s">
        <v>104</v>
      </c>
      <c r="I14" s="59" t="s">
        <v>105</v>
      </c>
      <c r="J14" s="59" t="s">
        <v>112</v>
      </c>
    </row>
    <row r="15" spans="2:10" ht="28.8" x14ac:dyDescent="0.3">
      <c r="B15" s="5" t="s">
        <v>27</v>
      </c>
      <c r="C15" s="29" t="s">
        <v>95</v>
      </c>
      <c r="D15" s="29" t="s">
        <v>95</v>
      </c>
      <c r="E15" s="29" t="s">
        <v>118</v>
      </c>
      <c r="G15" s="5" t="s">
        <v>27</v>
      </c>
      <c r="H15" s="29" t="s">
        <v>103</v>
      </c>
      <c r="I15" s="29" t="s">
        <v>107</v>
      </c>
      <c r="J15" s="29" t="s">
        <v>113</v>
      </c>
    </row>
    <row r="16" spans="2:10" x14ac:dyDescent="0.3">
      <c r="B16" s="5" t="s">
        <v>28</v>
      </c>
      <c r="C16" s="29" t="s">
        <v>29</v>
      </c>
      <c r="D16" s="29" t="s">
        <v>29</v>
      </c>
      <c r="E16" s="29" t="s">
        <v>29</v>
      </c>
      <c r="G16" s="5" t="s">
        <v>28</v>
      </c>
      <c r="H16" s="29" t="s">
        <v>115</v>
      </c>
      <c r="I16" s="29" t="s">
        <v>115</v>
      </c>
      <c r="J16" s="29" t="s">
        <v>115</v>
      </c>
    </row>
    <row r="17" spans="2:10" x14ac:dyDescent="0.3">
      <c r="B17" s="5" t="s">
        <v>30</v>
      </c>
      <c r="C17" s="29" t="s">
        <v>101</v>
      </c>
      <c r="D17" s="29" t="s">
        <v>101</v>
      </c>
      <c r="E17" s="29" t="s">
        <v>101</v>
      </c>
      <c r="G17" s="5" t="s">
        <v>30</v>
      </c>
      <c r="H17" s="29" t="s">
        <v>101</v>
      </c>
      <c r="I17" s="29" t="s">
        <v>101</v>
      </c>
      <c r="J17" s="29" t="s">
        <v>101</v>
      </c>
    </row>
    <row r="18" spans="2:10" x14ac:dyDescent="0.3">
      <c r="B18" s="5" t="s">
        <v>31</v>
      </c>
      <c r="C18" s="29" t="s">
        <v>97</v>
      </c>
      <c r="D18" s="29" t="s">
        <v>97</v>
      </c>
      <c r="E18" s="29" t="s">
        <v>117</v>
      </c>
      <c r="G18" s="5" t="s">
        <v>31</v>
      </c>
      <c r="H18" s="29" t="s">
        <v>102</v>
      </c>
      <c r="I18" s="29" t="s">
        <v>106</v>
      </c>
      <c r="J18" s="29" t="s">
        <v>114</v>
      </c>
    </row>
    <row r="19" spans="2:10" x14ac:dyDescent="0.3">
      <c r="B19" s="5" t="s">
        <v>32</v>
      </c>
      <c r="C19" s="41">
        <v>21888606</v>
      </c>
      <c r="D19" s="41">
        <v>18250000</v>
      </c>
      <c r="E19" s="41">
        <v>16500000</v>
      </c>
      <c r="G19" s="5" t="s">
        <v>32</v>
      </c>
      <c r="H19" s="41">
        <v>34721677</v>
      </c>
      <c r="I19" s="41">
        <v>21000000</v>
      </c>
      <c r="J19" s="41">
        <v>25000000</v>
      </c>
    </row>
    <row r="24" spans="2:10" x14ac:dyDescent="0.3">
      <c r="B24" s="17"/>
    </row>
    <row r="25" spans="2:10" x14ac:dyDescent="0.3">
      <c r="B25" s="17"/>
    </row>
  </sheetData>
  <mergeCells count="8">
    <mergeCell ref="B10:E10"/>
    <mergeCell ref="G10:J10"/>
    <mergeCell ref="B2:E2"/>
    <mergeCell ref="G2:J2"/>
    <mergeCell ref="G5:G6"/>
    <mergeCell ref="H5:H6"/>
    <mergeCell ref="I5:I6"/>
    <mergeCell ref="J5:J6"/>
  </mergeCells>
  <pageMargins left="0.7" right="0.7" top="0.75" bottom="0.75" header="0.3" footer="0.3"/>
  <pageSetup paperSize="9" orientation="portrait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Y7"/>
  <sheetViews>
    <sheetView showGridLines="0" zoomScale="120" zoomScaleNormal="120" workbookViewId="0">
      <selection activeCell="B2" sqref="B2:B3"/>
    </sheetView>
  </sheetViews>
  <sheetFormatPr baseColWidth="10" defaultRowHeight="14.4" x14ac:dyDescent="0.3"/>
  <cols>
    <col min="1" max="1" width="2.88671875" customWidth="1"/>
    <col min="2" max="6" width="3.6640625" customWidth="1"/>
    <col min="9" max="13" width="3.6640625" customWidth="1"/>
    <col min="15" max="20" width="3.6640625" customWidth="1"/>
    <col min="21" max="24" width="10.6640625" customWidth="1"/>
  </cols>
  <sheetData>
    <row r="1" spans="2:25" ht="15" thickBot="1" x14ac:dyDescent="0.35"/>
    <row r="2" spans="2:25" ht="54" customHeight="1" x14ac:dyDescent="0.3">
      <c r="B2" s="80" t="s">
        <v>33</v>
      </c>
      <c r="C2" s="82" t="s">
        <v>34</v>
      </c>
      <c r="D2" s="82" t="s">
        <v>35</v>
      </c>
      <c r="E2" s="82" t="s">
        <v>36</v>
      </c>
      <c r="F2" s="82" t="s">
        <v>37</v>
      </c>
      <c r="G2" s="84" t="s">
        <v>38</v>
      </c>
      <c r="H2" s="84" t="s">
        <v>39</v>
      </c>
      <c r="I2" s="82" t="s">
        <v>40</v>
      </c>
      <c r="J2" s="82" t="s">
        <v>41</v>
      </c>
      <c r="K2" s="82" t="s">
        <v>42</v>
      </c>
      <c r="L2" s="82" t="s">
        <v>43</v>
      </c>
      <c r="M2" s="78" t="s">
        <v>44</v>
      </c>
      <c r="N2" s="75" t="s">
        <v>45</v>
      </c>
      <c r="O2" s="73" t="s">
        <v>46</v>
      </c>
      <c r="P2" s="77"/>
      <c r="Q2" s="77"/>
      <c r="R2" s="77"/>
      <c r="S2" s="78" t="s">
        <v>47</v>
      </c>
      <c r="T2" s="78" t="s">
        <v>48</v>
      </c>
      <c r="U2" s="78" t="s">
        <v>49</v>
      </c>
      <c r="V2" s="78" t="s">
        <v>50</v>
      </c>
      <c r="W2" s="73" t="s">
        <v>51</v>
      </c>
      <c r="X2" s="74"/>
    </row>
    <row r="3" spans="2:25" s="24" customFormat="1" ht="54.75" customHeight="1" x14ac:dyDescent="0.3">
      <c r="B3" s="81"/>
      <c r="C3" s="83"/>
      <c r="D3" s="83"/>
      <c r="E3" s="83"/>
      <c r="F3" s="83"/>
      <c r="G3" s="85"/>
      <c r="H3" s="85"/>
      <c r="I3" s="83"/>
      <c r="J3" s="83"/>
      <c r="K3" s="83"/>
      <c r="L3" s="83"/>
      <c r="M3" s="79"/>
      <c r="N3" s="76"/>
      <c r="O3" s="21" t="s">
        <v>40</v>
      </c>
      <c r="P3" s="21" t="s">
        <v>41</v>
      </c>
      <c r="Q3" s="21" t="s">
        <v>42</v>
      </c>
      <c r="R3" s="21" t="s">
        <v>43</v>
      </c>
      <c r="S3" s="79"/>
      <c r="T3" s="79"/>
      <c r="U3" s="79"/>
      <c r="V3" s="79"/>
      <c r="W3" s="21" t="s">
        <v>52</v>
      </c>
      <c r="X3" s="22" t="s">
        <v>53</v>
      </c>
      <c r="Y3" s="23"/>
    </row>
    <row r="4" spans="2:25" s="28" customFormat="1" ht="69.900000000000006" customHeight="1" x14ac:dyDescent="0.3">
      <c r="B4" s="25">
        <v>1</v>
      </c>
      <c r="C4" s="25" t="s">
        <v>54</v>
      </c>
      <c r="D4" s="25" t="s">
        <v>55</v>
      </c>
      <c r="E4" s="25" t="s">
        <v>56</v>
      </c>
      <c r="F4" s="25" t="s">
        <v>57</v>
      </c>
      <c r="G4" s="26" t="s">
        <v>58</v>
      </c>
      <c r="H4" s="26" t="s">
        <v>59</v>
      </c>
      <c r="I4" s="25">
        <v>4</v>
      </c>
      <c r="J4" s="25">
        <v>4</v>
      </c>
      <c r="K4" s="25">
        <v>9</v>
      </c>
      <c r="L4" s="25" t="s">
        <v>60</v>
      </c>
      <c r="M4" s="25" t="s">
        <v>61</v>
      </c>
      <c r="N4" s="26" t="s">
        <v>62</v>
      </c>
      <c r="O4" s="25">
        <v>4</v>
      </c>
      <c r="P4" s="25">
        <v>5</v>
      </c>
      <c r="Q4" s="25">
        <v>9</v>
      </c>
      <c r="R4" s="25" t="s">
        <v>60</v>
      </c>
      <c r="S4" s="25" t="s">
        <v>63</v>
      </c>
      <c r="T4" s="25" t="s">
        <v>64</v>
      </c>
      <c r="U4" s="26" t="s">
        <v>65</v>
      </c>
      <c r="V4" s="26" t="s">
        <v>66</v>
      </c>
      <c r="W4" s="26" t="s">
        <v>67</v>
      </c>
      <c r="X4" s="26" t="s">
        <v>68</v>
      </c>
      <c r="Y4" s="27"/>
    </row>
    <row r="5" spans="2:25" ht="69.900000000000006" customHeight="1" x14ac:dyDescent="0.3">
      <c r="B5" s="25">
        <v>2</v>
      </c>
      <c r="C5" s="25" t="s">
        <v>69</v>
      </c>
      <c r="D5" s="25" t="s">
        <v>55</v>
      </c>
      <c r="E5" s="25" t="s">
        <v>56</v>
      </c>
      <c r="F5" s="25" t="s">
        <v>57</v>
      </c>
      <c r="G5" s="26" t="s">
        <v>70</v>
      </c>
      <c r="H5" s="26" t="s">
        <v>59</v>
      </c>
      <c r="I5" s="25">
        <v>4</v>
      </c>
      <c r="J5" s="25">
        <v>4</v>
      </c>
      <c r="K5" s="25">
        <v>9</v>
      </c>
      <c r="L5" s="25" t="s">
        <v>60</v>
      </c>
      <c r="M5" s="25" t="s">
        <v>61</v>
      </c>
      <c r="N5" s="26" t="s">
        <v>62</v>
      </c>
      <c r="O5" s="25">
        <v>4</v>
      </c>
      <c r="P5" s="25">
        <v>4</v>
      </c>
      <c r="Q5" s="25">
        <v>9</v>
      </c>
      <c r="R5" s="25" t="s">
        <v>60</v>
      </c>
      <c r="S5" s="25" t="s">
        <v>63</v>
      </c>
      <c r="T5" s="25" t="s">
        <v>64</v>
      </c>
      <c r="U5" s="26" t="s">
        <v>65</v>
      </c>
      <c r="V5" s="26" t="s">
        <v>66</v>
      </c>
      <c r="W5" s="26" t="s">
        <v>67</v>
      </c>
      <c r="X5" s="26" t="s">
        <v>71</v>
      </c>
    </row>
    <row r="6" spans="2:25" ht="69.900000000000006" customHeight="1" x14ac:dyDescent="0.3">
      <c r="B6" s="25">
        <v>3</v>
      </c>
      <c r="C6" s="25" t="s">
        <v>69</v>
      </c>
      <c r="D6" s="25" t="s">
        <v>55</v>
      </c>
      <c r="E6" s="25" t="s">
        <v>56</v>
      </c>
      <c r="F6" s="25" t="s">
        <v>72</v>
      </c>
      <c r="G6" s="26" t="s">
        <v>73</v>
      </c>
      <c r="H6" s="26" t="s">
        <v>74</v>
      </c>
      <c r="I6" s="25">
        <v>3</v>
      </c>
      <c r="J6" s="25">
        <v>4</v>
      </c>
      <c r="K6" s="25">
        <v>10</v>
      </c>
      <c r="L6" s="25" t="s">
        <v>60</v>
      </c>
      <c r="M6" s="25" t="s">
        <v>61</v>
      </c>
      <c r="N6" s="26" t="s">
        <v>75</v>
      </c>
      <c r="O6" s="25">
        <v>3</v>
      </c>
      <c r="P6" s="25">
        <v>4</v>
      </c>
      <c r="Q6" s="25">
        <v>9</v>
      </c>
      <c r="R6" s="25" t="s">
        <v>60</v>
      </c>
      <c r="S6" s="25" t="s">
        <v>63</v>
      </c>
      <c r="T6" s="25" t="s">
        <v>64</v>
      </c>
      <c r="U6" s="26" t="s">
        <v>65</v>
      </c>
      <c r="V6" s="26" t="s">
        <v>66</v>
      </c>
      <c r="W6" s="26" t="s">
        <v>76</v>
      </c>
      <c r="X6" s="26" t="s">
        <v>71</v>
      </c>
    </row>
    <row r="7" spans="2:25" ht="69.900000000000006" customHeight="1" x14ac:dyDescent="0.3">
      <c r="B7" s="25">
        <v>4</v>
      </c>
      <c r="C7" s="25" t="s">
        <v>54</v>
      </c>
      <c r="D7" s="25" t="s">
        <v>55</v>
      </c>
      <c r="E7" s="25" t="s">
        <v>77</v>
      </c>
      <c r="F7" s="25" t="s">
        <v>57</v>
      </c>
      <c r="G7" s="26" t="s">
        <v>78</v>
      </c>
      <c r="H7" s="26" t="s">
        <v>79</v>
      </c>
      <c r="I7" s="25">
        <v>4</v>
      </c>
      <c r="J7" s="25">
        <v>4</v>
      </c>
      <c r="K7" s="25">
        <v>8</v>
      </c>
      <c r="L7" s="25" t="s">
        <v>60</v>
      </c>
      <c r="M7" s="25" t="s">
        <v>80</v>
      </c>
      <c r="N7" s="26" t="s">
        <v>81</v>
      </c>
      <c r="O7" s="25">
        <v>4</v>
      </c>
      <c r="P7" s="25">
        <v>4</v>
      </c>
      <c r="Q7" s="25">
        <v>9</v>
      </c>
      <c r="R7" s="25" t="s">
        <v>60</v>
      </c>
      <c r="S7" s="25" t="s">
        <v>63</v>
      </c>
      <c r="T7" s="25" t="s">
        <v>64</v>
      </c>
      <c r="U7" s="26" t="s">
        <v>82</v>
      </c>
      <c r="V7" s="26" t="s">
        <v>83</v>
      </c>
      <c r="W7" s="26" t="s">
        <v>84</v>
      </c>
      <c r="X7" s="26" t="s">
        <v>71</v>
      </c>
    </row>
  </sheetData>
  <mergeCells count="19">
    <mergeCell ref="M2:M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W2:X2"/>
    <mergeCell ref="N2:N3"/>
    <mergeCell ref="O2:R2"/>
    <mergeCell ref="S2:S3"/>
    <mergeCell ref="T2:T3"/>
    <mergeCell ref="U2:U3"/>
    <mergeCell ref="V2:V3"/>
  </mergeCells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96018ABFADE3948A6B20CE9DBD09526" ma:contentTypeVersion="11" ma:contentTypeDescription="Create a new document." ma:contentTypeScope="" ma:versionID="6128c97449528d4598ecb915d3b2306a">
  <xsd:schema xmlns:xsd="http://www.w3.org/2001/XMLSchema" xmlns:xs="http://www.w3.org/2001/XMLSchema" xmlns:p="http://schemas.microsoft.com/office/2006/metadata/properties" xmlns:ns3="0b208782-e692-4e35-a4f5-b229d4b0f029" xmlns:ns4="6f6b57f3-7c5b-434e-bbfd-c83bf4fe7cc9" targetNamespace="http://schemas.microsoft.com/office/2006/metadata/properties" ma:root="true" ma:fieldsID="4d00112e24999faa881846141b0cac73" ns3:_="" ns4:_="">
    <xsd:import namespace="0b208782-e692-4e35-a4f5-b229d4b0f029"/>
    <xsd:import namespace="6f6b57f3-7c5b-434e-bbfd-c83bf4fe7cc9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b208782-e692-4e35-a4f5-b229d4b0f0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6b57f3-7c5b-434e-bbfd-c83bf4fe7cc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828C4E-1C58-42D2-A00C-5EE64DA86E5D}">
  <ds:schemaRefs>
    <ds:schemaRef ds:uri="6f6b57f3-7c5b-434e-bbfd-c83bf4fe7cc9"/>
    <ds:schemaRef ds:uri="http://schemas.microsoft.com/office/2006/documentManagement/types"/>
    <ds:schemaRef ds:uri="http://purl.org/dc/terms/"/>
    <ds:schemaRef ds:uri="0b208782-e692-4e35-a4f5-b229d4b0f029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4073B08-C137-4A01-B313-3BC5E51068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4175B4-9665-4468-B322-47476A357F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b208782-e692-4e35-a4f5-b229d4b0f029"/>
    <ds:schemaRef ds:uri="6f6b57f3-7c5b-434e-bbfd-c83bf4fe7c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Análisis Precio Techo</vt:lpstr>
      <vt:lpstr>Estudio Mercado</vt:lpstr>
      <vt:lpstr>Tabla Riesgos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</dc:creator>
  <cp:lastModifiedBy>Soporte Sistemas</cp:lastModifiedBy>
  <dcterms:created xsi:type="dcterms:W3CDTF">2012-04-13T18:53:04Z</dcterms:created>
  <dcterms:modified xsi:type="dcterms:W3CDTF">2022-06-13T14:21:36Z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0x010100696018ABFADE3948A6B20CE9DBD09526</vt:lpwstr>
  </property>
</Properties>
</file>