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HABITAT\2022\ACUNPUNTURA URBANA\"/>
    </mc:Choice>
  </mc:AlternateContent>
  <bookViews>
    <workbookView xWindow="0" yWindow="0" windowWidth="23040" windowHeight="8904"/>
  </bookViews>
  <sheets>
    <sheet name="ETAPA_1" sheetId="2" r:id="rId1"/>
    <sheet name="TOTAL CONTRATO" sheetId="1" r:id="rId2"/>
  </sheets>
  <definedNames>
    <definedName name="_xlnm.Print_Area" localSheetId="0">ETAPA_1!$B$1:$M$40</definedName>
    <definedName name="_xlnm.Print_Area" localSheetId="1">'TOTAL CONTRATO'!$A$1:$H$113</definedName>
    <definedName name="_xlnm.Database" localSheetId="0">#REF!</definedName>
    <definedName name="_xlnm.Database">#REF!</definedName>
    <definedName name="CDC" localSheetId="0">#REF!</definedName>
    <definedName name="CDC">#REF!</definedName>
    <definedName name="ESTACON" localSheetId="0">#REF!</definedName>
    <definedName name="ESTACON">#REF!</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29" i="2" l="1"/>
  <c r="L29" i="2"/>
  <c r="L10" i="2"/>
  <c r="J101" i="1"/>
  <c r="J100" i="1"/>
  <c r="J44" i="1"/>
  <c r="J43" i="1"/>
  <c r="J42" i="1"/>
  <c r="J41" i="1"/>
  <c r="J40" i="1"/>
  <c r="J39" i="1"/>
  <c r="J38" i="1"/>
  <c r="J37" i="1"/>
  <c r="J36" i="1"/>
  <c r="J97" i="1"/>
  <c r="J96" i="1"/>
  <c r="J95" i="1"/>
  <c r="J94" i="1"/>
  <c r="J93" i="1"/>
  <c r="J92" i="1"/>
  <c r="J91" i="1"/>
  <c r="J90" i="1"/>
  <c r="J89" i="1"/>
  <c r="J88" i="1"/>
  <c r="J87" i="1"/>
  <c r="J86" i="1"/>
  <c r="J85" i="1"/>
  <c r="J84" i="1"/>
  <c r="J81" i="1"/>
  <c r="J80" i="1"/>
  <c r="J79" i="1"/>
  <c r="J78" i="1"/>
  <c r="J77" i="1"/>
  <c r="J76" i="1"/>
  <c r="J75" i="1"/>
  <c r="J74" i="1"/>
  <c r="J73" i="1"/>
  <c r="J72" i="1"/>
  <c r="J71" i="1"/>
  <c r="J70" i="1"/>
  <c r="J69" i="1"/>
  <c r="J68" i="1"/>
  <c r="J67" i="1"/>
  <c r="J66" i="1"/>
  <c r="J51" i="1"/>
  <c r="J49" i="1"/>
  <c r="J48" i="1"/>
  <c r="J47" i="1"/>
  <c r="J63" i="1"/>
  <c r="J62" i="1"/>
  <c r="J61" i="1"/>
  <c r="J60" i="1"/>
  <c r="J59" i="1"/>
  <c r="J58" i="1"/>
  <c r="J57" i="1"/>
  <c r="J56" i="1"/>
  <c r="J55" i="1"/>
  <c r="J54" i="1"/>
  <c r="J53" i="1"/>
  <c r="J52" i="1"/>
  <c r="J33" i="1"/>
  <c r="J32" i="1"/>
  <c r="J31" i="1"/>
  <c r="J30" i="1"/>
  <c r="J29" i="1"/>
  <c r="J28" i="1"/>
  <c r="J27" i="1"/>
  <c r="J26" i="1"/>
  <c r="J25" i="1"/>
  <c r="J24" i="1"/>
  <c r="J23" i="1"/>
  <c r="J15" i="1"/>
  <c r="J16" i="1"/>
  <c r="J17" i="1"/>
  <c r="J18" i="1"/>
  <c r="J19" i="1"/>
  <c r="J20" i="1"/>
  <c r="J14" i="1"/>
  <c r="J50" i="1"/>
  <c r="L11" i="2"/>
  <c r="P11" i="2"/>
  <c r="L12" i="2"/>
  <c r="P12" i="2"/>
  <c r="L13" i="2"/>
  <c r="P13" i="2"/>
  <c r="L14" i="2"/>
  <c r="P14" i="2"/>
  <c r="L15" i="2"/>
  <c r="P15" i="2"/>
  <c r="L16" i="2"/>
  <c r="P16" i="2"/>
  <c r="L17" i="2"/>
  <c r="P17" i="2"/>
  <c r="L18" i="2"/>
  <c r="P18" i="2"/>
  <c r="L19" i="2"/>
  <c r="P19" i="2"/>
  <c r="L20" i="2"/>
  <c r="P20" i="2"/>
  <c r="L21" i="2"/>
  <c r="P21" i="2"/>
  <c r="L22" i="2"/>
  <c r="P22" i="2"/>
  <c r="L23" i="2"/>
  <c r="P23" i="2"/>
  <c r="L24" i="2"/>
  <c r="P24" i="2"/>
  <c r="L25" i="2"/>
  <c r="P25" i="2"/>
  <c r="L26" i="2"/>
  <c r="P26" i="2"/>
  <c r="L32" i="2"/>
  <c r="P32" i="2"/>
  <c r="L33" i="2"/>
  <c r="P33" i="2"/>
  <c r="L34" i="2"/>
  <c r="P34" i="2"/>
  <c r="L35" i="2"/>
  <c r="P35" i="2"/>
  <c r="L31" i="2"/>
  <c r="P31" i="2"/>
  <c r="P10" i="2"/>
  <c r="P28" i="2"/>
  <c r="L28" i="2"/>
  <c r="O38" i="2"/>
  <c r="P38" i="2"/>
  <c r="P37" i="2"/>
  <c r="P40" i="2"/>
  <c r="K38" i="2"/>
  <c r="L38" i="2"/>
  <c r="L37" i="2"/>
  <c r="L40" i="2"/>
  <c r="G103" i="1"/>
  <c r="J103" i="1"/>
  <c r="G101" i="1"/>
  <c r="G100" i="1"/>
  <c r="J99" i="1"/>
  <c r="G44" i="1"/>
  <c r="G43" i="1"/>
  <c r="G42" i="1"/>
  <c r="G41" i="1"/>
  <c r="G40" i="1"/>
  <c r="G39" i="1"/>
  <c r="G38" i="1"/>
  <c r="G37" i="1"/>
  <c r="G36" i="1"/>
  <c r="G97" i="1"/>
  <c r="G96" i="1"/>
  <c r="G95" i="1"/>
  <c r="G94" i="1"/>
  <c r="G93" i="1"/>
  <c r="G92" i="1"/>
  <c r="G91" i="1"/>
  <c r="G90" i="1"/>
  <c r="G89" i="1"/>
  <c r="G88" i="1"/>
  <c r="G87" i="1"/>
  <c r="G86" i="1"/>
  <c r="G85" i="1"/>
  <c r="G84" i="1"/>
  <c r="G81" i="1"/>
  <c r="G80" i="1"/>
  <c r="G79" i="1"/>
  <c r="G78" i="1"/>
  <c r="G77" i="1"/>
  <c r="G76" i="1"/>
  <c r="G75" i="1"/>
  <c r="G74" i="1"/>
  <c r="G73" i="1"/>
  <c r="G72" i="1"/>
  <c r="G71" i="1"/>
  <c r="G70" i="1"/>
  <c r="G69" i="1"/>
  <c r="G68" i="1"/>
  <c r="G67" i="1"/>
  <c r="G66" i="1"/>
  <c r="G51" i="1"/>
  <c r="G50" i="1"/>
  <c r="G48" i="1"/>
  <c r="G47" i="1"/>
  <c r="G63" i="1"/>
  <c r="G62" i="1"/>
  <c r="G61" i="1"/>
  <c r="G60" i="1"/>
  <c r="G59" i="1"/>
  <c r="G58" i="1"/>
  <c r="G57" i="1"/>
  <c r="G56" i="1"/>
  <c r="G55" i="1"/>
  <c r="G54" i="1"/>
  <c r="G53" i="1"/>
  <c r="G52" i="1"/>
  <c r="G33" i="1"/>
  <c r="G32" i="1"/>
  <c r="G31" i="1"/>
  <c r="G30" i="1"/>
  <c r="G29" i="1"/>
  <c r="G28" i="1"/>
  <c r="G27" i="1"/>
  <c r="G26" i="1"/>
  <c r="G25" i="1"/>
  <c r="G24" i="1"/>
  <c r="G23" i="1"/>
  <c r="G20" i="1"/>
  <c r="G19" i="1"/>
  <c r="G18" i="1"/>
  <c r="G17" i="1"/>
  <c r="G16" i="1"/>
  <c r="G15" i="1"/>
  <c r="G14" i="1"/>
  <c r="G65" i="1"/>
  <c r="G35" i="1"/>
  <c r="J13" i="1"/>
  <c r="J22" i="1"/>
  <c r="J35" i="1"/>
  <c r="J83" i="1"/>
  <c r="J65" i="1"/>
  <c r="G99" i="1"/>
  <c r="G83" i="1"/>
  <c r="G49" i="1"/>
  <c r="G46" i="1"/>
  <c r="G13" i="1"/>
  <c r="G22" i="1"/>
  <c r="G105" i="1"/>
  <c r="G109" i="1"/>
  <c r="G110" i="1"/>
  <c r="J46" i="1"/>
  <c r="J105" i="1"/>
  <c r="J108" i="1"/>
  <c r="J109" i="1"/>
  <c r="J110" i="1"/>
  <c r="J107" i="1"/>
  <c r="G108" i="1"/>
  <c r="G107" i="1"/>
  <c r="G106" i="1"/>
  <c r="G111" i="1"/>
  <c r="G113" i="1"/>
  <c r="J106" i="1"/>
  <c r="J111" i="1"/>
  <c r="J113" i="1"/>
</calcChain>
</file>

<file path=xl/sharedStrings.xml><?xml version="1.0" encoding="utf-8"?>
<sst xmlns="http://schemas.openxmlformats.org/spreadsheetml/2006/main" count="380" uniqueCount="279">
  <si>
    <t>INTERVENCIONES INTEGRALES DEL HÁBITAT</t>
  </si>
  <si>
    <t xml:space="preserve">PROYECTO ESTUDIOS Y DISEÑOS PARA REALIZAR LAS INTERVENCIONES DE ACUPUNTURA URBANA PARA LOS TERRITORIOS PRIORIZADOS POR LA SECRETARÍA DISTRITAL DEL HÁBITAT. </t>
  </si>
  <si>
    <t>SUBDIRECCIÓN DE OPERACIONES
SUBSECRETARÍA DE COORDINACIÓN OPERATIVA</t>
  </si>
  <si>
    <t>Mayo 19 del 2022</t>
  </si>
  <si>
    <t>PRESUPUESTO</t>
  </si>
  <si>
    <t>OFERTA ECONOMICA</t>
  </si>
  <si>
    <t>ÍTEM</t>
  </si>
  <si>
    <t>DESCRIPCIÓN</t>
  </si>
  <si>
    <t>ESPECIALISTA</t>
  </si>
  <si>
    <t>AÑOS DE EXPERIENCIA</t>
  </si>
  <si>
    <t>UND</t>
  </si>
  <si>
    <t>%</t>
  </si>
  <si>
    <t>VR. UNITARIO</t>
  </si>
  <si>
    <t xml:space="preserve">VR. PARCIAL </t>
  </si>
  <si>
    <t>SI</t>
  </si>
  <si>
    <t>NO</t>
  </si>
  <si>
    <t>PROF</t>
  </si>
  <si>
    <t>ESPEC</t>
  </si>
  <si>
    <t>PROFESIONAL MÍNIMO CALIFICABLE</t>
  </si>
  <si>
    <t>PROFESIÓN</t>
  </si>
  <si>
    <t>MESES</t>
  </si>
  <si>
    <t>DEDICACIÓN</t>
  </si>
  <si>
    <t>SALARIO</t>
  </si>
  <si>
    <t>10.01</t>
  </si>
  <si>
    <t>Director de la Consultoría</t>
  </si>
  <si>
    <t>Ingeniería Civil o Arquitectura</t>
  </si>
  <si>
    <t>10.02</t>
  </si>
  <si>
    <t>Especialista en urbanismo y paisajismo</t>
  </si>
  <si>
    <t>Arquitectura</t>
  </si>
  <si>
    <t>10.03</t>
  </si>
  <si>
    <t xml:space="preserve">Profesional en redes eléctricas </t>
  </si>
  <si>
    <t>Ingeniero Eléctrico</t>
  </si>
  <si>
    <t>10.04</t>
  </si>
  <si>
    <t>Profesional en redes hidrosanitarias. Suds y saneamiento básico</t>
  </si>
  <si>
    <t>Ingeniería Civil o Sanitaria</t>
  </si>
  <si>
    <t>Especialista en Estructuras</t>
  </si>
  <si>
    <t xml:space="preserve">Ingeniería Civil  </t>
  </si>
  <si>
    <t>Especialista en geotecnia</t>
  </si>
  <si>
    <t xml:space="preserve">Profesional ambiental  </t>
  </si>
  <si>
    <t>Ingeniería Ambiental o Afines</t>
  </si>
  <si>
    <t>Profesional en presupuestos, especificaciones, cantidades, programación y APUS</t>
  </si>
  <si>
    <t xml:space="preserve">Ingeniero Civil </t>
  </si>
  <si>
    <t>Profesional en gestión social y participativa.</t>
  </si>
  <si>
    <t>Trabajo Social, socióloga, psicóloga social, Antropóloga</t>
  </si>
  <si>
    <t>Gestor urbano y soporte SIG</t>
  </si>
  <si>
    <t>Ingeniero geógrafo o catastral</t>
  </si>
  <si>
    <t>Representación arquitectónica 2D</t>
  </si>
  <si>
    <t>Representación arquitectónica 3D</t>
  </si>
  <si>
    <t>Apoyo logístico en participación</t>
  </si>
  <si>
    <t>Bachiller técnico</t>
  </si>
  <si>
    <t>Ingeniero topógrafo</t>
  </si>
  <si>
    <t>Ingeniero-Topografía</t>
  </si>
  <si>
    <t xml:space="preserve">Cadenero </t>
  </si>
  <si>
    <t>Vigilante Armado</t>
  </si>
  <si>
    <t>Bachiller</t>
  </si>
  <si>
    <t>PERSONAL + FACTOR MULTIPLICADOR</t>
  </si>
  <si>
    <t>40.01</t>
  </si>
  <si>
    <t>FM</t>
  </si>
  <si>
    <t>EQUIPOS</t>
  </si>
  <si>
    <t>TIPO</t>
  </si>
  <si>
    <t>VALOR MENSUAL</t>
  </si>
  <si>
    <t>50.01</t>
  </si>
  <si>
    <t>Alquiler Equipo completo de topografía</t>
  </si>
  <si>
    <t>Estación completa</t>
  </si>
  <si>
    <t>50.02</t>
  </si>
  <si>
    <t>Alquiler Equipo completo de laboratorios para suelos, estudios ambientales y otros</t>
  </si>
  <si>
    <t>Laboratorios suelos y otros</t>
  </si>
  <si>
    <t>50.03</t>
  </si>
  <si>
    <t>Estrategia Social (Talleres, convocatoria, reuniones, socializaciones, registros, logística, recorridos)</t>
  </si>
  <si>
    <t>50.04</t>
  </si>
  <si>
    <t>Alquiler Vehículo Hasta 2600 cc</t>
  </si>
  <si>
    <t>2600 cc</t>
  </si>
  <si>
    <t>Camioneta</t>
  </si>
  <si>
    <t>IVA</t>
  </si>
  <si>
    <t>60.01</t>
  </si>
  <si>
    <t>TOTAL COSTOS ESTUDIOS Y DISEÑOS</t>
  </si>
  <si>
    <t>AÑO 2022</t>
  </si>
  <si>
    <t>COSTO ETAPA 1 
OFERTA</t>
  </si>
  <si>
    <r>
      <t xml:space="preserve">NOTAS:
</t>
    </r>
    <r>
      <rPr>
        <sz val="11"/>
        <rFont val="Arial"/>
        <family val="2"/>
      </rPr>
      <t>1. Se deben rellenar las celdas amarillas de las dos hojas del presente archivo (ETAPA 1 y TOTAL CONTRATO).
2. Los valores unitarios expresados en la hoja serán los valores de referencia para la construcción del presupuesto por parte del futuro contratista, por lo cual no podrán modificarse. Dadas las condiciones podrán incluise items no previstos previo visto bueno de la interventoría.
3. No se debe modificar la formulación de la oferta económica.
4. El valor resultante del presente proceso no constituye el valor del contrato.
5. Los valores unitarios y totales del presupuesto de la entidad no pueden ser superados en el marco de la oferta económica.
6. El AIU aplica para los costos directos de la etapa 2 e incluye todos los costos indirectos en los que debe incurrir el contratista para la ejecución de la etapa 2.</t>
    </r>
    <r>
      <rPr>
        <b/>
        <sz val="11"/>
        <rFont val="Arial"/>
        <family val="2"/>
      </rPr>
      <t xml:space="preserve">
</t>
    </r>
    <r>
      <rPr>
        <sz val="11"/>
        <rFont val="Arial"/>
        <family val="2"/>
      </rPr>
      <t>7. El factor multiplicador (FM) de que trata la hoja ETAPA 1 costos indirectos en los que debe incurrir el contratista para la ejecución de esta etapa.</t>
    </r>
  </si>
  <si>
    <t>Certifico bajo la gravedad de juramento, que toda la información relacionada en este anexo es veraz, al igual que la contenida en los documentos soporte, de acuerdo con las condiciones que se estipulan en los documentos de la convocatoria, hago (hacemos) la siguiente propuesta la cual es irrevocable para el presente proceso.</t>
  </si>
  <si>
    <t>NOMBRE DEL PROPONENTE:</t>
  </si>
  <si>
    <t>FIRMA DEL REPRESENTANTE LEGAL:</t>
  </si>
  <si>
    <t>NOMBRE:</t>
  </si>
  <si>
    <t>CC:</t>
  </si>
  <si>
    <t xml:space="preserve"> PROYECTO INTERVENCIONES PRIORITARIAS PARA ACUPUNTURA URBANA</t>
  </si>
  <si>
    <t>Mayo 03 del 2021</t>
  </si>
  <si>
    <r>
      <t xml:space="preserve">OBJETO:
</t>
    </r>
    <r>
      <rPr>
        <sz val="10"/>
        <rFont val="Arial"/>
        <family val="2"/>
      </rPr>
      <t>Realizar los estudios y diseños, así como las obras de construcción de las intervenciones de acupuntura urbana para los territorios priorizados por la Secretaría Distrital del Hábitat.</t>
    </r>
  </si>
  <si>
    <t>PRESUPUESTO DE LA ENTIDAD</t>
  </si>
  <si>
    <t>OFERTA ECONÓMICA</t>
  </si>
  <si>
    <t>CANTIDAD</t>
  </si>
  <si>
    <t>UNIDAD</t>
  </si>
  <si>
    <t>VR. UNITARIO DE REFERENCIA</t>
  </si>
  <si>
    <t>PRELIMINARES</t>
  </si>
  <si>
    <t>1.01</t>
  </si>
  <si>
    <t>Replanteo</t>
  </si>
  <si>
    <t>M2</t>
  </si>
  <si>
    <t>1.02</t>
  </si>
  <si>
    <t>Alquiler de 2 campamentos tipo contenedor de 20 pies (Incluye transporte)</t>
  </si>
  <si>
    <t>MES</t>
  </si>
  <si>
    <t>1.03</t>
  </si>
  <si>
    <t xml:space="preserve">Alquiler de 2 baños portátil (Incluye transporte + 8 aseos)             </t>
  </si>
  <si>
    <t>1.04</t>
  </si>
  <si>
    <t>Suministro e instalación alquiler de cerramiento en lona con una altura de 2.20 mts.</t>
  </si>
  <si>
    <t>ML</t>
  </si>
  <si>
    <t>1.05</t>
  </si>
  <si>
    <t>Suministro de equipo manlift de elevación para la construcción, de brazo articulado, tipo plataformas articuladas autopropulsadas Z-45/25J DC/Bi-Energy o similar, con una altura de trabajo de 15.94 m, alcance horizontal de 7.65 m, altura de la articulación del brazo de 7.24 m y hasta 227 kg de capacidad de elevación.</t>
  </si>
  <si>
    <t>DÍAS</t>
  </si>
  <si>
    <t>1.06</t>
  </si>
  <si>
    <t>Suministro de andamios certificados para 3 y 6 mts de altura, junto con escaleras y equipo necesario para trabajo en alturas.</t>
  </si>
  <si>
    <t>SEM</t>
  </si>
  <si>
    <t>1.07</t>
  </si>
  <si>
    <t>Control y manejo de tránsito. Incluye todas las señales preventivas, reglamentarias e informativas necesarias para el desarrollo de la obra. Incluye personal necesario para manejo de tránsito con chaleco reflectivo e implementos de seguridad</t>
  </si>
  <si>
    <t>COMPONENTE CIMENTACIÓN Y ESTRUCTURAS</t>
  </si>
  <si>
    <t>2.01</t>
  </si>
  <si>
    <t>Demolición placas de concreto hasta 20 cms.</t>
  </si>
  <si>
    <t>2.02</t>
  </si>
  <si>
    <t xml:space="preserve">Excavaciones manuales </t>
  </si>
  <si>
    <t>2.03</t>
  </si>
  <si>
    <t>Suministro e instalación de conexiones en platina metálica de 20 x 52 cm en 1¼”, con anclajes en varilla roscada de ½” instalados con epóxico según diseño.</t>
  </si>
  <si>
    <t>2.04</t>
  </si>
  <si>
    <t>Construcción dado en concreto 4000 psi, (27 mpa) en obra, grava común (incluye suministro, formaleteo en madera, colocación y curado. no incluye refuerzo)</t>
  </si>
  <si>
    <t>M3</t>
  </si>
  <si>
    <t>2.05</t>
  </si>
  <si>
    <t>Acero de refuerzo</t>
  </si>
  <si>
    <t>KG</t>
  </si>
  <si>
    <t>2.06</t>
  </si>
  <si>
    <t>Construcción de estructura metálica tubular de 2”, 100 X 100 perimetral y vertical anclado a platinas de conexión (se debe contemplar una tolerancia mínima de 3 cm de altura para permitir el flujo de agua y evitar la corrosión), reforzado con un entramado en tubular metálico de 2” de 80 x 40 cm, a una distancia máxima de 42 cm entre ejes, con baranda tubular redonda metálica de 4 X 4. Incluye anticorrosivo y pintura de acabado según diseño en planos.</t>
  </si>
  <si>
    <t>2.07</t>
  </si>
  <si>
    <t>Concreto 1:2:2 ZARPA OBRA (SUM+INST)+Formaleta</t>
  </si>
  <si>
    <t>2.08</t>
  </si>
  <si>
    <t>Concreto 3000PSI MUROS e=0.15M** G.C.</t>
  </si>
  <si>
    <t>2.09</t>
  </si>
  <si>
    <t>Placa de contrapiso H=0.15 210K/CM2 + REFORZ+AIRE**</t>
  </si>
  <si>
    <t>2.10</t>
  </si>
  <si>
    <t>Malla electrosoldada D=5MM@0.15 (AREA 6X2.35)</t>
  </si>
  <si>
    <t>2.11</t>
  </si>
  <si>
    <t xml:space="preserve">Cargue y retiro de escombros de demolición </t>
  </si>
  <si>
    <t>COMPONENTE PISOS</t>
  </si>
  <si>
    <t>6.15</t>
  </si>
  <si>
    <t>Sardinel tipo a10 (suministro e instalación. incluye 3cm mortero 1:5)</t>
  </si>
  <si>
    <t>6.16</t>
  </si>
  <si>
    <t>Relleno en material seleccionado proveniente de la excavación (extendido manual, humedecimiento y compactación)</t>
  </si>
  <si>
    <t>6.17</t>
  </si>
  <si>
    <t>Piso en loseta prefabricada a30 (suministro e instalación. incluye base 4cm arena nivelación y arena de sello)</t>
  </si>
  <si>
    <t>6.18</t>
  </si>
  <si>
    <t>Separador 'new jersey' bidireccional 1.5m x 0.6m x 1.1m (prefabricado. incluye sum. e inst. no inc. material de base)</t>
  </si>
  <si>
    <t>6.19</t>
  </si>
  <si>
    <t>Borde separador verde tipo a170 (suministro e instalación. incluye 3cm mortero 1:5)</t>
  </si>
  <si>
    <t>6.20</t>
  </si>
  <si>
    <t>Bordillo prefabricado a80 (suministro e instalación. incluye 3cm mortero de nivelación 2000 psi)</t>
  </si>
  <si>
    <t>6.21</t>
  </si>
  <si>
    <t>Anden concreto grava común de 3000 psi (210 kg/cm2) premezclado e=0.10m (incluye suministro, formaleteo, fundida y curado)</t>
  </si>
  <si>
    <t>6.22</t>
  </si>
  <si>
    <t>Base granular bg-a (suministro, extendido, nivelación, humedecimiento y compactación con vibrocompactador benitin de 1 tonelada)</t>
  </si>
  <si>
    <t>6.23</t>
  </si>
  <si>
    <t>Subbase granular sbg-a (suministro, extendido, nivelación, humedecimiento y compactación con vibrocompactador)</t>
  </si>
  <si>
    <t>COMPONENTE MURALES Y SEÑALIZACIÓN</t>
  </si>
  <si>
    <t>4.01</t>
  </si>
  <si>
    <t xml:space="preserve">Resanes y pañetes de muros fachadas y culatas. Mortero 1.3 de cal-arena o cemento-arena según sea el caso. Incluye resanes de grietas, esquinas, cornisas, volados etc. </t>
  </si>
  <si>
    <t>4.02</t>
  </si>
  <si>
    <t>Resanes de grietas hasta de 1.5 cms. Mortero 1.3 de cal-arena o cemento-arena según sea el caso. Incluye profundizar grietas e instalar malla en donde se requiera. Emboquille de muros de ladrillo en donde se requiera. Se deberá hacer seguimiento durante 3 días si la grieta no avanza en sus espesor para verificar que no sea daño estructural</t>
  </si>
  <si>
    <t>4.03</t>
  </si>
  <si>
    <t>Suministro y aplicación de pintura para casas y edificios. Tipo 100% acrílica diluible con agua, de acabado mate, máxima protección contra el ataque de hongos y alta resistencia a la suciedad. Se debe pintar a 3 manos, incluye base para borrar grafitis y resanes de superficie con masilla para intemperie en donde se requiera. Incluye limpieza de superficie previo a la aplicación de la pintura.</t>
  </si>
  <si>
    <t>4.04</t>
  </si>
  <si>
    <t>Suministro y aplicación de pintura para casas y edificios. Tipo 100% acrílica diluible con agua, de acabado mate, máxima protección contra el ataque de hongos y alta resistencia a la suciedad. Se debe pintar a 3 manos, incluye base para borrar grafitis y resanes de superficie con masilla para intemperie en donde se requiera. Este ítem incluye el mejoramiento de filos del total de la zona intervenida, arreglo de cornisas y elementos que sobresalgan en fachadas si se requiere.</t>
  </si>
  <si>
    <t>4.05</t>
  </si>
  <si>
    <t>Suministro y pintura de imágenes artísticas o murales, con un diseño igual o similar al propuesto. Incluye aerosoles y todos los materiales necesarios para realizar los artes. Incluye mano de obra y limpieza de superficie previo a la aplicación de la pintura.</t>
  </si>
  <si>
    <t>3.01</t>
  </si>
  <si>
    <t>Pintura en plástico para cebras peatonales con arte. Se utilizará pintura plástico en frío en dos componentes basadas en resinas metil metacrilato 100% puro, sin microesferas y espesor seco para demarcación de pavimentos en áreas de alto tráfico, que requiera alta duración, antideslizamiento y que presente excelente visibilidad diurna y nocturna, resistente a la abrasión severa y a gran variedad de contaminantes, así como de rápido secamiento. Según NTC 4744. Mantener diseño según planos.</t>
  </si>
  <si>
    <t>3.02</t>
  </si>
  <si>
    <t>Resaltos de caucho anclados de longitud 1 m, ancho 30 cm y alto 4.5 cm. (Incluye suministro e instalación).</t>
  </si>
  <si>
    <t>3.03</t>
  </si>
  <si>
    <t>Pintura en plástico para demarcación de zonas de parqueo . Se utilizará pintura plástico en frío en dos componentes basadas en resinas metil metacrilato 100% puro, sin microesferas y espesor seco, para la demarcación de pavimentos en áreas de alto tráfico. Se requiere alta duración, antideslizamiento, excelente visibilidad diurna y nocturna, rápido secamiento, resistencia a la abrasión severa y a gran variedad de contaminantes. Según NTC 4744. Mantener diseño según planos.  Incluye limpieza de superficie previo a la aplicación de la pintura.</t>
  </si>
  <si>
    <t>3.04</t>
  </si>
  <si>
    <r>
      <t xml:space="preserve">Suministro y aplicación de pintura en piso, plástico en frío llana basada en resinas metil metacrilato 100% puro para demarcación de pavimentos en áreas de alto tráfico. Incluye mano de obra, insumos y elementos de aplicación de pintura tráfico en andenes y vías de acuerdo con el diseño artístico </t>
    </r>
    <r>
      <rPr>
        <b/>
        <sz val="11"/>
        <rFont val="Arial"/>
        <family val="2"/>
      </rPr>
      <t>(Pintura táctica, figuras artísticas en piso</t>
    </r>
    <r>
      <rPr>
        <sz val="11"/>
        <rFont val="Arial"/>
        <family val="2"/>
      </rPr>
      <t>). Incluye limpieza de superficie previo a la aplicación de la pintura.</t>
    </r>
  </si>
  <si>
    <t>3.05</t>
  </si>
  <si>
    <t>Demarcación pictograma textos derechos de los niños con pintura acrílica base solvente (incluye suministro y aplicación medido como el área del paño que contiene el texto)</t>
  </si>
  <si>
    <t>3.06</t>
  </si>
  <si>
    <t>Demarcación pictograma niños con pintura acrílica base solvente (incluye suministro y aplicación medido como el área del paño que contiene el dibujo)</t>
  </si>
  <si>
    <t>3.07</t>
  </si>
  <si>
    <t>Señal vertical grupo i (60x60cm) (incluye suministro e instalación)</t>
  </si>
  <si>
    <t>3.08</t>
  </si>
  <si>
    <t>Señal informativa si-05, tablero 1.401m x 0.512m reflectivo alta intensidad, pedestal en ángulo de 2"x2"x1/4" h= 2.60m en pintura electrostática. incluye suministro e instalación</t>
  </si>
  <si>
    <t>3.09</t>
  </si>
  <si>
    <t>Señal informativa si-05, tablero 1.167m x 0.512m reflectivo alta intensidad, pedestal en ángulo de 2"x2"x1/4" h= 2.60m en pintura electrostática. incluye suministro e instalación</t>
  </si>
  <si>
    <t>3.10</t>
  </si>
  <si>
    <t>Señal informativa si-05, tablero 1.190m x 0.512m reflectivo alta intensidad, pedestal en ángulo de 2"x2"x1/4" h= 2.60m en pintura electrostática. incluye suministro e instalación</t>
  </si>
  <si>
    <t>3.11</t>
  </si>
  <si>
    <t>Señal sc-80 2 caras (sum + inst)</t>
  </si>
  <si>
    <t>3.12</t>
  </si>
  <si>
    <t>Señal idg-s 2 caras (sum + inst)</t>
  </si>
  <si>
    <t>COMPONENTE MOBILIARIO</t>
  </si>
  <si>
    <t>5.01</t>
  </si>
  <si>
    <t>Suministro e instalación de luminarias tipo lámpara LED solar Ref.: EF-L30W-B30LP-P100M para zonas peatonales y plazoleta, según diseño, especificaciones (Lifepo4 Battery. 130 Lumen/W. +/- 100.000 horas vida. Eficiencia Max. 3.900lm. Rango CCT 4.000K. Controlador MPPT 10A. Panel Solar 100W Mono Cristalino. Batería LIFEPO4 512 watts +/- 2.500 ciclos. Caja de batería metálica para montaje en poste). Localización indicadas en los planos arquitectónicos. Incluye brazos y todos los anclajes necesarios para la puesta en funcionamiento.</t>
  </si>
  <si>
    <t>5.02</t>
  </si>
  <si>
    <t>Suministro de soporte a muro de luminaria LED solar. Incluye brazos y todos los anclajes necesarios para la puesta en funcionamiento.</t>
  </si>
  <si>
    <t>5.03</t>
  </si>
  <si>
    <t>Suministro e instalación de fotocelda</t>
  </si>
  <si>
    <t>5.04</t>
  </si>
  <si>
    <t>Suministro e instalación puesta a tierra varilla coperwell 2,4 mts</t>
  </si>
  <si>
    <t>5.05</t>
  </si>
  <si>
    <t>Suministro e instalación poste metálico ap, h=6m tipo m130 sencillo (inc. sumin., izaje, aplomado, inst., base según norma ap330 )</t>
  </si>
  <si>
    <t>5.06</t>
  </si>
  <si>
    <t>Suministro e instalación de zonas de cargue de celulares</t>
  </si>
  <si>
    <t>5.07</t>
  </si>
  <si>
    <t>Banca en madera tipo m50 (suministro e instalación)</t>
  </si>
  <si>
    <t>5.08</t>
  </si>
  <si>
    <t>Ciclo-parqueadero tipo m100 (tipo 1) (h=1m, l=2m. incluye suministro e instalación. no incluye bases)</t>
  </si>
  <si>
    <t>UN</t>
  </si>
  <si>
    <t>5.09</t>
  </si>
  <si>
    <t>Ciclo-parqueadero tipo m101 (tipo 2) (h=0.6m, l=2m, a=0.6m. incluye suministro e instalación. no incluye bases)</t>
  </si>
  <si>
    <t>5.10</t>
  </si>
  <si>
    <t>Paradero tipo m10 (inc. sum. e inst. inc. bases en concreto 3000 psi, hecho en obra. no incluye losas de concreto)</t>
  </si>
  <si>
    <t>5.11</t>
  </si>
  <si>
    <t>Baranda metálica m-83 prefabricada (incluye viga. suministro e instalación.</t>
  </si>
  <si>
    <t>5.12</t>
  </si>
  <si>
    <t>Baranda metálica m81 (instalado y pintado)</t>
  </si>
  <si>
    <t>5.13</t>
  </si>
  <si>
    <t xml:space="preserve">Suministro e instalación de canecas en acero inoxidable elementos cilíndricos de aseo de alta resistencia al vandalismo. Fabricado en acero inoxidable para depositar desechos menores reciclables y no reciclables producidos por el peatón. Se compone de dos piezas principales en lámina perforada de acero inoxidable soldada AISI 304, que pivotan para su vaciado sobre dos parales tubulares de apoyo de sección redonda AISI 304 Ø 0.508 E=1.5MM con tapa, que a su vez soportan las tapas en su parte superior. Tambores principales y tapas en lámina de acero inoxidable, soldada y grafada triple a manera de refuerzo superior. Parales metálicos en tubo redondo con tapa unidos por larguero en tubo, según diseño y localización indicada en los planos arquitectónicos y de detalle.
</t>
  </si>
  <si>
    <t>5.14</t>
  </si>
  <si>
    <t>Suministro e instalación de piso deck en madera Teka (e=2 cms), la cual debe tener los tratamientos necesarios para su uso al exterior (aplicación de impregnante o lasur preparado con resinas acrílicas de base acuosa para la protección de maderas expuestas a la intemperie). La madera debe ir fijada a la estructura de soporte con tornillería oculta (cubierta con tarugo). Las tiras de madera deben ser completas y puestas en el sentido más largo (tapas laterales y frontales), separadas 5 mm, según diseño en planos. Incluye Cinta Antideslizante Fotoluminiscente con ancho mínimo de 50mm, resistente a la humedad, resistente a grasas, de fácil limpieza y que se adapta a cualquier superficie.</t>
  </si>
  <si>
    <t>5.15</t>
  </si>
  <si>
    <t>Suministro e instalación de canecas dobles en acero inoxidable M-121 según Cartilla de Mobiliario Urbano, para depositar desechos menores reciclables y no reciclables producidos por el peatón. Alta resistencia al vandalismo. Según diseño y localización indicada en los planos arquitectónicos y de detalle.</t>
  </si>
  <si>
    <t>5.16</t>
  </si>
  <si>
    <t>Suministro e instalación y puesta en funcionamiento, de Alarma Comunitaria inalámbrica, incluye tarjeta electrónica Capacidad 250 usuarios, configuración vía mensaje de texto, activación mediante llamada o mensaje. Gsm Con Perifoneo, Kit 1. Incluye caja metálica o panel de alarma, tarjeta electrónica, transformador, antena, dos sirenas de 90W, corneta de audio y manual de instrucciones</t>
  </si>
  <si>
    <t>ZONAS VERDES</t>
  </si>
  <si>
    <t>6.01</t>
  </si>
  <si>
    <t>Relleno en tierra negra para empradización (suministro y extendido)</t>
  </si>
  <si>
    <t>6.02</t>
  </si>
  <si>
    <t>Contenedor de raíces tipo b20 (tipo a) (1.2x1.2x1.40m. inc. suministro, construcción y filtro en gravilla. no inc. tierra)</t>
  </si>
  <si>
    <t>6.03</t>
  </si>
  <si>
    <t>Protector de árbol tipo m90 (incluye suministro e instalación. no incluye bases)</t>
  </si>
  <si>
    <t>6.04</t>
  </si>
  <si>
    <t>Protector de árbol de dos tubos tipo m91 (incluye suministro e instalación. no incluye bases)</t>
  </si>
  <si>
    <t>6.05</t>
  </si>
  <si>
    <t>Borde contenedor de raíces a 70 (incluye suministro e instalación, incluye base de 3cm en mortero 1:3 hecho en obra)</t>
  </si>
  <si>
    <t>6.06</t>
  </si>
  <si>
    <t>Pasto kykuyo cortado a máquina (incluye suministro y riego de tierra fértil de 10cm de espesor e instalación y siembra de pasto y salado y nivelación. suministro y plantación.</t>
  </si>
  <si>
    <t>6.07</t>
  </si>
  <si>
    <t>Nogal h= 1.5m (incluye siembra, caja, tierra negra, abono y tutor. incluye transporte y disposición final de escombros en sitio autorizado (distancia de transporte 28 km). suministro y plantación.</t>
  </si>
  <si>
    <t>6.08</t>
  </si>
  <si>
    <t>Roble h= 1.5m (incluye siembra, caja, tierra negra, abono y tutor. incluye transporte y disposición final de escombros en sitio autorizado (distancia de transporte 28 km). suministro y plantación.</t>
  </si>
  <si>
    <t>6.09</t>
  </si>
  <si>
    <t>Caucho sabanero h= 1.5m (incluye siembra, caja, tierra negra, abono y tutor. incluye transporte y disposición final de escombros en sitio autorizado (distancia de transporte 28 km). suministro y plantación.</t>
  </si>
  <si>
    <t>6.10</t>
  </si>
  <si>
    <t>Magnólio h= 1.5m (incluye siembra, caja, tierra negra, abono y tutor. incluye transporte y disposición final de escombros en sitio autorizado (distancia de transporte 28 km). suministro y plantación.</t>
  </si>
  <si>
    <t>6.11</t>
  </si>
  <si>
    <t>Yarumo h= 1.5m (incluye siembra, caja, tierra negra, abono y tutor. incluye transporte y disposición final de escombros en sitio autorizado (distancia de transporte 28 km). suministro y plantación.</t>
  </si>
  <si>
    <t>6.12</t>
  </si>
  <si>
    <t>Jardines zonas exteriores sin pasto</t>
  </si>
  <si>
    <t>6.13</t>
  </si>
  <si>
    <t>Perfilar taludes con empradización</t>
  </si>
  <si>
    <t>6.14</t>
  </si>
  <si>
    <t>Jardinería de porte alto. incluye suministro, siembra, tierra negra y abono. en bolsa de 26" de altura de 50cm a 80cm</t>
  </si>
  <si>
    <t xml:space="preserve">ASEO </t>
  </si>
  <si>
    <t>7.01</t>
  </si>
  <si>
    <t>Personal brigada de aseo. Incluye herramienta menor.</t>
  </si>
  <si>
    <t>7.02</t>
  </si>
  <si>
    <t>Cargue y retiro permanente de desperdicios y escombros generados por el desarrollo de actividades de la construcción.</t>
  </si>
  <si>
    <t>TOTAL COSTOS ETAPA 1</t>
  </si>
  <si>
    <t>COSTOS DIRECTOS OBRA</t>
  </si>
  <si>
    <t>COSTOS INDIRECTOS</t>
  </si>
  <si>
    <t>Administración</t>
  </si>
  <si>
    <t>Imprevistos</t>
  </si>
  <si>
    <t>Utilidad</t>
  </si>
  <si>
    <t>IVA (sobre la utilidad)</t>
  </si>
  <si>
    <t>TOTAL COSTO ETAPA 2</t>
  </si>
  <si>
    <t>10.05</t>
  </si>
  <si>
    <t>10.06</t>
  </si>
  <si>
    <t>10.07</t>
  </si>
  <si>
    <t>10.08</t>
  </si>
  <si>
    <t>10.09</t>
  </si>
  <si>
    <t>10.10</t>
  </si>
  <si>
    <t>10.11</t>
  </si>
  <si>
    <t>10.12</t>
  </si>
  <si>
    <t>10.13</t>
  </si>
  <si>
    <t>10.14</t>
  </si>
  <si>
    <t>10.15</t>
  </si>
  <si>
    <t>10.16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</si>
</sst>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_(* #,##0.0_);_(* \(#,##0.0\);_(* &quot;-&quot;??_);_(@_)"/>
    <numFmt numFmtId="166" formatCode="_(&quot;$&quot;\ * #,##0.00_);_(&quot;$&quot;\ * \(#,##0.00\);_(&quot;$&quot;\ * &quot;-&quot;??_);_(@_)"/>
    <numFmt numFmtId="167" formatCode="_(&quot;$&quot;\ * #,##0_);_(&quot;$&quot;\ * \(#,##0\);_(&quot;$&quot;\ * &quot;-&quot;??_);_(@_)"/>
    <numFmt numFmtId="168" formatCode="_-* #,##0.00000_-;\-* #,##0.00000_-;_-* &quot;-&quot;_-;_-@_-"/>
    <numFmt numFmtId="169" formatCode="_-* #,##0.00_-;\-* #,##0.00_-;_-* &quot;-&quot;_-;_-@_-"/>
    <numFmt numFmtId="170" formatCode="_-[$$-409]* #,##0_ ;_-[$$-409]* \-#,##0\ ;_-[$$-409]* &quot;-&quot;??_ ;_-@_ "/>
    <numFmt numFmtId="171" formatCode="_-[$$-409]* #,##0.00_ ;_-[$$-409]* \-#,##0.00\ ;_-[$$-409]* &quot;-&quot;??_ ;_-@_ "/>
    <numFmt numFmtId="172" formatCode="&quot;$&quot;\ #,##0"/>
  </numFmts>
  <fonts count="32" x14ac:knownFonts="1">
    <font>
      <sz val="11"/>
      <color theme="1"/>
      <name val="Calibri"/>
      <family val="2"/>
      <scheme val="minor"/>
    </font>
    <font>
      <sz val="11"/>
      <color theme="1"/>
      <name val="Calibri"/>
      <family val="2"/>
      <scheme val="minor"/>
    </font>
    <font>
      <sz val="10"/>
      <color theme="1"/>
      <name val="Arial"/>
      <family val="2"/>
    </font>
    <font>
      <sz val="11"/>
      <name val="Arial"/>
      <family val="2"/>
    </font>
    <font>
      <sz val="11"/>
      <color theme="1"/>
      <name val="Arial"/>
      <family val="2"/>
    </font>
    <font>
      <b/>
      <sz val="12"/>
      <color theme="1"/>
      <name val="Arial"/>
      <family val="2"/>
    </font>
    <font>
      <b/>
      <sz val="11"/>
      <color theme="1"/>
      <name val="Arial"/>
      <family val="2"/>
    </font>
    <font>
      <b/>
      <sz val="9"/>
      <color theme="1"/>
      <name val="Arial"/>
      <family val="2"/>
    </font>
    <font>
      <b/>
      <sz val="10"/>
      <color theme="1"/>
      <name val="Arial"/>
      <family val="2"/>
    </font>
    <font>
      <b/>
      <sz val="11"/>
      <name val="Arial"/>
      <family val="2"/>
    </font>
    <font>
      <b/>
      <sz val="10"/>
      <name val="Arial"/>
      <family val="2"/>
    </font>
    <font>
      <sz val="10"/>
      <name val="Arial"/>
      <family val="2"/>
    </font>
    <font>
      <b/>
      <sz val="14"/>
      <name val="Arial"/>
      <family val="2"/>
    </font>
    <font>
      <sz val="14"/>
      <color theme="1"/>
      <name val="Arial"/>
      <family val="2"/>
    </font>
    <font>
      <sz val="12"/>
      <color theme="1"/>
      <name val="Arial"/>
      <family val="2"/>
    </font>
    <font>
      <b/>
      <sz val="11"/>
      <color theme="0"/>
      <name val="Arial"/>
      <family val="2"/>
    </font>
    <font>
      <sz val="9"/>
      <color theme="1"/>
      <name val="Arial"/>
      <family val="2"/>
    </font>
    <font>
      <b/>
      <sz val="16"/>
      <name val="Arial"/>
      <family val="2"/>
    </font>
    <font>
      <b/>
      <sz val="11"/>
      <color rgb="FFFF0000"/>
      <name val="Arial"/>
      <family val="2"/>
    </font>
    <font>
      <sz val="9"/>
      <name val="Arial"/>
      <family val="2"/>
    </font>
    <font>
      <b/>
      <sz val="11"/>
      <color theme="1"/>
      <name val="Calibri"/>
      <family val="2"/>
      <scheme val="minor"/>
    </font>
    <font>
      <b/>
      <sz val="12"/>
      <name val="Arial"/>
      <family val="2"/>
    </font>
    <font>
      <sz val="12"/>
      <color theme="1"/>
      <name val="Calibri"/>
      <family val="2"/>
      <scheme val="minor"/>
    </font>
    <font>
      <sz val="12"/>
      <color theme="1"/>
      <name val="Arial Narrow"/>
      <family val="2"/>
    </font>
    <font>
      <sz val="12"/>
      <name val="Arial Narrow"/>
      <family val="2"/>
    </font>
    <font>
      <b/>
      <sz val="12"/>
      <name val="Arial Narrow"/>
      <family val="2"/>
    </font>
    <font>
      <b/>
      <sz val="12"/>
      <color theme="1"/>
      <name val="Arial Narrow"/>
      <family val="2"/>
    </font>
    <font>
      <sz val="12"/>
      <color theme="0" tint="-0.499984740745262"/>
      <name val="Arial Narrow"/>
      <family val="2"/>
    </font>
    <font>
      <b/>
      <sz val="12"/>
      <color theme="1"/>
      <name val="Calibri"/>
      <family val="2"/>
      <scheme val="minor"/>
    </font>
    <font>
      <sz val="10"/>
      <color theme="1"/>
      <name val="Arial Narrow"/>
      <family val="2"/>
    </font>
    <font>
      <b/>
      <sz val="10"/>
      <color theme="1"/>
      <name val="Arial Narrow"/>
      <family val="2"/>
    </font>
    <font>
      <sz val="8"/>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7">
    <border>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diagonal/>
    </border>
    <border>
      <left/>
      <right style="thin">
        <color indexed="64"/>
      </right>
      <top style="thin">
        <color indexed="64"/>
      </top>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auto="1"/>
      </left>
      <right style="medium">
        <color indexed="64"/>
      </right>
      <top/>
      <bottom/>
      <diagonal/>
    </border>
    <border>
      <left style="thin">
        <color auto="1"/>
      </left>
      <right style="medium">
        <color indexed="64"/>
      </right>
      <top style="thin">
        <color auto="1"/>
      </top>
      <bottom style="medium">
        <color indexed="64"/>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164"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1" fillId="0" borderId="0"/>
    <xf numFmtId="0" fontId="11" fillId="0" borderId="0"/>
    <xf numFmtId="0" fontId="1" fillId="0" borderId="0"/>
  </cellStyleXfs>
  <cellXfs count="278">
    <xf numFmtId="0" fontId="0" fillId="0" borderId="0" xfId="0"/>
    <xf numFmtId="0" fontId="2" fillId="0" borderId="0" xfId="0" applyFont="1"/>
    <xf numFmtId="0" fontId="4" fillId="0" borderId="0" xfId="0" applyFont="1" applyAlignment="1">
      <alignment horizontal="left" vertical="center" wrapText="1"/>
    </xf>
    <xf numFmtId="164" fontId="3" fillId="0" borderId="0" xfId="1" applyFont="1" applyFill="1" applyBorder="1" applyAlignment="1">
      <alignment horizontal="center" vertical="center"/>
    </xf>
    <xf numFmtId="167" fontId="3" fillId="0" borderId="0" xfId="3" applyNumberFormat="1" applyFont="1"/>
    <xf numFmtId="0" fontId="4" fillId="0" borderId="0" xfId="0" applyFont="1"/>
    <xf numFmtId="9" fontId="4" fillId="0" borderId="0" xfId="5" applyFont="1" applyAlignment="1">
      <alignment horizontal="center"/>
    </xf>
    <xf numFmtId="167" fontId="3" fillId="0" borderId="0" xfId="3" applyNumberFormat="1" applyFont="1" applyBorder="1"/>
    <xf numFmtId="0" fontId="9" fillId="3" borderId="11" xfId="0" applyFont="1" applyFill="1" applyBorder="1" applyAlignment="1">
      <alignment horizontal="center" vertical="center"/>
    </xf>
    <xf numFmtId="0" fontId="12" fillId="6" borderId="0" xfId="0" applyFont="1" applyFill="1" applyAlignment="1">
      <alignment vertical="center"/>
    </xf>
    <xf numFmtId="42" fontId="12" fillId="6" borderId="0" xfId="0" applyNumberFormat="1" applyFont="1" applyFill="1" applyAlignment="1">
      <alignment horizontal="center" vertical="center"/>
    </xf>
    <xf numFmtId="0" fontId="14" fillId="0" borderId="0" xfId="0" applyFont="1"/>
    <xf numFmtId="0" fontId="2" fillId="0" borderId="0" xfId="0" applyFont="1" applyAlignment="1">
      <alignment vertical="center"/>
    </xf>
    <xf numFmtId="0" fontId="4" fillId="0" borderId="0" xfId="0" applyFont="1" applyAlignment="1">
      <alignment vertical="center"/>
    </xf>
    <xf numFmtId="168" fontId="4" fillId="0" borderId="0" xfId="2" applyNumberFormat="1" applyFont="1" applyFill="1" applyAlignment="1">
      <alignment vertical="center"/>
    </xf>
    <xf numFmtId="169" fontId="4" fillId="0" borderId="0" xfId="2" applyNumberFormat="1" applyFont="1" applyFill="1" applyAlignment="1">
      <alignment vertical="center"/>
    </xf>
    <xf numFmtId="0" fontId="12" fillId="0" borderId="0" xfId="0" applyFont="1" applyAlignment="1">
      <alignment vertical="center"/>
    </xf>
    <xf numFmtId="167" fontId="6" fillId="2" borderId="11" xfId="0" applyNumberFormat="1" applyFont="1" applyFill="1" applyBorder="1"/>
    <xf numFmtId="0" fontId="16" fillId="0" borderId="0" xfId="0" applyFont="1" applyAlignment="1">
      <alignment horizontal="right"/>
    </xf>
    <xf numFmtId="167" fontId="6" fillId="2" borderId="11" xfId="3" applyNumberFormat="1" applyFont="1" applyFill="1" applyBorder="1"/>
    <xf numFmtId="167" fontId="5" fillId="5" borderId="11" xfId="3" applyNumberFormat="1" applyFont="1" applyFill="1" applyBorder="1"/>
    <xf numFmtId="0" fontId="3" fillId="0" borderId="0" xfId="0" applyFont="1" applyAlignment="1">
      <alignment horizontal="right" vertical="center"/>
    </xf>
    <xf numFmtId="167" fontId="4" fillId="0" borderId="0" xfId="0" applyNumberFormat="1" applyFont="1"/>
    <xf numFmtId="0" fontId="9" fillId="0" borderId="0" xfId="6" applyFont="1" applyAlignment="1">
      <alignment vertical="center" wrapText="1"/>
    </xf>
    <xf numFmtId="0" fontId="9" fillId="0" borderId="0" xfId="6" applyFont="1" applyAlignment="1">
      <alignment horizontal="right" vertical="center" wrapText="1"/>
    </xf>
    <xf numFmtId="0" fontId="9" fillId="0" borderId="0" xfId="6" applyFont="1" applyAlignment="1">
      <alignment horizontal="center" vertical="center" wrapText="1"/>
    </xf>
    <xf numFmtId="167" fontId="18" fillId="0" borderId="0" xfId="3" applyNumberFormat="1" applyFont="1"/>
    <xf numFmtId="0" fontId="3" fillId="0" borderId="0" xfId="0" applyFont="1" applyAlignment="1">
      <alignment vertical="center"/>
    </xf>
    <xf numFmtId="0" fontId="4" fillId="0" borderId="0" xfId="0" applyFont="1" applyAlignment="1">
      <alignment horizontal="left" vertical="center"/>
    </xf>
    <xf numFmtId="167" fontId="19" fillId="0" borderId="0" xfId="3" applyNumberFormat="1" applyFont="1" applyAlignment="1">
      <alignment horizontal="right"/>
    </xf>
    <xf numFmtId="0" fontId="3" fillId="0" borderId="0" xfId="0" applyFont="1" applyAlignment="1">
      <alignment horizontal="center" vertical="center"/>
    </xf>
    <xf numFmtId="0" fontId="9" fillId="0" borderId="0" xfId="0" applyFont="1" applyAlignment="1">
      <alignment vertical="center"/>
    </xf>
    <xf numFmtId="0" fontId="17" fillId="5" borderId="5" xfId="0" applyFont="1" applyFill="1" applyBorder="1" applyAlignment="1">
      <alignment vertical="center"/>
    </xf>
    <xf numFmtId="0" fontId="17" fillId="5" borderId="6" xfId="0" applyFont="1" applyFill="1" applyBorder="1" applyAlignment="1">
      <alignment vertical="center"/>
    </xf>
    <xf numFmtId="0" fontId="13" fillId="0" borderId="0" xfId="0" applyFont="1" applyAlignment="1">
      <alignment horizontal="center" vertical="center"/>
    </xf>
    <xf numFmtId="0" fontId="9" fillId="3" borderId="11" xfId="0" applyFont="1" applyFill="1" applyBorder="1" applyAlignment="1">
      <alignment horizontal="center" vertical="center" wrapText="1"/>
    </xf>
    <xf numFmtId="165" fontId="9" fillId="3" borderId="11" xfId="0" applyNumberFormat="1" applyFont="1" applyFill="1" applyBorder="1" applyAlignment="1">
      <alignment horizontal="center" vertical="center"/>
    </xf>
    <xf numFmtId="167" fontId="9" fillId="3" borderId="11" xfId="3" applyNumberFormat="1" applyFont="1" applyFill="1" applyBorder="1" applyAlignment="1">
      <alignment horizontal="center" vertical="center" wrapText="1"/>
    </xf>
    <xf numFmtId="0" fontId="4" fillId="0" borderId="0" xfId="0" applyFont="1" applyAlignment="1">
      <alignment horizontal="center" vertical="center"/>
    </xf>
    <xf numFmtId="0" fontId="3" fillId="0" borderId="11" xfId="0" applyFont="1" applyBorder="1" applyAlignment="1">
      <alignment horizontal="center" vertical="center"/>
    </xf>
    <xf numFmtId="0" fontId="3" fillId="0" borderId="11" xfId="0" applyFont="1" applyBorder="1" applyAlignment="1">
      <alignment horizontal="justify" vertical="center" wrapText="1"/>
    </xf>
    <xf numFmtId="42" fontId="3" fillId="0" borderId="11" xfId="4" applyFont="1" applyFill="1" applyBorder="1" applyAlignment="1">
      <alignment horizontal="left" vertical="center"/>
    </xf>
    <xf numFmtId="0" fontId="4" fillId="0" borderId="11" xfId="0" applyFont="1" applyBorder="1" applyAlignment="1">
      <alignment horizontal="center" vertical="center"/>
    </xf>
    <xf numFmtId="167" fontId="3" fillId="0" borderId="11" xfId="3" applyNumberFormat="1" applyFont="1" applyFill="1" applyBorder="1" applyAlignment="1">
      <alignment horizontal="left" vertical="center"/>
    </xf>
    <xf numFmtId="167" fontId="3" fillId="0" borderId="14" xfId="3" applyNumberFormat="1" applyFont="1" applyFill="1" applyBorder="1" applyAlignment="1">
      <alignment horizontal="left" vertical="center"/>
    </xf>
    <xf numFmtId="167" fontId="3" fillId="0" borderId="0" xfId="0" applyNumberFormat="1" applyFont="1" applyAlignment="1">
      <alignment vertical="center"/>
    </xf>
    <xf numFmtId="0" fontId="9" fillId="0" borderId="11" xfId="0" applyFont="1" applyBorder="1" applyAlignment="1">
      <alignment horizontal="center" vertical="center"/>
    </xf>
    <xf numFmtId="0" fontId="9" fillId="0" borderId="12" xfId="0" applyFont="1" applyBorder="1" applyAlignment="1">
      <alignment vertical="center"/>
    </xf>
    <xf numFmtId="0" fontId="9" fillId="0" borderId="5" xfId="0" applyFont="1" applyBorder="1" applyAlignment="1">
      <alignment vertical="center"/>
    </xf>
    <xf numFmtId="167" fontId="9" fillId="0" borderId="11" xfId="0" applyNumberFormat="1" applyFont="1" applyBorder="1" applyAlignment="1">
      <alignment horizontal="left" vertical="center"/>
    </xf>
    <xf numFmtId="167" fontId="9" fillId="0" borderId="11" xfId="0" applyNumberFormat="1" applyFont="1" applyBorder="1" applyAlignment="1">
      <alignment vertical="center"/>
    </xf>
    <xf numFmtId="0" fontId="3" fillId="0" borderId="0" xfId="1" applyNumberFormat="1" applyFont="1" applyFill="1" applyBorder="1" applyAlignment="1">
      <alignment horizontal="center" vertical="center"/>
    </xf>
    <xf numFmtId="0" fontId="4" fillId="0" borderId="11" xfId="1" applyNumberFormat="1" applyFont="1" applyFill="1" applyBorder="1" applyAlignment="1">
      <alignment horizontal="center" vertical="center"/>
    </xf>
    <xf numFmtId="0" fontId="4" fillId="0" borderId="11" xfId="0" applyFont="1" applyBorder="1" applyAlignment="1">
      <alignment horizontal="left" vertical="center" wrapText="1"/>
    </xf>
    <xf numFmtId="0" fontId="3" fillId="0" borderId="11" xfId="0" applyFont="1" applyBorder="1" applyAlignment="1">
      <alignment horizontal="left" vertical="center"/>
    </xf>
    <xf numFmtId="0" fontId="3" fillId="0" borderId="0" xfId="0" applyFont="1" applyAlignment="1">
      <alignment horizontal="justify" vertical="center" wrapText="1"/>
    </xf>
    <xf numFmtId="0" fontId="4" fillId="0" borderId="0" xfId="1" applyNumberFormat="1" applyFont="1" applyFill="1" applyBorder="1" applyAlignment="1">
      <alignment horizontal="center" vertical="center"/>
    </xf>
    <xf numFmtId="166" fontId="4" fillId="0" borderId="0" xfId="3" applyFont="1" applyFill="1" applyBorder="1" applyAlignment="1">
      <alignment vertical="center"/>
    </xf>
    <xf numFmtId="42" fontId="3" fillId="0" borderId="0" xfId="4" applyFont="1" applyFill="1" applyBorder="1" applyAlignment="1">
      <alignment horizontal="left" vertical="center"/>
    </xf>
    <xf numFmtId="0" fontId="4" fillId="0" borderId="11" xfId="0" applyFont="1" applyBorder="1" applyAlignment="1">
      <alignment vertical="top" wrapText="1"/>
    </xf>
    <xf numFmtId="0" fontId="3" fillId="0" borderId="11" xfId="0" applyFont="1" applyBorder="1" applyAlignment="1">
      <alignment vertical="center"/>
    </xf>
    <xf numFmtId="0" fontId="3" fillId="0" borderId="11" xfId="0" applyFont="1" applyBorder="1" applyAlignment="1">
      <alignment horizontal="right" vertical="center"/>
    </xf>
    <xf numFmtId="0" fontId="3" fillId="0" borderId="11" xfId="0" applyFont="1" applyBorder="1" applyAlignment="1">
      <alignment horizontal="justify" vertical="center"/>
    </xf>
    <xf numFmtId="0" fontId="4" fillId="0" borderId="0" xfId="0" applyFont="1" applyAlignment="1">
      <alignment vertical="center" wrapText="1"/>
    </xf>
    <xf numFmtId="167" fontId="3" fillId="0" borderId="0" xfId="3" applyNumberFormat="1" applyFont="1" applyFill="1"/>
    <xf numFmtId="0" fontId="9" fillId="0" borderId="12" xfId="0" applyFont="1" applyBorder="1" applyAlignment="1">
      <alignment horizontal="center" vertical="center"/>
    </xf>
    <xf numFmtId="167" fontId="9" fillId="0" borderId="6" xfId="0" applyNumberFormat="1" applyFont="1" applyBorder="1" applyAlignment="1">
      <alignment vertical="center"/>
    </xf>
    <xf numFmtId="0" fontId="15" fillId="0" borderId="0" xfId="0" applyFont="1" applyAlignment="1">
      <alignment vertical="center"/>
    </xf>
    <xf numFmtId="0" fontId="3" fillId="0" borderId="14" xfId="0" applyFont="1" applyBorder="1" applyAlignment="1">
      <alignment horizontal="justify" vertical="center" wrapText="1"/>
    </xf>
    <xf numFmtId="0" fontId="4" fillId="0" borderId="14" xfId="1" applyNumberFormat="1" applyFont="1" applyFill="1" applyBorder="1" applyAlignment="1">
      <alignment horizontal="center" vertical="center"/>
    </xf>
    <xf numFmtId="164" fontId="4" fillId="0" borderId="14" xfId="1" applyFont="1" applyFill="1" applyBorder="1" applyAlignment="1">
      <alignment horizontal="center" vertical="center"/>
    </xf>
    <xf numFmtId="167" fontId="9" fillId="0" borderId="6" xfId="0" applyNumberFormat="1" applyFont="1" applyBorder="1" applyAlignment="1">
      <alignment horizontal="left" vertical="center"/>
    </xf>
    <xf numFmtId="42" fontId="9" fillId="0" borderId="11" xfId="0" applyNumberFormat="1" applyFont="1" applyBorder="1" applyAlignment="1">
      <alignment vertical="center"/>
    </xf>
    <xf numFmtId="0" fontId="21" fillId="5" borderId="12" xfId="0" applyFont="1" applyFill="1" applyBorder="1" applyAlignment="1">
      <alignment vertical="center"/>
    </xf>
    <xf numFmtId="0" fontId="9" fillId="2" borderId="12" xfId="6" applyFont="1" applyFill="1" applyBorder="1" applyAlignment="1">
      <alignment vertical="center"/>
    </xf>
    <xf numFmtId="0" fontId="9" fillId="2" borderId="5" xfId="6" applyFont="1" applyFill="1" applyBorder="1" applyAlignment="1">
      <alignment vertical="center"/>
    </xf>
    <xf numFmtId="0" fontId="9" fillId="2" borderId="6" xfId="6" applyFont="1" applyFill="1" applyBorder="1" applyAlignment="1">
      <alignment vertical="center"/>
    </xf>
    <xf numFmtId="0" fontId="3" fillId="0" borderId="12" xfId="6" applyFont="1" applyBorder="1" applyAlignment="1">
      <alignment vertical="center"/>
    </xf>
    <xf numFmtId="0" fontId="3" fillId="0" borderId="5" xfId="6" applyFont="1" applyBorder="1" applyAlignment="1">
      <alignment vertical="center"/>
    </xf>
    <xf numFmtId="170" fontId="3" fillId="0" borderId="11" xfId="6" applyNumberFormat="1" applyFont="1" applyBorder="1" applyAlignment="1">
      <alignment vertical="center" wrapText="1"/>
    </xf>
    <xf numFmtId="167" fontId="4" fillId="0" borderId="11" xfId="3" applyNumberFormat="1" applyFont="1" applyFill="1" applyBorder="1"/>
    <xf numFmtId="0" fontId="6" fillId="0" borderId="17" xfId="0" applyFont="1" applyBorder="1"/>
    <xf numFmtId="0" fontId="6" fillId="0" borderId="18" xfId="0" applyFont="1" applyBorder="1"/>
    <xf numFmtId="0" fontId="8" fillId="2" borderId="19" xfId="0" applyFont="1" applyFill="1" applyBorder="1" applyAlignment="1">
      <alignment horizontal="center" vertical="center" wrapText="1"/>
    </xf>
    <xf numFmtId="0" fontId="22" fillId="0" borderId="0" xfId="0" applyFont="1"/>
    <xf numFmtId="0" fontId="23" fillId="0" borderId="0" xfId="0" applyFont="1"/>
    <xf numFmtId="0" fontId="24" fillId="0" borderId="0" xfId="0" applyFont="1" applyAlignment="1">
      <alignment horizontal="right"/>
    </xf>
    <xf numFmtId="164" fontId="24" fillId="0" borderId="0" xfId="1" applyFont="1" applyFill="1" applyBorder="1" applyAlignment="1">
      <alignment horizontal="center"/>
    </xf>
    <xf numFmtId="0" fontId="23" fillId="0" borderId="0" xfId="0" applyFont="1" applyAlignment="1">
      <alignment horizontal="center" vertical="center"/>
    </xf>
    <xf numFmtId="0" fontId="23" fillId="0" borderId="0" xfId="0" applyFont="1" applyAlignment="1">
      <alignment horizontal="left" wrapText="1"/>
    </xf>
    <xf numFmtId="0" fontId="24" fillId="0" borderId="0" xfId="0" applyFont="1" applyAlignment="1">
      <alignment horizontal="center" vertical="center"/>
    </xf>
    <xf numFmtId="42" fontId="23" fillId="0" borderId="0" xfId="0" applyNumberFormat="1" applyFont="1"/>
    <xf numFmtId="42" fontId="24" fillId="0" borderId="0" xfId="4" applyFont="1" applyFill="1" applyBorder="1" applyAlignment="1">
      <alignment horizontal="left" vertical="center"/>
    </xf>
    <xf numFmtId="0" fontId="23" fillId="0" borderId="0" xfId="0" applyFont="1" applyAlignment="1">
      <alignment horizontal="left" vertical="center"/>
    </xf>
    <xf numFmtId="0" fontId="25" fillId="0" borderId="0" xfId="0" applyFont="1" applyAlignment="1">
      <alignment horizontal="left" vertical="center"/>
    </xf>
    <xf numFmtId="0" fontId="23" fillId="0" borderId="0" xfId="0" applyFont="1" applyAlignment="1">
      <alignment vertical="center"/>
    </xf>
    <xf numFmtId="42" fontId="25" fillId="0" borderId="0" xfId="0" applyNumberFormat="1" applyFont="1" applyAlignment="1">
      <alignment horizontal="left" vertical="center"/>
    </xf>
    <xf numFmtId="0" fontId="24" fillId="0" borderId="0" xfId="0" applyFont="1" applyAlignment="1">
      <alignment horizontal="left" vertical="center"/>
    </xf>
    <xf numFmtId="0" fontId="25" fillId="0" borderId="0" xfId="0" applyFont="1" applyAlignment="1">
      <alignment vertical="center"/>
    </xf>
    <xf numFmtId="0" fontId="25" fillId="0" borderId="0" xfId="0" applyFont="1" applyAlignment="1">
      <alignment horizontal="center" vertical="center"/>
    </xf>
    <xf numFmtId="0" fontId="24" fillId="0" borderId="0" xfId="0" applyFont="1" applyAlignment="1">
      <alignment vertical="center"/>
    </xf>
    <xf numFmtId="9" fontId="24" fillId="0" borderId="0" xfId="0" applyNumberFormat="1" applyFont="1" applyAlignment="1">
      <alignment horizontal="center" vertical="center"/>
    </xf>
    <xf numFmtId="167" fontId="26" fillId="0" borderId="0" xfId="3" applyNumberFormat="1" applyFont="1" applyFill="1" applyBorder="1"/>
    <xf numFmtId="171" fontId="25" fillId="0" borderId="0" xfId="7" applyNumberFormat="1" applyFont="1" applyAlignment="1">
      <alignment vertical="center" wrapText="1"/>
    </xf>
    <xf numFmtId="0" fontId="25" fillId="0" borderId="0" xfId="7" applyFont="1" applyAlignment="1">
      <alignment horizontal="center" vertical="center" wrapText="1"/>
    </xf>
    <xf numFmtId="0" fontId="25" fillId="0" borderId="0" xfId="7" applyFont="1" applyAlignment="1">
      <alignment vertical="center" wrapText="1"/>
    </xf>
    <xf numFmtId="10" fontId="24" fillId="0" borderId="0" xfId="7" applyNumberFormat="1" applyFont="1" applyAlignment="1">
      <alignment vertical="center" wrapText="1"/>
    </xf>
    <xf numFmtId="0" fontId="25" fillId="0" borderId="0" xfId="7" applyFont="1" applyAlignment="1">
      <alignment horizontal="right" vertical="center" wrapText="1"/>
    </xf>
    <xf numFmtId="9" fontId="23" fillId="0" borderId="0" xfId="0" applyNumberFormat="1" applyFont="1" applyAlignment="1">
      <alignment horizontal="center" vertical="center"/>
    </xf>
    <xf numFmtId="167" fontId="25" fillId="0" borderId="0" xfId="7" applyNumberFormat="1" applyFont="1" applyAlignment="1">
      <alignment vertical="center" wrapText="1"/>
    </xf>
    <xf numFmtId="170" fontId="24" fillId="0" borderId="0" xfId="7" applyNumberFormat="1" applyFont="1" applyAlignment="1">
      <alignment vertical="center" wrapText="1"/>
    </xf>
    <xf numFmtId="0" fontId="24" fillId="0" borderId="0" xfId="7" applyFont="1" applyAlignment="1">
      <alignment horizontal="center" vertical="center" wrapText="1"/>
    </xf>
    <xf numFmtId="167" fontId="26" fillId="0" borderId="0" xfId="0" applyNumberFormat="1" applyFont="1"/>
    <xf numFmtId="9" fontId="24" fillId="0" borderId="0" xfId="5" applyFont="1" applyFill="1" applyBorder="1" applyAlignment="1">
      <alignment horizontal="center" vertical="center"/>
    </xf>
    <xf numFmtId="0" fontId="24" fillId="0" borderId="0" xfId="0" applyFont="1" applyAlignment="1">
      <alignment vertical="center" wrapText="1"/>
    </xf>
    <xf numFmtId="9" fontId="27" fillId="0" borderId="0" xfId="5" applyFont="1" applyFill="1" applyBorder="1" applyAlignment="1">
      <alignment horizontal="center" vertical="center"/>
    </xf>
    <xf numFmtId="0" fontId="27" fillId="0" borderId="0" xfId="0" applyFont="1" applyAlignment="1">
      <alignment horizontal="center" vertical="center"/>
    </xf>
    <xf numFmtId="2" fontId="24" fillId="0" borderId="0" xfId="0" applyNumberFormat="1" applyFont="1" applyAlignment="1">
      <alignment horizontal="center" vertical="center"/>
    </xf>
    <xf numFmtId="42" fontId="25" fillId="4" borderId="23" xfId="0" applyNumberFormat="1" applyFont="1" applyFill="1" applyBorder="1" applyAlignment="1">
      <alignment horizontal="left" vertical="center"/>
    </xf>
    <xf numFmtId="42" fontId="25" fillId="4" borderId="23" xfId="0" applyNumberFormat="1" applyFont="1" applyFill="1" applyBorder="1" applyAlignment="1">
      <alignment horizontal="center" vertical="center" wrapText="1"/>
    </xf>
    <xf numFmtId="42" fontId="25" fillId="4" borderId="23" xfId="0" applyNumberFormat="1" applyFont="1" applyFill="1" applyBorder="1" applyAlignment="1">
      <alignment horizontal="center" vertical="center"/>
    </xf>
    <xf numFmtId="42" fontId="24" fillId="0" borderId="11" xfId="4" applyFont="1" applyFill="1" applyBorder="1" applyAlignment="1">
      <alignment horizontal="left" vertical="center"/>
    </xf>
    <xf numFmtId="0" fontId="24" fillId="6" borderId="11" xfId="0" applyFont="1" applyFill="1" applyBorder="1" applyAlignment="1">
      <alignment horizontal="center" vertical="center"/>
    </xf>
    <xf numFmtId="42" fontId="25" fillId="4" borderId="11" xfId="0" applyNumberFormat="1" applyFont="1" applyFill="1" applyBorder="1" applyAlignment="1">
      <alignment horizontal="left" vertical="center"/>
    </xf>
    <xf numFmtId="0" fontId="25" fillId="4" borderId="11" xfId="0" applyFont="1" applyFill="1" applyBorder="1" applyAlignment="1">
      <alignment vertical="center"/>
    </xf>
    <xf numFmtId="0" fontId="25" fillId="4" borderId="11" xfId="0" applyFont="1" applyFill="1" applyBorder="1" applyAlignment="1">
      <alignment horizontal="center" vertical="center"/>
    </xf>
    <xf numFmtId="0" fontId="26" fillId="0" borderId="0" xfId="0" applyFont="1" applyAlignment="1">
      <alignment horizontal="center" vertical="center"/>
    </xf>
    <xf numFmtId="0" fontId="23" fillId="0" borderId="0" xfId="0" applyFont="1" applyAlignment="1">
      <alignment horizontal="right"/>
    </xf>
    <xf numFmtId="0" fontId="23" fillId="0" borderId="0" xfId="0" applyFont="1" applyAlignment="1">
      <alignment vertical="center" wrapText="1"/>
    </xf>
    <xf numFmtId="0" fontId="24" fillId="6" borderId="0" xfId="0" applyFont="1" applyFill="1" applyAlignment="1">
      <alignment horizontal="center" vertical="center"/>
    </xf>
    <xf numFmtId="166" fontId="24" fillId="7" borderId="11" xfId="3" applyFont="1" applyFill="1" applyBorder="1" applyAlignment="1" applyProtection="1">
      <alignment horizontal="right" vertical="center"/>
      <protection locked="0"/>
    </xf>
    <xf numFmtId="42" fontId="24" fillId="0" borderId="11" xfId="4" applyFont="1" applyFill="1" applyBorder="1" applyAlignment="1">
      <alignment horizontal="right" vertical="center"/>
    </xf>
    <xf numFmtId="0" fontId="24" fillId="0" borderId="11" xfId="0" applyFont="1" applyBorder="1" applyAlignment="1">
      <alignment horizontal="center" vertical="center"/>
    </xf>
    <xf numFmtId="0" fontId="23" fillId="0" borderId="11" xfId="0" applyFont="1" applyBorder="1" applyAlignment="1">
      <alignment horizontal="center" vertical="center"/>
    </xf>
    <xf numFmtId="0" fontId="23" fillId="0" borderId="11" xfId="0" applyFont="1" applyBorder="1" applyAlignment="1">
      <alignment vertical="center" wrapText="1"/>
    </xf>
    <xf numFmtId="2" fontId="24" fillId="0" borderId="11" xfId="0" applyNumberFormat="1" applyFont="1" applyBorder="1" applyAlignment="1">
      <alignment horizontal="center" vertical="center"/>
    </xf>
    <xf numFmtId="0" fontId="23" fillId="0" borderId="11" xfId="0" applyFont="1" applyBorder="1" applyAlignment="1">
      <alignment horizontal="center" vertical="center" wrapText="1"/>
    </xf>
    <xf numFmtId="10" fontId="24" fillId="0" borderId="0" xfId="5" applyNumberFormat="1" applyFont="1" applyFill="1" applyBorder="1" applyAlignment="1">
      <alignment horizontal="center" vertical="center"/>
    </xf>
    <xf numFmtId="0" fontId="24" fillId="6" borderId="0" xfId="0" applyFont="1" applyFill="1" applyAlignment="1">
      <alignment vertical="center" wrapText="1"/>
    </xf>
    <xf numFmtId="9" fontId="24" fillId="7" borderId="11" xfId="5" applyFont="1" applyFill="1" applyBorder="1" applyAlignment="1">
      <alignment horizontal="center" vertical="center"/>
    </xf>
    <xf numFmtId="0" fontId="26" fillId="0" borderId="11" xfId="0" applyFont="1" applyBorder="1" applyAlignment="1">
      <alignment horizontal="center" vertical="center"/>
    </xf>
    <xf numFmtId="0" fontId="23" fillId="0" borderId="11" xfId="0" applyFont="1" applyBorder="1" applyAlignment="1">
      <alignment vertical="center"/>
    </xf>
    <xf numFmtId="0" fontId="24" fillId="0" borderId="11" xfId="0" applyFont="1" applyBorder="1" applyAlignment="1">
      <alignment horizontal="center" vertical="center" wrapText="1"/>
    </xf>
    <xf numFmtId="0" fontId="24" fillId="0" borderId="11" xfId="0" applyFont="1" applyBorder="1" applyAlignment="1">
      <alignment vertical="center" wrapText="1"/>
    </xf>
    <xf numFmtId="0" fontId="25" fillId="0" borderId="11" xfId="0" applyFont="1" applyBorder="1" applyAlignment="1">
      <alignment horizontal="center" vertical="center"/>
    </xf>
    <xf numFmtId="0" fontId="24" fillId="0" borderId="14" xfId="0" applyFont="1" applyBorder="1" applyAlignment="1">
      <alignment horizontal="center" vertical="center"/>
    </xf>
    <xf numFmtId="0" fontId="24" fillId="0" borderId="14" xfId="0" applyFont="1" applyBorder="1" applyAlignment="1">
      <alignment horizontal="center" vertical="center" wrapText="1"/>
    </xf>
    <xf numFmtId="0" fontId="25" fillId="0" borderId="14" xfId="0" applyFont="1" applyBorder="1" applyAlignment="1">
      <alignment horizontal="center" vertical="center"/>
    </xf>
    <xf numFmtId="0" fontId="24" fillId="0" borderId="11" xfId="0" applyFont="1" applyBorder="1" applyAlignment="1">
      <alignment vertical="center"/>
    </xf>
    <xf numFmtId="0" fontId="25" fillId="4" borderId="11" xfId="0" applyFont="1" applyFill="1" applyBorder="1" applyAlignment="1">
      <alignment horizontal="center" vertical="center" wrapText="1"/>
    </xf>
    <xf numFmtId="0" fontId="24" fillId="6" borderId="0" xfId="0" applyFont="1" applyFill="1" applyAlignment="1">
      <alignment vertical="center"/>
    </xf>
    <xf numFmtId="0" fontId="26" fillId="0" borderId="0" xfId="0" applyFont="1" applyAlignment="1">
      <alignment horizontal="left" vertical="center"/>
    </xf>
    <xf numFmtId="0" fontId="26" fillId="0" borderId="0" xfId="0" applyFont="1" applyAlignment="1">
      <alignment horizontal="center" vertical="center" wrapText="1"/>
    </xf>
    <xf numFmtId="0" fontId="26" fillId="8" borderId="11" xfId="0" applyFont="1" applyFill="1" applyBorder="1" applyAlignment="1">
      <alignment horizontal="center" vertical="center" wrapText="1"/>
    </xf>
    <xf numFmtId="0" fontId="26" fillId="0" borderId="0" xfId="0" applyFont="1" applyAlignment="1">
      <alignment horizontal="center"/>
    </xf>
    <xf numFmtId="10" fontId="3" fillId="0" borderId="11" xfId="6" applyNumberFormat="1" applyFont="1" applyBorder="1" applyAlignment="1">
      <alignment horizontal="center" vertical="center" wrapText="1"/>
    </xf>
    <xf numFmtId="167" fontId="5" fillId="5" borderId="11" xfId="3" applyNumberFormat="1" applyFont="1" applyFill="1" applyBorder="1" applyAlignment="1">
      <alignment vertical="center"/>
    </xf>
    <xf numFmtId="42" fontId="4" fillId="0" borderId="0" xfId="4" applyFont="1" applyFill="1" applyAlignment="1">
      <alignment vertical="center"/>
    </xf>
    <xf numFmtId="166" fontId="4" fillId="7" borderId="14" xfId="3" applyFont="1" applyFill="1" applyBorder="1" applyAlignment="1" applyProtection="1">
      <alignment vertical="center"/>
      <protection locked="0"/>
    </xf>
    <xf numFmtId="0" fontId="21" fillId="5" borderId="11" xfId="0" applyFont="1" applyFill="1" applyBorder="1" applyAlignment="1">
      <alignment vertical="center"/>
    </xf>
    <xf numFmtId="10" fontId="3" fillId="7" borderId="11" xfId="6" applyNumberFormat="1" applyFont="1" applyFill="1" applyBorder="1" applyAlignment="1">
      <alignment horizontal="center" vertical="center" wrapText="1"/>
    </xf>
    <xf numFmtId="0" fontId="29" fillId="0" borderId="0" xfId="8" applyFont="1"/>
    <xf numFmtId="0" fontId="29" fillId="0" borderId="24" xfId="8" applyFont="1" applyBorder="1" applyAlignment="1">
      <alignment wrapText="1"/>
    </xf>
    <xf numFmtId="0" fontId="29" fillId="0" borderId="8" xfId="8" applyFont="1" applyBorder="1" applyAlignment="1">
      <alignment wrapText="1"/>
    </xf>
    <xf numFmtId="172" fontId="29" fillId="0" borderId="8" xfId="8" applyNumberFormat="1" applyFont="1" applyBorder="1" applyAlignment="1">
      <alignment wrapText="1"/>
    </xf>
    <xf numFmtId="0" fontId="29" fillId="0" borderId="15" xfId="8" applyFont="1" applyBorder="1" applyAlignment="1">
      <alignment wrapText="1"/>
    </xf>
    <xf numFmtId="0" fontId="30" fillId="0" borderId="7" xfId="8" applyFont="1" applyBorder="1" applyAlignment="1">
      <alignment horizontal="right" wrapText="1"/>
    </xf>
    <xf numFmtId="0" fontId="30" fillId="0" borderId="7" xfId="8" applyFont="1" applyBorder="1" applyAlignment="1">
      <alignment horizontal="right"/>
    </xf>
    <xf numFmtId="0" fontId="20" fillId="0" borderId="7" xfId="0" applyFont="1" applyBorder="1" applyAlignment="1">
      <alignment horizontal="right"/>
    </xf>
    <xf numFmtId="0" fontId="30" fillId="0" borderId="7" xfId="0" applyFont="1" applyBorder="1" applyAlignment="1">
      <alignment horizontal="right"/>
    </xf>
    <xf numFmtId="0" fontId="0" fillId="0" borderId="10" xfId="0" applyBorder="1"/>
    <xf numFmtId="0" fontId="0" fillId="0" borderId="15" xfId="0" applyBorder="1"/>
    <xf numFmtId="0" fontId="29" fillId="0" borderId="15" xfId="8" applyFont="1" applyBorder="1"/>
    <xf numFmtId="172" fontId="29" fillId="0" borderId="15" xfId="8" applyNumberFormat="1" applyFont="1" applyBorder="1"/>
    <xf numFmtId="0" fontId="30" fillId="0" borderId="7" xfId="0" applyFont="1" applyBorder="1"/>
    <xf numFmtId="0" fontId="30" fillId="0" borderId="7" xfId="8" applyFont="1" applyBorder="1"/>
    <xf numFmtId="0" fontId="29" fillId="0" borderId="0" xfId="8" applyFont="1" applyAlignment="1">
      <alignment wrapText="1"/>
    </xf>
    <xf numFmtId="172" fontId="29" fillId="0" borderId="0" xfId="8" applyNumberFormat="1" applyFont="1" applyAlignment="1">
      <alignment wrapText="1"/>
    </xf>
    <xf numFmtId="0" fontId="30" fillId="0" borderId="0" xfId="8" applyFont="1"/>
    <xf numFmtId="0" fontId="30" fillId="0" borderId="0" xfId="8" applyFont="1" applyAlignment="1">
      <alignment horizontal="right" wrapText="1"/>
    </xf>
    <xf numFmtId="0" fontId="30" fillId="0" borderId="0" xfId="8" applyFont="1" applyAlignment="1">
      <alignment horizontal="right"/>
    </xf>
    <xf numFmtId="172" fontId="29" fillId="0" borderId="0" xfId="8" applyNumberFormat="1" applyFont="1"/>
    <xf numFmtId="0" fontId="20" fillId="0" borderId="0" xfId="0" applyFont="1" applyAlignment="1">
      <alignment horizontal="right"/>
    </xf>
    <xf numFmtId="0" fontId="29" fillId="0" borderId="0" xfId="8" applyFont="1" applyAlignment="1">
      <alignment horizontal="center"/>
    </xf>
    <xf numFmtId="172" fontId="29" fillId="0" borderId="0" xfId="8" applyNumberFormat="1" applyFont="1" applyAlignment="1">
      <alignment horizontal="center"/>
    </xf>
    <xf numFmtId="0" fontId="30" fillId="0" borderId="0" xfId="0" applyFont="1"/>
    <xf numFmtId="0" fontId="30" fillId="0" borderId="0" xfId="0" applyFont="1" applyAlignment="1">
      <alignment horizontal="right"/>
    </xf>
    <xf numFmtId="0" fontId="29" fillId="0" borderId="0" xfId="8" applyFont="1" applyAlignment="1">
      <alignment vertical="center"/>
    </xf>
    <xf numFmtId="0" fontId="25" fillId="4" borderId="12" xfId="0" applyFont="1" applyFill="1" applyBorder="1" applyAlignment="1">
      <alignment horizontal="center" vertical="center"/>
    </xf>
    <xf numFmtId="42" fontId="25" fillId="4" borderId="6" xfId="0" applyNumberFormat="1" applyFont="1" applyFill="1" applyBorder="1" applyAlignment="1">
      <alignment horizontal="left" vertical="center"/>
    </xf>
    <xf numFmtId="0" fontId="24" fillId="6" borderId="14" xfId="0" applyFont="1" applyFill="1" applyBorder="1" applyAlignment="1">
      <alignment vertical="center" wrapText="1"/>
    </xf>
    <xf numFmtId="0" fontId="24" fillId="6" borderId="14" xfId="0" applyFont="1" applyFill="1" applyBorder="1" applyAlignment="1">
      <alignment horizontal="center" vertical="center"/>
    </xf>
    <xf numFmtId="10" fontId="24" fillId="0" borderId="14" xfId="5" applyNumberFormat="1" applyFont="1" applyFill="1" applyBorder="1" applyAlignment="1">
      <alignment horizontal="center" vertical="center"/>
    </xf>
    <xf numFmtId="9" fontId="24" fillId="0" borderId="14" xfId="5" applyFont="1" applyFill="1" applyBorder="1" applyAlignment="1">
      <alignment horizontal="center" vertical="center"/>
    </xf>
    <xf numFmtId="0" fontId="25" fillId="4" borderId="12" xfId="0" applyFont="1" applyFill="1" applyBorder="1" applyAlignment="1">
      <alignment vertical="center"/>
    </xf>
    <xf numFmtId="0" fontId="25" fillId="4" borderId="5" xfId="0" applyFont="1" applyFill="1" applyBorder="1" applyAlignment="1">
      <alignment vertical="center"/>
    </xf>
    <xf numFmtId="0" fontId="25" fillId="4" borderId="6" xfId="0" applyFont="1" applyFill="1" applyBorder="1" applyAlignment="1">
      <alignment vertical="center"/>
    </xf>
    <xf numFmtId="42" fontId="24" fillId="0" borderId="14" xfId="4" applyFont="1" applyFill="1" applyBorder="1" applyAlignment="1">
      <alignment horizontal="left" vertical="center"/>
    </xf>
    <xf numFmtId="172" fontId="29" fillId="0" borderId="8" xfId="8" applyNumberFormat="1" applyFont="1" applyBorder="1" applyAlignment="1">
      <alignment horizontal="right"/>
    </xf>
    <xf numFmtId="0" fontId="29" fillId="0" borderId="8" xfId="8" applyFont="1" applyBorder="1"/>
    <xf numFmtId="0" fontId="29" fillId="0" borderId="9" xfId="8" applyFont="1" applyBorder="1"/>
    <xf numFmtId="172" fontId="29" fillId="0" borderId="0" xfId="8" applyNumberFormat="1" applyFont="1" applyAlignment="1">
      <alignment horizontal="right"/>
    </xf>
    <xf numFmtId="0" fontId="29" fillId="0" borderId="25" xfId="8" applyFont="1" applyBorder="1"/>
    <xf numFmtId="172" fontId="29" fillId="0" borderId="15" xfId="8" applyNumberFormat="1" applyFont="1" applyBorder="1" applyAlignment="1">
      <alignment horizontal="right"/>
    </xf>
    <xf numFmtId="0" fontId="29" fillId="0" borderId="26" xfId="8" applyFont="1" applyBorder="1"/>
    <xf numFmtId="0" fontId="30" fillId="0" borderId="15" xfId="8" applyFont="1" applyBorder="1"/>
    <xf numFmtId="172" fontId="29" fillId="0" borderId="15" xfId="8" applyNumberFormat="1" applyFont="1" applyBorder="1" applyAlignment="1">
      <alignment wrapText="1"/>
    </xf>
    <xf numFmtId="0" fontId="29" fillId="0" borderId="15" xfId="8" applyFont="1" applyBorder="1" applyAlignment="1">
      <alignment horizontal="center"/>
    </xf>
    <xf numFmtId="172" fontId="29" fillId="0" borderId="15" xfId="8" applyNumberFormat="1" applyFont="1" applyBorder="1" applyAlignment="1">
      <alignment horizontal="center"/>
    </xf>
    <xf numFmtId="172" fontId="29" fillId="0" borderId="9" xfId="8" applyNumberFormat="1" applyFont="1" applyBorder="1" applyAlignment="1">
      <alignment horizontal="right"/>
    </xf>
    <xf numFmtId="172" fontId="29" fillId="0" borderId="25" xfId="8" applyNumberFormat="1" applyFont="1" applyBorder="1" applyAlignment="1">
      <alignment horizontal="right"/>
    </xf>
    <xf numFmtId="172" fontId="29" fillId="0" borderId="26" xfId="8" applyNumberFormat="1" applyFont="1" applyBorder="1" applyAlignment="1">
      <alignment horizontal="right"/>
    </xf>
    <xf numFmtId="10" fontId="3" fillId="0" borderId="11" xfId="0" applyNumberFormat="1" applyFont="1" applyBorder="1" applyAlignment="1">
      <alignment horizontal="center" vertical="center"/>
    </xf>
    <xf numFmtId="42" fontId="4" fillId="0" borderId="0" xfId="4" applyFont="1" applyAlignment="1">
      <alignment vertical="center"/>
    </xf>
    <xf numFmtId="42" fontId="4" fillId="0" borderId="0" xfId="4" applyFont="1" applyBorder="1" applyAlignment="1">
      <alignment vertical="center"/>
    </xf>
    <xf numFmtId="44" fontId="4" fillId="0" borderId="0" xfId="0" applyNumberFormat="1" applyFont="1" applyAlignment="1">
      <alignment vertical="center"/>
    </xf>
    <xf numFmtId="42" fontId="16" fillId="0" borderId="0" xfId="4" applyFont="1" applyAlignment="1">
      <alignment horizontal="right" vertical="center"/>
    </xf>
    <xf numFmtId="167" fontId="4" fillId="0" borderId="14" xfId="3" applyNumberFormat="1" applyFont="1" applyFill="1" applyBorder="1" applyAlignment="1">
      <alignment vertical="center"/>
    </xf>
    <xf numFmtId="167" fontId="3" fillId="0" borderId="0" xfId="3" applyNumberFormat="1" applyFont="1" applyAlignment="1">
      <alignment vertical="center"/>
    </xf>
    <xf numFmtId="167" fontId="9" fillId="0" borderId="6" xfId="3" applyNumberFormat="1" applyFont="1" applyBorder="1" applyAlignment="1">
      <alignment horizontal="left" vertical="center"/>
    </xf>
    <xf numFmtId="167" fontId="4" fillId="0" borderId="11" xfId="3" applyNumberFormat="1" applyFont="1" applyFill="1" applyBorder="1" applyAlignment="1">
      <alignment vertical="center"/>
    </xf>
    <xf numFmtId="167" fontId="3" fillId="0" borderId="11" xfId="3" applyNumberFormat="1" applyFont="1" applyFill="1" applyBorder="1" applyAlignment="1">
      <alignment vertical="center"/>
    </xf>
    <xf numFmtId="167" fontId="4" fillId="0" borderId="0" xfId="3" applyNumberFormat="1" applyFont="1" applyFill="1" applyBorder="1" applyAlignment="1">
      <alignment vertical="center"/>
    </xf>
    <xf numFmtId="0" fontId="24" fillId="0" borderId="11" xfId="0" applyFont="1" applyFill="1" applyBorder="1" applyAlignment="1">
      <alignment vertical="center" wrapText="1"/>
    </xf>
    <xf numFmtId="0" fontId="23" fillId="0" borderId="11" xfId="0" applyFont="1" applyFill="1" applyBorder="1" applyAlignment="1">
      <alignment vertical="center"/>
    </xf>
    <xf numFmtId="0" fontId="24" fillId="0" borderId="14" xfId="0" applyFont="1" applyFill="1" applyBorder="1" applyAlignment="1">
      <alignment vertical="center" wrapText="1"/>
    </xf>
    <xf numFmtId="0" fontId="24" fillId="0" borderId="11" xfId="0" applyFont="1" applyFill="1" applyBorder="1" applyAlignment="1">
      <alignment horizontal="left" vertical="center" wrapText="1"/>
    </xf>
    <xf numFmtId="0" fontId="24" fillId="0" borderId="11" xfId="0" applyFont="1" applyFill="1" applyBorder="1" applyAlignment="1">
      <alignment vertical="center"/>
    </xf>
    <xf numFmtId="0" fontId="25" fillId="4" borderId="11" xfId="0" applyFont="1" applyFill="1" applyBorder="1" applyAlignment="1">
      <alignment horizontal="center" vertical="center"/>
    </xf>
    <xf numFmtId="0" fontId="28" fillId="0" borderId="1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1" xfId="0" applyFont="1" applyBorder="1" applyAlignment="1">
      <alignment horizontal="center"/>
    </xf>
    <xf numFmtId="0" fontId="26" fillId="8" borderId="11" xfId="0" applyFont="1" applyFill="1" applyBorder="1" applyAlignment="1">
      <alignment horizontal="center" vertical="center" wrapText="1"/>
    </xf>
    <xf numFmtId="0" fontId="25" fillId="4" borderId="11" xfId="0" applyFont="1" applyFill="1" applyBorder="1" applyAlignment="1">
      <alignment horizontal="center" vertical="center" wrapText="1"/>
    </xf>
    <xf numFmtId="0" fontId="29" fillId="0" borderId="24" xfId="8" applyFont="1" applyBorder="1" applyAlignment="1">
      <alignment horizontal="center" vertical="center" wrapText="1"/>
    </xf>
    <xf numFmtId="0" fontId="29" fillId="0" borderId="8" xfId="8" applyFont="1" applyBorder="1" applyAlignment="1">
      <alignment horizontal="center" vertical="center" wrapText="1"/>
    </xf>
    <xf numFmtId="0" fontId="29" fillId="0" borderId="9" xfId="8" applyFont="1" applyBorder="1" applyAlignment="1">
      <alignment horizontal="center" vertical="center" wrapText="1"/>
    </xf>
    <xf numFmtId="0" fontId="9" fillId="0" borderId="24" xfId="6" applyFont="1" applyBorder="1" applyAlignment="1">
      <alignment horizontal="left" vertical="center" wrapText="1"/>
    </xf>
    <xf numFmtId="0" fontId="9" fillId="0" borderId="8" xfId="6" applyFont="1" applyBorder="1" applyAlignment="1">
      <alignment horizontal="left" vertical="center" wrapText="1"/>
    </xf>
    <xf numFmtId="0" fontId="9" fillId="0" borderId="9" xfId="6" applyFont="1" applyBorder="1" applyAlignment="1">
      <alignment horizontal="left" vertical="center" wrapText="1"/>
    </xf>
    <xf numFmtId="0" fontId="9" fillId="0" borderId="7" xfId="6" applyFont="1" applyBorder="1" applyAlignment="1">
      <alignment horizontal="left" vertical="center" wrapText="1"/>
    </xf>
    <xf numFmtId="0" fontId="9" fillId="0" borderId="0" xfId="6" applyFont="1" applyAlignment="1">
      <alignment horizontal="left" vertical="center" wrapText="1"/>
    </xf>
    <xf numFmtId="0" fontId="9" fillId="0" borderId="25" xfId="6" applyFont="1" applyBorder="1" applyAlignment="1">
      <alignment horizontal="left" vertical="center" wrapText="1"/>
    </xf>
    <xf numFmtId="0" fontId="9" fillId="0" borderId="10" xfId="6" applyFont="1" applyBorder="1" applyAlignment="1">
      <alignment horizontal="left" vertical="center" wrapText="1"/>
    </xf>
    <xf numFmtId="0" fontId="9" fillId="0" borderId="15" xfId="6" applyFont="1" applyBorder="1" applyAlignment="1">
      <alignment horizontal="left" vertical="center" wrapText="1"/>
    </xf>
    <xf numFmtId="0" fontId="9" fillId="0" borderId="26" xfId="6" applyFont="1" applyBorder="1" applyAlignment="1">
      <alignment horizontal="left" vertical="center" wrapText="1"/>
    </xf>
    <xf numFmtId="0" fontId="25" fillId="0" borderId="0" xfId="0" applyFont="1" applyAlignment="1">
      <alignment horizontal="center" vertical="center"/>
    </xf>
    <xf numFmtId="0" fontId="23" fillId="0" borderId="12" xfId="0" applyFont="1" applyBorder="1" applyAlignment="1">
      <alignment horizontal="center" vertical="center"/>
    </xf>
    <xf numFmtId="0" fontId="23" fillId="0" borderId="5" xfId="0" applyFont="1" applyBorder="1" applyAlignment="1">
      <alignment horizontal="center" vertical="center"/>
    </xf>
    <xf numFmtId="0" fontId="23" fillId="0" borderId="6" xfId="0" applyFont="1" applyBorder="1" applyAlignment="1">
      <alignment horizontal="center" vertical="center"/>
    </xf>
    <xf numFmtId="0" fontId="24" fillId="6" borderId="10" xfId="0" applyFont="1" applyFill="1" applyBorder="1" applyAlignment="1">
      <alignment horizontal="center" vertical="center" wrapText="1"/>
    </xf>
    <xf numFmtId="0" fontId="24" fillId="6" borderId="15" xfId="0" applyFont="1" applyFill="1" applyBorder="1" applyAlignment="1">
      <alignment horizontal="center" vertical="center" wrapText="1"/>
    </xf>
    <xf numFmtId="0" fontId="24" fillId="6" borderId="26" xfId="0" applyFont="1" applyFill="1" applyBorder="1" applyAlignment="1">
      <alignment horizontal="center" vertical="center" wrapText="1"/>
    </xf>
    <xf numFmtId="0" fontId="25" fillId="4" borderId="12" xfId="0" applyFont="1" applyFill="1" applyBorder="1" applyAlignment="1">
      <alignment horizontal="center" vertical="center"/>
    </xf>
    <xf numFmtId="0" fontId="25" fillId="4" borderId="5" xfId="0" applyFont="1" applyFill="1" applyBorder="1" applyAlignment="1">
      <alignment horizontal="center" vertical="center"/>
    </xf>
    <xf numFmtId="0" fontId="25" fillId="4" borderId="6" xfId="0" applyFont="1" applyFill="1" applyBorder="1" applyAlignment="1">
      <alignment horizontal="center" vertical="center"/>
    </xf>
    <xf numFmtId="0" fontId="25" fillId="4" borderId="1"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29" fillId="0" borderId="12" xfId="8" applyFont="1" applyBorder="1" applyAlignment="1">
      <alignment horizontal="center" vertical="center" wrapText="1"/>
    </xf>
    <xf numFmtId="0" fontId="29" fillId="0" borderId="5" xfId="8" applyFont="1" applyBorder="1" applyAlignment="1">
      <alignment horizontal="center" vertical="center" wrapText="1"/>
    </xf>
    <xf numFmtId="0" fontId="29" fillId="0" borderId="6" xfId="8" applyFont="1" applyBorder="1" applyAlignment="1">
      <alignment horizontal="center" vertical="center" wrapText="1"/>
    </xf>
    <xf numFmtId="0" fontId="10" fillId="0" borderId="13" xfId="0" applyFont="1" applyBorder="1" applyAlignment="1">
      <alignment horizontal="left" vertical="top" wrapText="1"/>
    </xf>
    <xf numFmtId="0" fontId="10" fillId="0" borderId="16" xfId="0" applyFont="1" applyBorder="1" applyAlignment="1">
      <alignment horizontal="left" vertical="top" wrapText="1"/>
    </xf>
    <xf numFmtId="0" fontId="10" fillId="0" borderId="14" xfId="0" applyFont="1" applyBorder="1" applyAlignment="1">
      <alignment horizontal="left" vertical="top" wrapText="1"/>
    </xf>
    <xf numFmtId="42" fontId="21" fillId="6" borderId="12" xfId="0" applyNumberFormat="1" applyFont="1" applyFill="1" applyBorder="1" applyAlignment="1">
      <alignment horizontal="center" vertical="center"/>
    </xf>
    <xf numFmtId="42" fontId="21" fillId="6" borderId="6" xfId="0" applyNumberFormat="1" applyFont="1" applyFill="1" applyBorder="1" applyAlignment="1">
      <alignment horizontal="center" vertical="center"/>
    </xf>
    <xf numFmtId="0" fontId="5" fillId="0" borderId="12" xfId="0" applyFont="1" applyBorder="1" applyAlignment="1">
      <alignment horizontal="center" vertical="center"/>
    </xf>
    <xf numFmtId="0" fontId="5" fillId="0" borderId="6" xfId="0" applyFont="1" applyBorder="1" applyAlignment="1">
      <alignment horizontal="center" vertical="center"/>
    </xf>
  </cellXfs>
  <cellStyles count="9">
    <cellStyle name="Millares" xfId="1" builtinId="3"/>
    <cellStyle name="Millares [0]" xfId="2" builtinId="6"/>
    <cellStyle name="Moneda" xfId="3" builtinId="4"/>
    <cellStyle name="Moneda [0]" xfId="4" builtinId="7"/>
    <cellStyle name="Normal" xfId="0" builtinId="0"/>
    <cellStyle name="Normal 2" xfId="6"/>
    <cellStyle name="Normal 2 2" xfId="7"/>
    <cellStyle name="Normal 4" xfId="8"/>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12</xdr:col>
      <xdr:colOff>167219</xdr:colOff>
      <xdr:row>0</xdr:row>
      <xdr:rowOff>63218</xdr:rowOff>
    </xdr:from>
    <xdr:ext cx="1007532" cy="991388"/>
    <xdr:pic>
      <xdr:nvPicPr>
        <xdr:cNvPr id="2" name="Imagen 1">
          <a:extLst>
            <a:ext uri="{FF2B5EF4-FFF2-40B4-BE49-F238E27FC236}">
              <a16:creationId xmlns:a16="http://schemas.microsoft.com/office/drawing/2014/main" id="{5FE13560-75B4-4453-BC91-DDB9DB5402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502344" y="63218"/>
          <a:ext cx="1007532" cy="99138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341439</xdr:colOff>
      <xdr:row>1</xdr:row>
      <xdr:rowOff>108469</xdr:rowOff>
    </xdr:from>
    <xdr:ext cx="622688" cy="612710"/>
    <xdr:pic>
      <xdr:nvPicPr>
        <xdr:cNvPr id="2" name="Imagen 1">
          <a:extLst>
            <a:ext uri="{FF2B5EF4-FFF2-40B4-BE49-F238E27FC236}">
              <a16:creationId xmlns:a16="http://schemas.microsoft.com/office/drawing/2014/main" id="{9E810954-B0FD-407A-AE49-BD67B67392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45260" y="298969"/>
          <a:ext cx="622688" cy="61271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5"/>
  <sheetViews>
    <sheetView showGridLines="0" tabSelected="1" topLeftCell="B1" zoomScale="60" zoomScaleNormal="60" zoomScalePageLayoutView="93" workbookViewId="0">
      <selection activeCell="P30" sqref="P30"/>
    </sheetView>
  </sheetViews>
  <sheetFormatPr baseColWidth="10" defaultColWidth="11.44140625" defaultRowHeight="15.6" x14ac:dyDescent="0.3"/>
  <cols>
    <col min="1" max="1" width="1.33203125" style="84" customWidth="1"/>
    <col min="2" max="2" width="13.109375" style="90" customWidth="1"/>
    <col min="3" max="3" width="44.88671875" style="89" customWidth="1"/>
    <col min="4" max="4" width="28.6640625" style="89" customWidth="1"/>
    <col min="5" max="6" width="8.33203125" style="89" customWidth="1"/>
    <col min="7" max="8" width="14.33203125" style="89" customWidth="1"/>
    <col min="9" max="9" width="13.5546875" style="88" customWidth="1"/>
    <col min="10" max="10" width="27.109375" style="87" customWidth="1"/>
    <col min="11" max="11" width="25.5546875" style="86" bestFit="1" customWidth="1"/>
    <col min="12" max="12" width="24.44140625" style="85" bestFit="1" customWidth="1"/>
    <col min="13" max="13" width="23" style="85" bestFit="1" customWidth="1"/>
    <col min="14" max="14" width="2.44140625" style="85" customWidth="1"/>
    <col min="15" max="15" width="25.5546875" style="84" bestFit="1" customWidth="1"/>
    <col min="16" max="16" width="24.44140625" style="84" bestFit="1" customWidth="1"/>
    <col min="17" max="17" width="11.44140625" style="84"/>
    <col min="18" max="18" width="25.5546875" style="84" bestFit="1" customWidth="1"/>
    <col min="19" max="19" width="23.44140625" style="84" bestFit="1" customWidth="1"/>
    <col min="20" max="20" width="11.44140625" style="84"/>
    <col min="21" max="21" width="25.5546875" style="84" bestFit="1" customWidth="1"/>
    <col min="22" max="22" width="24.44140625" style="84" bestFit="1" customWidth="1"/>
    <col min="23" max="16384" width="11.44140625" style="84"/>
  </cols>
  <sheetData>
    <row r="1" spans="1:16" ht="39.75" customHeight="1" x14ac:dyDescent="0.3">
      <c r="B1" s="230" t="s">
        <v>0</v>
      </c>
      <c r="C1" s="230"/>
      <c r="D1" s="230"/>
      <c r="E1" s="230"/>
      <c r="F1" s="230"/>
      <c r="G1" s="230"/>
      <c r="H1" s="230"/>
      <c r="I1" s="230"/>
      <c r="J1" s="230"/>
      <c r="K1" s="230"/>
      <c r="L1" s="230"/>
      <c r="M1" s="231"/>
      <c r="N1" s="154"/>
    </row>
    <row r="2" spans="1:16" ht="36.75" customHeight="1" x14ac:dyDescent="0.3">
      <c r="B2" s="232" t="s">
        <v>1</v>
      </c>
      <c r="C2" s="232"/>
      <c r="D2" s="232"/>
      <c r="E2" s="232"/>
      <c r="F2" s="232"/>
      <c r="G2" s="232"/>
      <c r="H2" s="232"/>
      <c r="I2" s="232"/>
      <c r="J2" s="232"/>
      <c r="K2" s="232"/>
      <c r="L2" s="232"/>
      <c r="M2" s="231"/>
      <c r="N2" s="154"/>
    </row>
    <row r="3" spans="1:16" ht="20.25" customHeight="1" x14ac:dyDescent="0.3">
      <c r="B3" s="230" t="s">
        <v>2</v>
      </c>
      <c r="C3" s="230"/>
      <c r="D3" s="230"/>
      <c r="E3" s="230"/>
      <c r="F3" s="230"/>
      <c r="G3" s="230"/>
      <c r="H3" s="230"/>
      <c r="I3" s="230"/>
      <c r="J3" s="230"/>
      <c r="K3" s="230"/>
      <c r="L3" s="230"/>
      <c r="M3" s="231"/>
      <c r="N3" s="154"/>
    </row>
    <row r="4" spans="1:16" x14ac:dyDescent="0.3">
      <c r="B4" s="230"/>
      <c r="C4" s="230"/>
      <c r="D4" s="230"/>
      <c r="E4" s="230"/>
      <c r="F4" s="230"/>
      <c r="G4" s="230"/>
      <c r="H4" s="230"/>
      <c r="I4" s="230"/>
      <c r="J4" s="230"/>
      <c r="K4" s="230"/>
      <c r="L4" s="230"/>
      <c r="M4" s="153" t="s">
        <v>3</v>
      </c>
      <c r="N4" s="152"/>
    </row>
    <row r="5" spans="1:16" ht="39.6" customHeight="1" x14ac:dyDescent="0.3">
      <c r="B5" s="151"/>
      <c r="C5" s="151"/>
      <c r="D5" s="151"/>
      <c r="E5" s="151"/>
      <c r="F5" s="151"/>
      <c r="G5" s="151"/>
      <c r="H5" s="151"/>
      <c r="I5" s="151"/>
      <c r="J5" s="151"/>
      <c r="K5" s="151"/>
      <c r="L5" s="151"/>
      <c r="N5" s="84"/>
    </row>
    <row r="6" spans="1:16" ht="39.6" customHeight="1" x14ac:dyDescent="0.3">
      <c r="A6" s="85"/>
      <c r="B6" s="85"/>
      <c r="C6" s="85"/>
      <c r="D6" s="85"/>
      <c r="E6" s="85"/>
      <c r="F6" s="85"/>
      <c r="G6" s="85"/>
      <c r="H6" s="85"/>
      <c r="I6" s="85"/>
      <c r="J6" s="85"/>
      <c r="K6" s="229" t="s">
        <v>4</v>
      </c>
      <c r="L6" s="229"/>
      <c r="M6" s="84"/>
      <c r="N6" s="84"/>
      <c r="O6" s="229" t="s">
        <v>5</v>
      </c>
      <c r="P6" s="229"/>
    </row>
    <row r="7" spans="1:16" ht="32.25" customHeight="1" x14ac:dyDescent="0.3">
      <c r="B7" s="228" t="s">
        <v>6</v>
      </c>
      <c r="C7" s="233" t="s">
        <v>7</v>
      </c>
      <c r="D7" s="228"/>
      <c r="E7" s="233" t="s">
        <v>8</v>
      </c>
      <c r="F7" s="233"/>
      <c r="G7" s="233" t="s">
        <v>9</v>
      </c>
      <c r="H7" s="233"/>
      <c r="I7" s="228" t="s">
        <v>10</v>
      </c>
      <c r="J7" s="228" t="s">
        <v>11</v>
      </c>
      <c r="K7" s="228" t="s">
        <v>12</v>
      </c>
      <c r="L7" s="228" t="s">
        <v>13</v>
      </c>
      <c r="M7" s="84"/>
      <c r="N7" s="84"/>
      <c r="O7" s="228" t="s">
        <v>12</v>
      </c>
      <c r="P7" s="228" t="s">
        <v>13</v>
      </c>
    </row>
    <row r="8" spans="1:16" ht="21.75" customHeight="1" x14ac:dyDescent="0.3">
      <c r="B8" s="228"/>
      <c r="C8" s="233"/>
      <c r="D8" s="228"/>
      <c r="E8" s="149" t="s">
        <v>14</v>
      </c>
      <c r="F8" s="149" t="s">
        <v>15</v>
      </c>
      <c r="G8" s="149" t="s">
        <v>16</v>
      </c>
      <c r="H8" s="149" t="s">
        <v>17</v>
      </c>
      <c r="I8" s="228"/>
      <c r="J8" s="228"/>
      <c r="K8" s="228"/>
      <c r="L8" s="228"/>
      <c r="M8" s="84"/>
      <c r="N8" s="84"/>
      <c r="O8" s="228"/>
      <c r="P8" s="228"/>
    </row>
    <row r="9" spans="1:16" ht="22.5" customHeight="1" x14ac:dyDescent="0.3">
      <c r="B9" s="129"/>
      <c r="C9" s="150"/>
      <c r="D9" s="150"/>
      <c r="E9" s="150"/>
      <c r="F9" s="150"/>
      <c r="G9" s="150"/>
      <c r="H9" s="150"/>
      <c r="I9" s="129"/>
      <c r="J9" s="99"/>
      <c r="K9" s="94"/>
      <c r="L9" s="94"/>
      <c r="M9" s="84"/>
      <c r="N9" s="84"/>
      <c r="O9" s="94"/>
      <c r="P9" s="94"/>
    </row>
    <row r="10" spans="1:16" ht="39.6" customHeight="1" x14ac:dyDescent="0.3">
      <c r="B10" s="125">
        <v>10</v>
      </c>
      <c r="C10" s="149" t="s">
        <v>18</v>
      </c>
      <c r="D10" s="125" t="s">
        <v>19</v>
      </c>
      <c r="E10" s="125"/>
      <c r="F10" s="125"/>
      <c r="G10" s="125"/>
      <c r="H10" s="125"/>
      <c r="I10" s="125" t="s">
        <v>20</v>
      </c>
      <c r="J10" s="125" t="s">
        <v>21</v>
      </c>
      <c r="K10" s="125" t="s">
        <v>22</v>
      </c>
      <c r="L10" s="123">
        <f>SUM(L11:L26)</f>
        <v>100113769.04858612</v>
      </c>
      <c r="M10" s="84"/>
      <c r="N10" s="84"/>
      <c r="O10" s="125" t="s">
        <v>22</v>
      </c>
      <c r="P10" s="123">
        <f>SUM(P11:P14)</f>
        <v>0</v>
      </c>
    </row>
    <row r="11" spans="1:16" ht="39.6" customHeight="1" x14ac:dyDescent="0.3">
      <c r="B11" s="132" t="s">
        <v>23</v>
      </c>
      <c r="C11" s="227" t="s">
        <v>24</v>
      </c>
      <c r="D11" s="142" t="s">
        <v>25</v>
      </c>
      <c r="E11" s="144">
        <v>1</v>
      </c>
      <c r="F11" s="148"/>
      <c r="G11" s="132">
        <v>10</v>
      </c>
      <c r="H11" s="132">
        <v>6</v>
      </c>
      <c r="I11" s="132">
        <v>3</v>
      </c>
      <c r="J11" s="132">
        <v>0.4</v>
      </c>
      <c r="K11" s="131">
        <v>10602500</v>
      </c>
      <c r="L11" s="121">
        <f t="shared" ref="L11:L19" si="0">K11*$I11*$J11*($E11+$F11)</f>
        <v>12723000</v>
      </c>
      <c r="M11" s="84"/>
      <c r="N11" s="84"/>
      <c r="O11" s="130">
        <v>0</v>
      </c>
      <c r="P11" s="121">
        <f t="shared" ref="P11:P19" si="1">O11*$I11*$J11*($E11+$F11)</f>
        <v>0</v>
      </c>
    </row>
    <row r="12" spans="1:16" ht="39.6" customHeight="1" x14ac:dyDescent="0.3">
      <c r="B12" s="132" t="s">
        <v>26</v>
      </c>
      <c r="C12" s="223" t="s">
        <v>27</v>
      </c>
      <c r="D12" s="142" t="s">
        <v>28</v>
      </c>
      <c r="E12" s="144">
        <v>1</v>
      </c>
      <c r="G12" s="132">
        <v>7</v>
      </c>
      <c r="H12" s="142">
        <v>5</v>
      </c>
      <c r="I12" s="132">
        <v>3</v>
      </c>
      <c r="J12" s="132">
        <v>0.6</v>
      </c>
      <c r="K12" s="131">
        <v>9072393</v>
      </c>
      <c r="L12" s="121">
        <f t="shared" si="0"/>
        <v>16330307.399999999</v>
      </c>
      <c r="M12" s="84"/>
      <c r="N12" s="84"/>
      <c r="O12" s="130">
        <v>0</v>
      </c>
      <c r="P12" s="121">
        <f t="shared" si="1"/>
        <v>0</v>
      </c>
    </row>
    <row r="13" spans="1:16" ht="39.6" customHeight="1" x14ac:dyDescent="0.3">
      <c r="B13" s="132" t="s">
        <v>29</v>
      </c>
      <c r="C13" s="223" t="s">
        <v>30</v>
      </c>
      <c r="D13" s="142" t="s">
        <v>31</v>
      </c>
      <c r="E13" s="144"/>
      <c r="F13" s="144">
        <v>1</v>
      </c>
      <c r="G13" s="132">
        <v>7</v>
      </c>
      <c r="H13" s="142">
        <v>5</v>
      </c>
      <c r="I13" s="132">
        <v>2</v>
      </c>
      <c r="J13" s="132">
        <v>0.4</v>
      </c>
      <c r="K13" s="131">
        <v>6360127</v>
      </c>
      <c r="L13" s="121">
        <f t="shared" si="0"/>
        <v>5088101.6000000006</v>
      </c>
      <c r="M13" s="84"/>
      <c r="N13" s="84"/>
      <c r="O13" s="130">
        <v>0</v>
      </c>
      <c r="P13" s="121">
        <f t="shared" si="1"/>
        <v>0</v>
      </c>
    </row>
    <row r="14" spans="1:16" ht="43.5" customHeight="1" x14ac:dyDescent="0.3">
      <c r="B14" s="132" t="s">
        <v>32</v>
      </c>
      <c r="C14" s="223" t="s">
        <v>33</v>
      </c>
      <c r="D14" s="142" t="s">
        <v>34</v>
      </c>
      <c r="E14" s="144"/>
      <c r="F14" s="144">
        <v>1</v>
      </c>
      <c r="G14" s="132">
        <v>7</v>
      </c>
      <c r="H14" s="142">
        <v>5</v>
      </c>
      <c r="I14" s="132">
        <v>2</v>
      </c>
      <c r="J14" s="132">
        <v>0.4</v>
      </c>
      <c r="K14" s="131">
        <v>6233460</v>
      </c>
      <c r="L14" s="121">
        <f t="shared" si="0"/>
        <v>4986768</v>
      </c>
      <c r="M14" s="84"/>
      <c r="N14" s="84"/>
      <c r="O14" s="130">
        <v>0</v>
      </c>
      <c r="P14" s="121">
        <f t="shared" si="1"/>
        <v>0</v>
      </c>
    </row>
    <row r="15" spans="1:16" ht="39.6" customHeight="1" x14ac:dyDescent="0.3">
      <c r="B15" s="132" t="s">
        <v>267</v>
      </c>
      <c r="C15" s="223" t="s">
        <v>35</v>
      </c>
      <c r="D15" s="142" t="s">
        <v>36</v>
      </c>
      <c r="E15" s="144">
        <v>1</v>
      </c>
      <c r="F15" s="143"/>
      <c r="G15" s="132">
        <v>7</v>
      </c>
      <c r="H15" s="142">
        <v>5</v>
      </c>
      <c r="I15" s="132">
        <v>2</v>
      </c>
      <c r="J15" s="132">
        <v>0.3</v>
      </c>
      <c r="K15" s="131">
        <v>8476060</v>
      </c>
      <c r="L15" s="121">
        <f t="shared" si="0"/>
        <v>5085636</v>
      </c>
      <c r="M15" s="84"/>
      <c r="N15" s="84"/>
      <c r="O15" s="130">
        <v>0</v>
      </c>
      <c r="P15" s="121">
        <f t="shared" si="1"/>
        <v>0</v>
      </c>
    </row>
    <row r="16" spans="1:16" ht="39.6" customHeight="1" x14ac:dyDescent="0.3">
      <c r="B16" s="132" t="s">
        <v>268</v>
      </c>
      <c r="C16" s="223" t="s">
        <v>37</v>
      </c>
      <c r="D16" s="142" t="s">
        <v>36</v>
      </c>
      <c r="E16" s="144">
        <v>1</v>
      </c>
      <c r="F16" s="143"/>
      <c r="G16" s="132">
        <v>7</v>
      </c>
      <c r="H16" s="142">
        <v>5</v>
      </c>
      <c r="I16" s="132">
        <v>2</v>
      </c>
      <c r="J16" s="132">
        <v>0.3</v>
      </c>
      <c r="K16" s="131">
        <v>8267727</v>
      </c>
      <c r="L16" s="121">
        <f t="shared" si="0"/>
        <v>4960636.2</v>
      </c>
      <c r="M16" s="84"/>
      <c r="N16" s="84"/>
      <c r="O16" s="130">
        <v>0</v>
      </c>
      <c r="P16" s="121">
        <f t="shared" si="1"/>
        <v>0</v>
      </c>
    </row>
    <row r="17" spans="1:16" ht="39" customHeight="1" x14ac:dyDescent="0.3">
      <c r="B17" s="132" t="s">
        <v>269</v>
      </c>
      <c r="C17" s="223" t="s">
        <v>38</v>
      </c>
      <c r="D17" s="142" t="s">
        <v>39</v>
      </c>
      <c r="E17" s="144"/>
      <c r="F17" s="144">
        <v>1</v>
      </c>
      <c r="G17" s="132">
        <v>7</v>
      </c>
      <c r="H17" s="142">
        <v>5</v>
      </c>
      <c r="I17" s="132">
        <v>2</v>
      </c>
      <c r="J17" s="132">
        <v>0.3</v>
      </c>
      <c r="K17" s="131">
        <v>6191793</v>
      </c>
      <c r="L17" s="121">
        <f t="shared" si="0"/>
        <v>3715075.8</v>
      </c>
      <c r="M17" s="84"/>
      <c r="N17" s="84"/>
      <c r="O17" s="130">
        <v>0</v>
      </c>
      <c r="P17" s="121">
        <f t="shared" si="1"/>
        <v>0</v>
      </c>
    </row>
    <row r="18" spans="1:16" ht="52.5" customHeight="1" x14ac:dyDescent="0.3">
      <c r="B18" s="132" t="s">
        <v>270</v>
      </c>
      <c r="C18" s="225" t="s">
        <v>40</v>
      </c>
      <c r="D18" s="146" t="s">
        <v>41</v>
      </c>
      <c r="E18" s="144"/>
      <c r="F18" s="147">
        <v>1</v>
      </c>
      <c r="G18" s="142">
        <v>5</v>
      </c>
      <c r="H18" s="146">
        <v>3</v>
      </c>
      <c r="I18" s="132">
        <v>3</v>
      </c>
      <c r="J18" s="145">
        <v>0.6</v>
      </c>
      <c r="K18" s="131">
        <v>4727393</v>
      </c>
      <c r="L18" s="121">
        <f t="shared" si="0"/>
        <v>8509307.4000000004</v>
      </c>
      <c r="M18" s="84"/>
      <c r="N18" s="84"/>
      <c r="O18" s="130">
        <v>0</v>
      </c>
      <c r="P18" s="121">
        <f t="shared" si="1"/>
        <v>0</v>
      </c>
    </row>
    <row r="19" spans="1:16" ht="31.2" x14ac:dyDescent="0.3">
      <c r="B19" s="132" t="s">
        <v>271</v>
      </c>
      <c r="C19" s="226" t="s">
        <v>42</v>
      </c>
      <c r="D19" s="142" t="s">
        <v>43</v>
      </c>
      <c r="E19" s="144"/>
      <c r="F19" s="144">
        <v>1</v>
      </c>
      <c r="G19" s="142">
        <v>7</v>
      </c>
      <c r="H19" s="132">
        <v>5</v>
      </c>
      <c r="I19" s="132">
        <v>3</v>
      </c>
      <c r="J19" s="135">
        <v>0.63547557840616842</v>
      </c>
      <c r="K19" s="131">
        <v>5335127</v>
      </c>
      <c r="L19" s="121">
        <f t="shared" si="0"/>
        <v>10171028.748586098</v>
      </c>
      <c r="M19" s="84"/>
      <c r="N19" s="84"/>
      <c r="O19" s="130">
        <v>0</v>
      </c>
      <c r="P19" s="121">
        <f t="shared" si="1"/>
        <v>0</v>
      </c>
    </row>
    <row r="20" spans="1:16" ht="39.6" customHeight="1" x14ac:dyDescent="0.3">
      <c r="B20" s="132" t="s">
        <v>272</v>
      </c>
      <c r="C20" s="223" t="s">
        <v>44</v>
      </c>
      <c r="D20" s="136" t="s">
        <v>45</v>
      </c>
      <c r="E20" s="143"/>
      <c r="F20" s="140">
        <v>1</v>
      </c>
      <c r="G20" s="142">
        <v>5</v>
      </c>
      <c r="H20" s="142">
        <v>2</v>
      </c>
      <c r="I20" s="133">
        <v>1</v>
      </c>
      <c r="J20" s="132">
        <v>1</v>
      </c>
      <c r="K20" s="131">
        <v>4825727</v>
      </c>
      <c r="L20" s="121">
        <f t="shared" ref="L20:L26" si="2">K20*$I20*$J20*($E20+$F20)</f>
        <v>4825727</v>
      </c>
      <c r="M20" s="84"/>
      <c r="N20" s="84"/>
      <c r="O20" s="130">
        <v>0</v>
      </c>
      <c r="P20" s="121">
        <f t="shared" ref="P20:P26" si="3">O20*$I20*$J20*($E20+$F20)</f>
        <v>0</v>
      </c>
    </row>
    <row r="21" spans="1:16" ht="39.6" customHeight="1" x14ac:dyDescent="0.3">
      <c r="B21" s="132" t="s">
        <v>273</v>
      </c>
      <c r="C21" s="223" t="s">
        <v>46</v>
      </c>
      <c r="D21" s="136" t="s">
        <v>28</v>
      </c>
      <c r="E21" s="143"/>
      <c r="F21" s="140">
        <v>2</v>
      </c>
      <c r="G21" s="142">
        <v>5</v>
      </c>
      <c r="H21" s="142">
        <v>2</v>
      </c>
      <c r="I21" s="133">
        <v>3</v>
      </c>
      <c r="J21" s="132">
        <v>0.5</v>
      </c>
      <c r="K21" s="131">
        <v>3911060</v>
      </c>
      <c r="L21" s="121">
        <f t="shared" si="2"/>
        <v>11733180</v>
      </c>
      <c r="M21" s="84"/>
      <c r="N21" s="84"/>
      <c r="O21" s="130">
        <v>0</v>
      </c>
      <c r="P21" s="121">
        <f t="shared" si="3"/>
        <v>0</v>
      </c>
    </row>
    <row r="22" spans="1:16" ht="39.6" customHeight="1" x14ac:dyDescent="0.3">
      <c r="B22" s="132" t="s">
        <v>274</v>
      </c>
      <c r="C22" s="223" t="s">
        <v>47</v>
      </c>
      <c r="D22" s="136" t="s">
        <v>28</v>
      </c>
      <c r="E22" s="143"/>
      <c r="F22" s="140">
        <v>1</v>
      </c>
      <c r="G22" s="142">
        <v>5</v>
      </c>
      <c r="H22" s="142">
        <v>2</v>
      </c>
      <c r="I22" s="133">
        <v>3</v>
      </c>
      <c r="J22" s="132">
        <v>0.3</v>
      </c>
      <c r="K22" s="131">
        <v>4144393</v>
      </c>
      <c r="L22" s="121">
        <f t="shared" si="2"/>
        <v>3729953.6999999997</v>
      </c>
      <c r="M22" s="84"/>
      <c r="N22" s="84"/>
      <c r="O22" s="130">
        <v>0</v>
      </c>
      <c r="P22" s="121">
        <f t="shared" si="3"/>
        <v>0</v>
      </c>
    </row>
    <row r="23" spans="1:16" ht="39.6" customHeight="1" x14ac:dyDescent="0.3">
      <c r="B23" s="132" t="s">
        <v>275</v>
      </c>
      <c r="C23" s="224" t="s">
        <v>48</v>
      </c>
      <c r="D23" s="136" t="s">
        <v>49</v>
      </c>
      <c r="E23" s="141"/>
      <c r="F23" s="140">
        <v>1</v>
      </c>
      <c r="G23" s="133">
        <v>2</v>
      </c>
      <c r="H23" s="133">
        <v>1</v>
      </c>
      <c r="I23" s="133">
        <v>1</v>
      </c>
      <c r="J23" s="132">
        <v>0.8</v>
      </c>
      <c r="K23" s="131">
        <v>1812783</v>
      </c>
      <c r="L23" s="121">
        <f t="shared" si="2"/>
        <v>1450226.4000000001</v>
      </c>
      <c r="M23" s="84"/>
      <c r="N23" s="84"/>
      <c r="O23" s="130">
        <v>0</v>
      </c>
      <c r="P23" s="121">
        <f t="shared" si="3"/>
        <v>0</v>
      </c>
    </row>
    <row r="24" spans="1:16" ht="39.6" customHeight="1" x14ac:dyDescent="0.3">
      <c r="B24" s="132" t="s">
        <v>276</v>
      </c>
      <c r="C24" s="224" t="s">
        <v>50</v>
      </c>
      <c r="D24" s="136" t="s">
        <v>51</v>
      </c>
      <c r="E24" s="141"/>
      <c r="F24" s="140">
        <v>1</v>
      </c>
      <c r="G24" s="142">
        <v>5</v>
      </c>
      <c r="H24" s="133">
        <v>3</v>
      </c>
      <c r="I24" s="133">
        <v>1</v>
      </c>
      <c r="J24" s="132">
        <v>0.8</v>
      </c>
      <c r="K24" s="131">
        <v>4437103</v>
      </c>
      <c r="L24" s="121">
        <f t="shared" si="2"/>
        <v>3549682.4000000004</v>
      </c>
      <c r="M24" s="84"/>
      <c r="N24" s="84"/>
      <c r="O24" s="130">
        <v>0</v>
      </c>
      <c r="P24" s="121">
        <f t="shared" si="3"/>
        <v>0</v>
      </c>
    </row>
    <row r="25" spans="1:16" ht="39" customHeight="1" x14ac:dyDescent="0.3">
      <c r="A25" s="11"/>
      <c r="B25" s="132" t="s">
        <v>277</v>
      </c>
      <c r="C25" s="224" t="s">
        <v>52</v>
      </c>
      <c r="D25" s="136" t="s">
        <v>49</v>
      </c>
      <c r="E25" s="141"/>
      <c r="F25" s="140">
        <v>1</v>
      </c>
      <c r="G25" s="133">
        <v>2</v>
      </c>
      <c r="H25" s="133">
        <v>1</v>
      </c>
      <c r="I25" s="133">
        <v>1</v>
      </c>
      <c r="J25" s="132">
        <v>0.8</v>
      </c>
      <c r="K25" s="131">
        <v>1681353</v>
      </c>
      <c r="L25" s="121">
        <f t="shared" si="2"/>
        <v>1345082.4000000001</v>
      </c>
      <c r="M25" s="84"/>
      <c r="N25" s="84"/>
      <c r="O25" s="130">
        <v>0</v>
      </c>
      <c r="P25" s="121">
        <f t="shared" si="3"/>
        <v>0</v>
      </c>
    </row>
    <row r="26" spans="1:16" ht="39.6" customHeight="1" x14ac:dyDescent="0.3">
      <c r="B26" s="132" t="s">
        <v>278</v>
      </c>
      <c r="C26" s="224" t="s">
        <v>53</v>
      </c>
      <c r="D26" s="136" t="s">
        <v>54</v>
      </c>
      <c r="E26" s="141"/>
      <c r="F26" s="140">
        <v>1</v>
      </c>
      <c r="G26" s="133">
        <v>2</v>
      </c>
      <c r="H26" s="133">
        <v>1</v>
      </c>
      <c r="I26" s="133">
        <v>1</v>
      </c>
      <c r="J26" s="132">
        <v>0.8</v>
      </c>
      <c r="K26" s="131">
        <v>2387570</v>
      </c>
      <c r="L26" s="121">
        <f t="shared" si="2"/>
        <v>1910056</v>
      </c>
      <c r="M26" s="84"/>
      <c r="N26" s="84"/>
      <c r="O26" s="130">
        <v>0</v>
      </c>
      <c r="P26" s="121">
        <f t="shared" si="3"/>
        <v>0</v>
      </c>
    </row>
    <row r="27" spans="1:16" ht="13.5" customHeight="1" x14ac:dyDescent="0.3">
      <c r="B27" s="129"/>
      <c r="C27" s="93"/>
      <c r="D27" s="93"/>
      <c r="E27" s="93"/>
      <c r="F27" s="93"/>
      <c r="G27" s="93"/>
      <c r="H27" s="93"/>
      <c r="J27" s="90"/>
      <c r="K27" s="92"/>
      <c r="L27" s="92"/>
      <c r="M27" s="84"/>
      <c r="N27" s="84"/>
      <c r="O27" s="92"/>
      <c r="P27" s="92"/>
    </row>
    <row r="28" spans="1:16" ht="39.75" customHeight="1" x14ac:dyDescent="0.3">
      <c r="B28" s="188">
        <v>40</v>
      </c>
      <c r="C28" s="194" t="s">
        <v>55</v>
      </c>
      <c r="D28" s="195"/>
      <c r="E28" s="195"/>
      <c r="F28" s="195"/>
      <c r="G28" s="195"/>
      <c r="H28" s="195"/>
      <c r="I28" s="195"/>
      <c r="J28" s="195"/>
      <c r="K28" s="196"/>
      <c r="L28" s="189">
        <f>+L29</f>
        <v>211240052.69251668</v>
      </c>
      <c r="M28" s="84"/>
      <c r="N28" s="84"/>
      <c r="O28" s="124"/>
      <c r="P28" s="123">
        <f>+P29</f>
        <v>0</v>
      </c>
    </row>
    <row r="29" spans="1:16" ht="39.6" customHeight="1" x14ac:dyDescent="0.3">
      <c r="B29" s="122" t="s">
        <v>56</v>
      </c>
      <c r="C29" s="190" t="s">
        <v>57</v>
      </c>
      <c r="D29" s="190"/>
      <c r="E29" s="250"/>
      <c r="F29" s="251"/>
      <c r="G29" s="251"/>
      <c r="H29" s="252"/>
      <c r="I29" s="191" t="s">
        <v>11</v>
      </c>
      <c r="J29" s="192">
        <v>1.89</v>
      </c>
      <c r="K29" s="193">
        <v>2.11</v>
      </c>
      <c r="L29" s="121">
        <f>(L10)*K29</f>
        <v>211240052.69251668</v>
      </c>
      <c r="M29" s="84"/>
      <c r="N29" s="84"/>
      <c r="O29" s="139">
        <v>0</v>
      </c>
      <c r="P29" s="121">
        <f>(P10)*O29</f>
        <v>0</v>
      </c>
    </row>
    <row r="30" spans="1:16" ht="12.75" customHeight="1" x14ac:dyDescent="0.3">
      <c r="B30" s="129"/>
      <c r="C30" s="138"/>
      <c r="D30" s="138"/>
      <c r="E30" s="138"/>
      <c r="F30" s="138"/>
      <c r="G30" s="138"/>
      <c r="H30" s="138"/>
      <c r="I30" s="129"/>
      <c r="J30" s="137"/>
      <c r="K30" s="92"/>
      <c r="L30" s="92"/>
      <c r="M30" s="84"/>
      <c r="N30" s="84"/>
      <c r="O30" s="92"/>
      <c r="P30" s="92"/>
    </row>
    <row r="31" spans="1:16" ht="39" customHeight="1" x14ac:dyDescent="0.3">
      <c r="B31" s="125">
        <v>50</v>
      </c>
      <c r="C31" s="125" t="s">
        <v>58</v>
      </c>
      <c r="D31" s="125" t="s">
        <v>59</v>
      </c>
      <c r="E31" s="253" t="s">
        <v>7</v>
      </c>
      <c r="F31" s="254"/>
      <c r="G31" s="254"/>
      <c r="H31" s="255"/>
      <c r="I31" s="125" t="s">
        <v>20</v>
      </c>
      <c r="J31" s="125" t="s">
        <v>21</v>
      </c>
      <c r="K31" s="125" t="s">
        <v>60</v>
      </c>
      <c r="L31" s="123">
        <f>SUM(L32:L35)</f>
        <v>23020702.700628459</v>
      </c>
      <c r="M31" s="84"/>
      <c r="N31" s="84"/>
      <c r="O31" s="125" t="s">
        <v>60</v>
      </c>
      <c r="P31" s="123">
        <f>SUM(P32:P35)</f>
        <v>0</v>
      </c>
    </row>
    <row r="32" spans="1:16" ht="39" customHeight="1" x14ac:dyDescent="0.3">
      <c r="B32" s="122" t="s">
        <v>61</v>
      </c>
      <c r="C32" s="134" t="s">
        <v>62</v>
      </c>
      <c r="D32" s="136" t="s">
        <v>63</v>
      </c>
      <c r="E32" s="247"/>
      <c r="F32" s="248"/>
      <c r="G32" s="248"/>
      <c r="H32" s="249"/>
      <c r="I32" s="133">
        <v>1</v>
      </c>
      <c r="J32" s="132">
        <v>1</v>
      </c>
      <c r="K32" s="131">
        <v>6700000</v>
      </c>
      <c r="L32" s="121">
        <f>K32*$I32*$J32</f>
        <v>6700000</v>
      </c>
      <c r="M32" s="84"/>
      <c r="N32" s="84"/>
      <c r="O32" s="130">
        <v>0</v>
      </c>
      <c r="P32" s="121">
        <f>O32*$I32*$J32</f>
        <v>0</v>
      </c>
    </row>
    <row r="33" spans="2:16" ht="51" customHeight="1" x14ac:dyDescent="0.3">
      <c r="B33" s="122" t="s">
        <v>64</v>
      </c>
      <c r="C33" s="134" t="s">
        <v>65</v>
      </c>
      <c r="D33" s="136" t="s">
        <v>66</v>
      </c>
      <c r="E33" s="247"/>
      <c r="F33" s="248"/>
      <c r="G33" s="248"/>
      <c r="H33" s="249"/>
      <c r="I33" s="133">
        <v>1</v>
      </c>
      <c r="J33" s="132">
        <v>0.5</v>
      </c>
      <c r="K33" s="131">
        <v>17516373</v>
      </c>
      <c r="L33" s="121">
        <f>K33*$I33*$J33</f>
        <v>8758186.5</v>
      </c>
      <c r="M33" s="84"/>
      <c r="N33" s="84"/>
      <c r="O33" s="130">
        <v>0</v>
      </c>
      <c r="P33" s="121">
        <f>O33*$I33*$J33</f>
        <v>0</v>
      </c>
    </row>
    <row r="34" spans="2:16" ht="70.5" customHeight="1" x14ac:dyDescent="0.3">
      <c r="B34" s="122" t="s">
        <v>67</v>
      </c>
      <c r="C34" s="134" t="s">
        <v>68</v>
      </c>
      <c r="D34" s="136"/>
      <c r="E34" s="247"/>
      <c r="F34" s="248"/>
      <c r="G34" s="248"/>
      <c r="H34" s="249"/>
      <c r="I34" s="133">
        <v>1</v>
      </c>
      <c r="J34" s="135">
        <v>0.62397550687486891</v>
      </c>
      <c r="K34" s="131">
        <v>6686667</v>
      </c>
      <c r="L34" s="121">
        <f>K34*$I34*$J34</f>
        <v>4172316.430628459</v>
      </c>
      <c r="M34" s="84"/>
      <c r="N34" s="84"/>
      <c r="O34" s="130">
        <v>0</v>
      </c>
      <c r="P34" s="121">
        <f>O34*$I34*$J34</f>
        <v>0</v>
      </c>
    </row>
    <row r="35" spans="2:16" ht="39.6" customHeight="1" x14ac:dyDescent="0.3">
      <c r="B35" s="122" t="s">
        <v>69</v>
      </c>
      <c r="C35" s="134" t="s">
        <v>70</v>
      </c>
      <c r="D35" s="133" t="s">
        <v>71</v>
      </c>
      <c r="E35" s="247" t="s">
        <v>72</v>
      </c>
      <c r="F35" s="248"/>
      <c r="G35" s="248"/>
      <c r="H35" s="249"/>
      <c r="I35" s="133">
        <v>3</v>
      </c>
      <c r="J35" s="132">
        <v>0.23</v>
      </c>
      <c r="K35" s="131">
        <v>4913333</v>
      </c>
      <c r="L35" s="121">
        <f>K35*$I35*$J35</f>
        <v>3390199.77</v>
      </c>
      <c r="M35" s="84"/>
      <c r="N35" s="84"/>
      <c r="O35" s="130">
        <v>0</v>
      </c>
      <c r="P35" s="121">
        <f>O35*$I35*$J35</f>
        <v>0</v>
      </c>
    </row>
    <row r="36" spans="2:16" ht="14.25" customHeight="1" x14ac:dyDescent="0.3">
      <c r="B36" s="129"/>
      <c r="C36" s="128"/>
      <c r="D36" s="127"/>
      <c r="E36" s="95"/>
      <c r="F36" s="126"/>
      <c r="G36" s="95"/>
      <c r="H36" s="95"/>
      <c r="J36" s="90"/>
      <c r="K36" s="92"/>
      <c r="L36" s="92"/>
      <c r="M36" s="84"/>
      <c r="N36" s="84"/>
      <c r="O36" s="92"/>
      <c r="P36" s="92"/>
    </row>
    <row r="37" spans="2:16" ht="39" customHeight="1" x14ac:dyDescent="0.3">
      <c r="B37" s="188">
        <v>60</v>
      </c>
      <c r="C37" s="194" t="s">
        <v>73</v>
      </c>
      <c r="D37" s="195"/>
      <c r="E37" s="195"/>
      <c r="F37" s="195"/>
      <c r="G37" s="195"/>
      <c r="H37" s="195"/>
      <c r="I37" s="195"/>
      <c r="J37" s="195"/>
      <c r="K37" s="196"/>
      <c r="L37" s="189">
        <f>SUM(L38:L38)</f>
        <v>44509543.524697579</v>
      </c>
      <c r="M37" s="84"/>
      <c r="N37" s="84"/>
      <c r="O37" s="124"/>
      <c r="P37" s="123">
        <f>SUM(P38:P38)</f>
        <v>0</v>
      </c>
    </row>
    <row r="38" spans="2:16" ht="39" customHeight="1" x14ac:dyDescent="0.3">
      <c r="B38" s="122" t="s">
        <v>74</v>
      </c>
      <c r="C38" s="190" t="s">
        <v>73</v>
      </c>
      <c r="D38" s="190"/>
      <c r="E38" s="250"/>
      <c r="F38" s="251"/>
      <c r="G38" s="251"/>
      <c r="H38" s="252"/>
      <c r="I38" s="191" t="s">
        <v>11</v>
      </c>
      <c r="J38" s="192">
        <v>0.19</v>
      </c>
      <c r="K38" s="197">
        <f>L31+L28</f>
        <v>234260755.39314514</v>
      </c>
      <c r="L38" s="121">
        <f>J38*K38</f>
        <v>44509543.524697579</v>
      </c>
      <c r="M38" s="84"/>
      <c r="N38" s="84"/>
      <c r="O38" s="121">
        <f>P28+P31</f>
        <v>0</v>
      </c>
      <c r="P38" s="121">
        <f>O38*$J$38</f>
        <v>0</v>
      </c>
    </row>
    <row r="39" spans="2:16" ht="29.25" customHeight="1" thickBot="1" x14ac:dyDescent="0.35">
      <c r="B39" s="99"/>
      <c r="C39" s="94"/>
      <c r="D39" s="94"/>
      <c r="E39" s="94"/>
      <c r="F39" s="94"/>
      <c r="G39" s="94"/>
      <c r="H39" s="94"/>
      <c r="I39" s="94"/>
      <c r="J39" s="99"/>
      <c r="K39" s="94"/>
      <c r="L39" s="94"/>
      <c r="M39" s="84"/>
      <c r="N39" s="84"/>
      <c r="O39" s="94"/>
      <c r="P39" s="94"/>
    </row>
    <row r="40" spans="2:16" ht="60" customHeight="1" x14ac:dyDescent="0.3">
      <c r="B40" s="246"/>
      <c r="C40" s="246"/>
      <c r="D40" s="99"/>
      <c r="E40" s="99"/>
      <c r="F40" s="256" t="s">
        <v>75</v>
      </c>
      <c r="G40" s="257"/>
      <c r="H40" s="257"/>
      <c r="I40" s="257"/>
      <c r="J40" s="258"/>
      <c r="K40" s="120" t="s">
        <v>76</v>
      </c>
      <c r="L40" s="118">
        <f>L28+L31+L37</f>
        <v>278770298.91784275</v>
      </c>
      <c r="M40" s="84"/>
      <c r="N40" s="84"/>
      <c r="O40" s="119" t="s">
        <v>77</v>
      </c>
      <c r="P40" s="118">
        <f>P28+P31+P37</f>
        <v>0</v>
      </c>
    </row>
    <row r="41" spans="2:16" x14ac:dyDescent="0.3">
      <c r="C41" s="100"/>
      <c r="D41" s="100"/>
      <c r="E41" s="100"/>
      <c r="F41" s="100"/>
      <c r="G41" s="100"/>
      <c r="H41" s="100"/>
      <c r="I41" s="90"/>
      <c r="J41" s="90"/>
      <c r="K41" s="84"/>
      <c r="L41" s="84"/>
      <c r="M41" s="84"/>
      <c r="N41" s="84"/>
    </row>
    <row r="42" spans="2:16" x14ac:dyDescent="0.3">
      <c r="C42" s="100"/>
      <c r="D42" s="100"/>
      <c r="E42" s="100"/>
      <c r="F42" s="100"/>
      <c r="G42" s="100"/>
      <c r="H42" s="100"/>
      <c r="I42" s="90"/>
      <c r="J42" s="90"/>
      <c r="K42" s="84"/>
      <c r="L42" s="84"/>
      <c r="M42" s="84"/>
      <c r="N42" s="84"/>
    </row>
    <row r="43" spans="2:16" ht="15.75" customHeight="1" x14ac:dyDescent="0.3">
      <c r="B43" s="237" t="s">
        <v>78</v>
      </c>
      <c r="C43" s="238"/>
      <c r="D43" s="238"/>
      <c r="E43" s="238"/>
      <c r="F43" s="238"/>
      <c r="G43" s="238"/>
      <c r="H43" s="238"/>
      <c r="I43" s="238"/>
      <c r="J43" s="238"/>
      <c r="K43" s="238"/>
      <c r="L43" s="239"/>
      <c r="M43" s="84"/>
      <c r="N43" s="84"/>
    </row>
    <row r="44" spans="2:16" x14ac:dyDescent="0.3">
      <c r="B44" s="240"/>
      <c r="C44" s="241"/>
      <c r="D44" s="241"/>
      <c r="E44" s="241"/>
      <c r="F44" s="241"/>
      <c r="G44" s="241"/>
      <c r="H44" s="241"/>
      <c r="I44" s="241"/>
      <c r="J44" s="241"/>
      <c r="K44" s="241"/>
      <c r="L44" s="242"/>
      <c r="M44" s="84"/>
      <c r="N44" s="84"/>
    </row>
    <row r="45" spans="2:16" x14ac:dyDescent="0.3">
      <c r="B45" s="240"/>
      <c r="C45" s="241"/>
      <c r="D45" s="241"/>
      <c r="E45" s="241"/>
      <c r="F45" s="241"/>
      <c r="G45" s="241"/>
      <c r="H45" s="241"/>
      <c r="I45" s="241"/>
      <c r="J45" s="241"/>
      <c r="K45" s="241"/>
      <c r="L45" s="242"/>
      <c r="M45" s="84"/>
      <c r="N45" s="84"/>
    </row>
    <row r="46" spans="2:16" x14ac:dyDescent="0.3">
      <c r="B46" s="240"/>
      <c r="C46" s="241"/>
      <c r="D46" s="241"/>
      <c r="E46" s="241"/>
      <c r="F46" s="241"/>
      <c r="G46" s="241"/>
      <c r="H46" s="241"/>
      <c r="I46" s="241"/>
      <c r="J46" s="241"/>
      <c r="K46" s="241"/>
      <c r="L46" s="242"/>
      <c r="M46" s="84"/>
      <c r="N46" s="84"/>
    </row>
    <row r="47" spans="2:16" x14ac:dyDescent="0.3">
      <c r="B47" s="240"/>
      <c r="C47" s="241"/>
      <c r="D47" s="241"/>
      <c r="E47" s="241"/>
      <c r="F47" s="241"/>
      <c r="G47" s="241"/>
      <c r="H47" s="241"/>
      <c r="I47" s="241"/>
      <c r="J47" s="241"/>
      <c r="K47" s="241"/>
      <c r="L47" s="242"/>
      <c r="M47" s="84"/>
      <c r="N47" s="84"/>
    </row>
    <row r="48" spans="2:16" x14ac:dyDescent="0.3">
      <c r="B48" s="240"/>
      <c r="C48" s="241"/>
      <c r="D48" s="241"/>
      <c r="E48" s="241"/>
      <c r="F48" s="241"/>
      <c r="G48" s="241"/>
      <c r="H48" s="241"/>
      <c r="I48" s="241"/>
      <c r="J48" s="241"/>
      <c r="K48" s="241"/>
      <c r="L48" s="242"/>
      <c r="M48" s="84"/>
      <c r="N48" s="84"/>
    </row>
    <row r="49" spans="1:14" x14ac:dyDescent="0.3">
      <c r="B49" s="240"/>
      <c r="C49" s="241"/>
      <c r="D49" s="241"/>
      <c r="E49" s="241"/>
      <c r="F49" s="241"/>
      <c r="G49" s="241"/>
      <c r="H49" s="241"/>
      <c r="I49" s="241"/>
      <c r="J49" s="241"/>
      <c r="K49" s="241"/>
      <c r="L49" s="242"/>
      <c r="M49" s="84"/>
      <c r="N49" s="84"/>
    </row>
    <row r="50" spans="1:14" x14ac:dyDescent="0.3">
      <c r="B50" s="243"/>
      <c r="C50" s="244"/>
      <c r="D50" s="244"/>
      <c r="E50" s="244"/>
      <c r="F50" s="244"/>
      <c r="G50" s="244"/>
      <c r="H50" s="244"/>
      <c r="I50" s="244"/>
      <c r="J50" s="244"/>
      <c r="K50" s="244"/>
      <c r="L50" s="245"/>
      <c r="M50" s="84"/>
      <c r="N50" s="84"/>
    </row>
    <row r="51" spans="1:14" x14ac:dyDescent="0.3">
      <c r="C51" s="97"/>
      <c r="D51" s="97"/>
      <c r="E51" s="97"/>
      <c r="F51" s="97"/>
      <c r="G51" s="97"/>
      <c r="H51" s="97"/>
      <c r="I51" s="90"/>
      <c r="J51" s="90"/>
      <c r="K51" s="84"/>
      <c r="L51" s="84"/>
      <c r="M51" s="84"/>
      <c r="N51" s="84"/>
    </row>
    <row r="52" spans="1:14" s="187" customFormat="1" ht="41.25" customHeight="1" x14ac:dyDescent="0.3">
      <c r="A52" s="84"/>
      <c r="B52" s="234" t="s">
        <v>79</v>
      </c>
      <c r="C52" s="235"/>
      <c r="D52" s="235"/>
      <c r="E52" s="235"/>
      <c r="F52" s="235"/>
      <c r="G52" s="235"/>
      <c r="H52" s="235"/>
      <c r="I52" s="235"/>
      <c r="J52" s="235"/>
      <c r="K52" s="235"/>
      <c r="L52" s="236"/>
    </row>
    <row r="53" spans="1:14" s="161" customFormat="1" x14ac:dyDescent="0.3">
      <c r="A53" s="84"/>
      <c r="B53" s="162"/>
      <c r="C53" s="163"/>
      <c r="D53" s="163"/>
      <c r="E53" s="163"/>
      <c r="F53" s="163"/>
      <c r="G53" s="163"/>
      <c r="H53" s="164"/>
      <c r="I53" s="164"/>
      <c r="J53" s="198"/>
      <c r="K53" s="199"/>
      <c r="L53" s="200"/>
    </row>
    <row r="54" spans="1:14" s="161" customFormat="1" x14ac:dyDescent="0.3">
      <c r="A54" s="84"/>
      <c r="B54" s="175" t="s">
        <v>80</v>
      </c>
      <c r="D54" s="205"/>
      <c r="E54" s="165"/>
      <c r="F54" s="165"/>
      <c r="G54" s="165"/>
      <c r="H54" s="206"/>
      <c r="I54" s="177"/>
      <c r="J54" s="201"/>
      <c r="L54" s="202"/>
    </row>
    <row r="55" spans="1:14" s="161" customFormat="1" x14ac:dyDescent="0.3">
      <c r="A55" s="84"/>
      <c r="B55" s="166"/>
      <c r="C55" s="179"/>
      <c r="D55" s="176"/>
      <c r="E55" s="176"/>
      <c r="F55" s="176"/>
      <c r="G55" s="176"/>
      <c r="H55" s="177"/>
      <c r="I55" s="177"/>
      <c r="J55" s="201"/>
      <c r="L55" s="202"/>
    </row>
    <row r="56" spans="1:14" s="161" customFormat="1" x14ac:dyDescent="0.3">
      <c r="A56" s="84"/>
      <c r="B56" s="167"/>
      <c r="C56" s="180"/>
      <c r="H56" s="181"/>
      <c r="I56" s="181"/>
      <c r="J56" s="201"/>
      <c r="L56" s="202"/>
    </row>
    <row r="57" spans="1:14" s="161" customFormat="1" x14ac:dyDescent="0.3">
      <c r="A57" s="84"/>
      <c r="B57" s="175" t="s">
        <v>81</v>
      </c>
      <c r="C57" s="178"/>
      <c r="D57" s="165"/>
      <c r="E57" s="172"/>
      <c r="F57" s="172"/>
      <c r="G57" s="172"/>
      <c r="H57" s="173"/>
      <c r="I57" s="181"/>
      <c r="J57" s="201"/>
      <c r="L57" s="202"/>
    </row>
    <row r="58" spans="1:14" s="161" customFormat="1" x14ac:dyDescent="0.3">
      <c r="A58" s="84"/>
      <c r="B58" s="167"/>
      <c r="C58" s="180"/>
      <c r="H58" s="181"/>
      <c r="I58" s="181"/>
      <c r="J58" s="201"/>
      <c r="L58" s="202"/>
    </row>
    <row r="59" spans="1:14" s="161" customFormat="1" x14ac:dyDescent="0.3">
      <c r="A59" s="84"/>
      <c r="B59" s="168"/>
      <c r="C59" s="182"/>
      <c r="D59"/>
      <c r="E59" s="183"/>
      <c r="F59" s="183"/>
      <c r="G59" s="183"/>
      <c r="H59" s="184"/>
      <c r="I59" s="184"/>
      <c r="J59" s="201"/>
      <c r="L59" s="202"/>
    </row>
    <row r="60" spans="1:14" s="161" customFormat="1" x14ac:dyDescent="0.3">
      <c r="A60" s="84"/>
      <c r="B60" s="174" t="s">
        <v>82</v>
      </c>
      <c r="C60" s="185"/>
      <c r="D60" s="165"/>
      <c r="E60" s="207"/>
      <c r="F60" s="207"/>
      <c r="G60" s="207"/>
      <c r="H60" s="208"/>
      <c r="I60" s="184"/>
      <c r="J60" s="201"/>
      <c r="L60" s="202"/>
    </row>
    <row r="61" spans="1:14" s="161" customFormat="1" x14ac:dyDescent="0.3">
      <c r="A61" s="84"/>
      <c r="B61" s="169"/>
      <c r="C61" s="186"/>
      <c r="D61"/>
      <c r="E61" s="183"/>
      <c r="F61" s="183"/>
      <c r="G61" s="183"/>
      <c r="H61" s="184"/>
      <c r="I61" s="184"/>
      <c r="J61" s="201"/>
      <c r="L61" s="202"/>
    </row>
    <row r="62" spans="1:14" s="161" customFormat="1" x14ac:dyDescent="0.3">
      <c r="A62" s="84"/>
      <c r="B62" s="174" t="s">
        <v>83</v>
      </c>
      <c r="C62" s="185"/>
      <c r="D62" s="165"/>
      <c r="E62" s="172"/>
      <c r="F62" s="172"/>
      <c r="G62" s="172"/>
      <c r="H62" s="173"/>
      <c r="I62" s="181"/>
      <c r="J62" s="201"/>
      <c r="L62" s="202"/>
    </row>
    <row r="63" spans="1:14" s="161" customFormat="1" x14ac:dyDescent="0.3">
      <c r="A63" s="84"/>
      <c r="B63" s="170"/>
      <c r="C63" s="171"/>
      <c r="D63" s="171"/>
      <c r="E63" s="172"/>
      <c r="F63" s="172"/>
      <c r="G63" s="172"/>
      <c r="H63" s="173"/>
      <c r="I63" s="173"/>
      <c r="J63" s="203"/>
      <c r="K63" s="172"/>
      <c r="L63" s="204"/>
    </row>
    <row r="64" spans="1:14" x14ac:dyDescent="0.3">
      <c r="K64" s="84"/>
      <c r="L64" s="84"/>
      <c r="M64" s="84"/>
      <c r="N64" s="84"/>
    </row>
    <row r="65" spans="2:14" x14ac:dyDescent="0.3">
      <c r="B65" s="99"/>
      <c r="C65" s="98"/>
      <c r="D65" s="98"/>
      <c r="E65" s="98"/>
      <c r="F65" s="98"/>
      <c r="G65" s="98"/>
      <c r="H65" s="98"/>
      <c r="I65" s="98"/>
      <c r="J65" s="98"/>
      <c r="K65" s="84"/>
      <c r="L65" s="84"/>
      <c r="M65" s="84"/>
      <c r="N65" s="84"/>
    </row>
    <row r="66" spans="2:14" x14ac:dyDescent="0.3">
      <c r="B66" s="117"/>
      <c r="C66" s="100"/>
      <c r="D66" s="100"/>
      <c r="E66" s="100"/>
      <c r="F66" s="100"/>
      <c r="G66" s="100"/>
      <c r="H66" s="100"/>
      <c r="I66" s="90"/>
      <c r="J66" s="90"/>
      <c r="K66" s="84"/>
      <c r="L66" s="84"/>
      <c r="M66" s="84"/>
      <c r="N66" s="84"/>
    </row>
    <row r="67" spans="2:14" x14ac:dyDescent="0.3">
      <c r="K67" s="84"/>
      <c r="L67" s="84"/>
      <c r="M67" s="84"/>
      <c r="N67" s="84"/>
    </row>
    <row r="68" spans="2:14" x14ac:dyDescent="0.3">
      <c r="B68" s="99"/>
      <c r="C68" s="98"/>
      <c r="D68" s="98"/>
      <c r="E68" s="98"/>
      <c r="F68" s="98"/>
      <c r="G68" s="98"/>
      <c r="H68" s="98"/>
      <c r="I68" s="98"/>
      <c r="J68" s="98"/>
      <c r="K68" s="84"/>
      <c r="L68" s="84"/>
      <c r="M68" s="84"/>
      <c r="N68" s="84"/>
    </row>
    <row r="69" spans="2:14" x14ac:dyDescent="0.3">
      <c r="C69" s="100"/>
      <c r="D69" s="100"/>
      <c r="E69" s="100"/>
      <c r="F69" s="100"/>
      <c r="G69" s="100"/>
      <c r="H69" s="100"/>
      <c r="I69" s="90"/>
      <c r="J69" s="90"/>
      <c r="K69" s="84"/>
      <c r="L69" s="84"/>
      <c r="M69" s="84"/>
      <c r="N69" s="84"/>
    </row>
    <row r="70" spans="2:14" x14ac:dyDescent="0.3">
      <c r="C70" s="100"/>
      <c r="D70" s="100"/>
      <c r="E70" s="100"/>
      <c r="F70" s="100"/>
      <c r="G70" s="100"/>
      <c r="H70" s="100"/>
      <c r="I70" s="90"/>
      <c r="J70" s="90"/>
      <c r="K70" s="84"/>
      <c r="L70" s="84"/>
      <c r="M70" s="84"/>
      <c r="N70" s="84"/>
    </row>
    <row r="71" spans="2:14" x14ac:dyDescent="0.3">
      <c r="B71" s="86"/>
      <c r="C71" s="86"/>
      <c r="D71" s="86"/>
      <c r="E71" s="86"/>
      <c r="F71" s="86"/>
      <c r="G71" s="86"/>
      <c r="H71" s="86"/>
      <c r="I71" s="86"/>
      <c r="J71" s="94"/>
      <c r="K71" s="84"/>
      <c r="L71" s="84"/>
      <c r="M71" s="84"/>
      <c r="N71" s="84"/>
    </row>
    <row r="72" spans="2:14" x14ac:dyDescent="0.3">
      <c r="B72" s="86"/>
      <c r="C72" s="86"/>
      <c r="D72" s="86"/>
      <c r="E72" s="86"/>
      <c r="F72" s="86"/>
      <c r="G72" s="86"/>
      <c r="H72" s="86"/>
      <c r="I72" s="86"/>
      <c r="J72" s="86"/>
      <c r="K72" s="84"/>
      <c r="L72" s="84"/>
      <c r="M72" s="84"/>
      <c r="N72" s="84"/>
    </row>
    <row r="73" spans="2:14" x14ac:dyDescent="0.3">
      <c r="K73" s="84"/>
      <c r="L73" s="84"/>
      <c r="M73" s="84"/>
      <c r="N73" s="84"/>
    </row>
    <row r="74" spans="2:14" x14ac:dyDescent="0.3">
      <c r="B74" s="98"/>
      <c r="C74" s="98"/>
      <c r="D74" s="98"/>
      <c r="E74" s="98"/>
      <c r="F74" s="98"/>
      <c r="G74" s="98"/>
      <c r="H74" s="98"/>
      <c r="I74" s="98"/>
      <c r="J74" s="98"/>
      <c r="K74" s="84"/>
      <c r="L74" s="84"/>
      <c r="M74" s="84"/>
      <c r="N74" s="84"/>
    </row>
    <row r="75" spans="2:14" x14ac:dyDescent="0.3">
      <c r="C75" s="100"/>
      <c r="D75" s="100"/>
      <c r="E75" s="100"/>
      <c r="F75" s="100"/>
      <c r="G75" s="100"/>
      <c r="H75" s="100"/>
      <c r="I75" s="90"/>
      <c r="J75" s="99"/>
      <c r="K75" s="84"/>
      <c r="L75" s="84"/>
      <c r="M75" s="84"/>
      <c r="N75" s="84"/>
    </row>
    <row r="76" spans="2:14" x14ac:dyDescent="0.3">
      <c r="B76" s="99"/>
      <c r="C76" s="98"/>
      <c r="D76" s="98"/>
      <c r="E76" s="98"/>
      <c r="F76" s="98"/>
      <c r="G76" s="98"/>
      <c r="H76" s="98"/>
      <c r="I76" s="98"/>
      <c r="J76" s="98"/>
      <c r="K76" s="84"/>
      <c r="L76" s="84"/>
      <c r="M76" s="84"/>
      <c r="N76" s="84"/>
    </row>
    <row r="77" spans="2:14" x14ac:dyDescent="0.3">
      <c r="C77" s="114"/>
      <c r="D77" s="114"/>
      <c r="E77" s="114"/>
      <c r="F77" s="114"/>
      <c r="G77" s="114"/>
      <c r="H77" s="114"/>
      <c r="I77" s="90"/>
      <c r="J77" s="90"/>
      <c r="K77" s="84"/>
      <c r="L77" s="84"/>
      <c r="M77" s="84"/>
      <c r="N77" s="84"/>
    </row>
    <row r="78" spans="2:14" x14ac:dyDescent="0.3">
      <c r="C78" s="114"/>
      <c r="D78" s="114"/>
      <c r="E78" s="114"/>
      <c r="F78" s="114"/>
      <c r="G78" s="114"/>
      <c r="H78" s="114"/>
      <c r="I78" s="90"/>
      <c r="J78" s="90"/>
      <c r="K78" s="84"/>
      <c r="L78" s="84"/>
      <c r="M78" s="84"/>
      <c r="N78" s="84"/>
    </row>
    <row r="79" spans="2:14" x14ac:dyDescent="0.3">
      <c r="C79" s="100"/>
      <c r="D79" s="100"/>
      <c r="E79" s="100"/>
      <c r="F79" s="100"/>
      <c r="G79" s="100"/>
      <c r="H79" s="100"/>
      <c r="I79" s="90"/>
      <c r="J79" s="99"/>
      <c r="K79" s="84"/>
      <c r="L79" s="84"/>
      <c r="M79" s="84"/>
      <c r="N79" s="84"/>
    </row>
    <row r="80" spans="2:14" x14ac:dyDescent="0.3">
      <c r="B80" s="99"/>
      <c r="C80" s="98"/>
      <c r="D80" s="98"/>
      <c r="E80" s="98"/>
      <c r="F80" s="98"/>
      <c r="G80" s="98"/>
      <c r="H80" s="98"/>
      <c r="I80" s="97"/>
      <c r="J80" s="90"/>
      <c r="K80" s="84"/>
      <c r="L80" s="84"/>
      <c r="M80" s="84"/>
      <c r="N80" s="84"/>
    </row>
    <row r="81" spans="2:14" x14ac:dyDescent="0.3">
      <c r="C81" s="95"/>
      <c r="D81" s="95"/>
      <c r="E81" s="95"/>
      <c r="F81" s="95"/>
      <c r="G81" s="95"/>
      <c r="H81" s="95"/>
      <c r="J81" s="90"/>
      <c r="K81" s="84"/>
      <c r="L81" s="84"/>
      <c r="M81" s="84"/>
      <c r="N81" s="84"/>
    </row>
    <row r="82" spans="2:14" x14ac:dyDescent="0.3">
      <c r="C82" s="95"/>
      <c r="D82" s="95"/>
      <c r="E82" s="95"/>
      <c r="F82" s="95"/>
      <c r="G82" s="95"/>
      <c r="H82" s="95"/>
      <c r="J82" s="90"/>
      <c r="K82" s="84"/>
      <c r="L82" s="84"/>
      <c r="M82" s="84"/>
      <c r="N82" s="84"/>
    </row>
    <row r="83" spans="2:14" x14ac:dyDescent="0.3">
      <c r="C83" s="95"/>
      <c r="D83" s="95"/>
      <c r="E83" s="95"/>
      <c r="F83" s="95"/>
      <c r="G83" s="95"/>
      <c r="H83" s="95"/>
      <c r="J83" s="90"/>
      <c r="K83" s="84"/>
      <c r="L83" s="84"/>
      <c r="M83" s="84"/>
      <c r="N83" s="84"/>
    </row>
    <row r="84" spans="2:14" x14ac:dyDescent="0.3">
      <c r="C84" s="95"/>
      <c r="D84" s="95"/>
      <c r="E84" s="95"/>
      <c r="F84" s="95"/>
      <c r="G84" s="95"/>
      <c r="H84" s="95"/>
      <c r="J84" s="90"/>
      <c r="K84" s="84"/>
      <c r="L84" s="84"/>
      <c r="M84" s="84"/>
      <c r="N84" s="84"/>
    </row>
    <row r="85" spans="2:14" x14ac:dyDescent="0.3">
      <c r="C85" s="95"/>
      <c r="D85" s="95"/>
      <c r="E85" s="95"/>
      <c r="F85" s="95"/>
      <c r="G85" s="95"/>
      <c r="H85" s="95"/>
      <c r="J85" s="90"/>
      <c r="K85" s="84"/>
      <c r="L85" s="84"/>
      <c r="M85" s="84"/>
      <c r="N85" s="84"/>
    </row>
    <row r="86" spans="2:14" x14ac:dyDescent="0.3">
      <c r="C86" s="95"/>
      <c r="D86" s="95"/>
      <c r="E86" s="95"/>
      <c r="F86" s="95"/>
      <c r="G86" s="95"/>
      <c r="H86" s="95"/>
      <c r="J86" s="90"/>
      <c r="K86" s="84"/>
      <c r="L86" s="84"/>
      <c r="M86" s="84"/>
      <c r="N86" s="84"/>
    </row>
    <row r="87" spans="2:14" x14ac:dyDescent="0.3">
      <c r="C87" s="95"/>
      <c r="D87" s="95"/>
      <c r="E87" s="95"/>
      <c r="F87" s="95"/>
      <c r="G87" s="95"/>
      <c r="H87" s="95"/>
      <c r="J87" s="90"/>
      <c r="K87" s="84"/>
      <c r="L87" s="84"/>
      <c r="M87" s="84"/>
      <c r="N87" s="84"/>
    </row>
    <row r="88" spans="2:14" x14ac:dyDescent="0.3">
      <c r="C88" s="93"/>
      <c r="D88" s="93"/>
      <c r="E88" s="93"/>
      <c r="F88" s="93"/>
      <c r="G88" s="93"/>
      <c r="H88" s="93"/>
      <c r="J88" s="90"/>
      <c r="K88" s="84"/>
      <c r="L88" s="84"/>
      <c r="M88" s="84"/>
      <c r="N88" s="84"/>
    </row>
    <row r="89" spans="2:14" x14ac:dyDescent="0.3">
      <c r="C89" s="93"/>
      <c r="D89" s="93"/>
      <c r="E89" s="93"/>
      <c r="F89" s="93"/>
      <c r="G89" s="93"/>
      <c r="H89" s="93"/>
      <c r="J89" s="90"/>
      <c r="K89" s="84"/>
      <c r="L89" s="84"/>
      <c r="M89" s="84"/>
      <c r="N89" s="84"/>
    </row>
    <row r="90" spans="2:14" x14ac:dyDescent="0.3">
      <c r="C90" s="100"/>
      <c r="D90" s="100"/>
      <c r="E90" s="100"/>
      <c r="F90" s="100"/>
      <c r="G90" s="100"/>
      <c r="H90" s="100"/>
      <c r="I90" s="90"/>
      <c r="J90" s="99"/>
      <c r="K90" s="84"/>
      <c r="L90" s="84"/>
      <c r="M90" s="84"/>
      <c r="N90" s="84"/>
    </row>
    <row r="91" spans="2:14" x14ac:dyDescent="0.3">
      <c r="B91" s="99"/>
      <c r="C91" s="98"/>
      <c r="D91" s="98"/>
      <c r="E91" s="98"/>
      <c r="F91" s="98"/>
      <c r="G91" s="98"/>
      <c r="H91" s="98"/>
      <c r="I91" s="98"/>
      <c r="J91" s="98"/>
      <c r="K91" s="84"/>
      <c r="L91" s="84"/>
      <c r="M91" s="84"/>
      <c r="N91" s="84"/>
    </row>
    <row r="92" spans="2:14" x14ac:dyDescent="0.3">
      <c r="C92" s="114"/>
      <c r="D92" s="114"/>
      <c r="E92" s="114"/>
      <c r="F92" s="114"/>
      <c r="G92" s="114"/>
      <c r="H92" s="114"/>
      <c r="I92" s="90"/>
      <c r="J92" s="113"/>
      <c r="K92" s="84"/>
      <c r="L92" s="84"/>
      <c r="M92" s="84"/>
      <c r="N92" s="84"/>
    </row>
    <row r="93" spans="2:14" x14ac:dyDescent="0.3">
      <c r="B93" s="86"/>
      <c r="C93" s="86"/>
      <c r="D93" s="86"/>
      <c r="E93" s="86"/>
      <c r="F93" s="86"/>
      <c r="G93" s="86"/>
      <c r="H93" s="86"/>
      <c r="I93" s="86"/>
      <c r="J93" s="94"/>
      <c r="K93" s="84"/>
      <c r="L93" s="84"/>
      <c r="M93" s="84"/>
      <c r="N93" s="84"/>
    </row>
    <row r="94" spans="2:14" x14ac:dyDescent="0.3">
      <c r="B94" s="86"/>
      <c r="C94" s="86"/>
      <c r="D94" s="86"/>
      <c r="E94" s="86"/>
      <c r="F94" s="86"/>
      <c r="G94" s="86"/>
      <c r="H94" s="86"/>
      <c r="I94" s="86"/>
      <c r="J94" s="86"/>
      <c r="K94" s="84"/>
      <c r="L94" s="84"/>
      <c r="M94" s="84"/>
      <c r="N94" s="84"/>
    </row>
    <row r="95" spans="2:14" x14ac:dyDescent="0.3">
      <c r="K95" s="84"/>
      <c r="L95" s="84"/>
      <c r="M95" s="84"/>
      <c r="N95" s="84"/>
    </row>
    <row r="96" spans="2:14" x14ac:dyDescent="0.3">
      <c r="B96" s="98"/>
      <c r="C96" s="98"/>
      <c r="D96" s="98"/>
      <c r="E96" s="98"/>
      <c r="F96" s="98"/>
      <c r="G96" s="98"/>
      <c r="H96" s="98"/>
      <c r="I96" s="98"/>
      <c r="J96" s="98"/>
      <c r="K96" s="84"/>
      <c r="L96" s="84"/>
      <c r="M96" s="84"/>
      <c r="N96" s="84"/>
    </row>
    <row r="97" spans="2:16" x14ac:dyDescent="0.3">
      <c r="C97" s="100"/>
      <c r="D97" s="100"/>
      <c r="E97" s="100"/>
      <c r="F97" s="100"/>
      <c r="G97" s="100"/>
      <c r="H97" s="100"/>
      <c r="I97" s="90"/>
      <c r="J97" s="99"/>
      <c r="K97" s="84"/>
      <c r="L97" s="84"/>
      <c r="M97" s="84"/>
      <c r="N97" s="84"/>
    </row>
    <row r="98" spans="2:16" x14ac:dyDescent="0.3">
      <c r="B98" s="99"/>
      <c r="C98" s="98"/>
      <c r="D98" s="98"/>
      <c r="E98" s="98"/>
      <c r="F98" s="98"/>
      <c r="G98" s="98"/>
      <c r="H98" s="98"/>
      <c r="I98" s="98"/>
      <c r="J98" s="98"/>
      <c r="K98" s="84"/>
      <c r="L98" s="84"/>
      <c r="M98" s="84"/>
      <c r="N98" s="84"/>
    </row>
    <row r="99" spans="2:16" x14ac:dyDescent="0.3">
      <c r="C99" s="114"/>
      <c r="D99" s="114"/>
      <c r="E99" s="114"/>
      <c r="F99" s="114"/>
      <c r="G99" s="114"/>
      <c r="H99" s="114"/>
      <c r="I99" s="90"/>
      <c r="J99" s="113"/>
      <c r="K99" s="84"/>
      <c r="L99" s="84"/>
      <c r="M99" s="84"/>
      <c r="N99" s="84"/>
    </row>
    <row r="100" spans="2:16" s="11" customFormat="1" x14ac:dyDescent="0.25">
      <c r="B100" s="90"/>
      <c r="C100" s="100"/>
      <c r="D100" s="100"/>
      <c r="E100" s="100"/>
      <c r="F100" s="100"/>
      <c r="G100" s="100"/>
      <c r="H100" s="100"/>
      <c r="I100" s="90"/>
      <c r="J100" s="99"/>
    </row>
    <row r="101" spans="2:16" s="11" customFormat="1" x14ac:dyDescent="0.25">
      <c r="B101" s="99"/>
      <c r="C101" s="98"/>
      <c r="D101" s="98"/>
      <c r="E101" s="98"/>
      <c r="F101" s="98"/>
      <c r="G101" s="98"/>
      <c r="H101" s="98"/>
      <c r="I101" s="98"/>
      <c r="J101" s="98"/>
    </row>
    <row r="102" spans="2:16" x14ac:dyDescent="0.3">
      <c r="C102" s="114"/>
      <c r="D102" s="114"/>
      <c r="E102" s="114"/>
      <c r="F102" s="114"/>
      <c r="G102" s="114"/>
      <c r="H102" s="114"/>
      <c r="I102" s="116"/>
      <c r="J102" s="115"/>
      <c r="K102" s="84"/>
      <c r="L102" s="84"/>
      <c r="M102" s="84"/>
      <c r="N102" s="84"/>
    </row>
    <row r="103" spans="2:16" x14ac:dyDescent="0.3">
      <c r="C103" s="114"/>
      <c r="D103" s="114"/>
      <c r="E103" s="114"/>
      <c r="F103" s="114"/>
      <c r="G103" s="114"/>
      <c r="H103" s="114"/>
      <c r="I103" s="90"/>
      <c r="J103" s="113"/>
      <c r="K103" s="84"/>
      <c r="L103" s="84"/>
      <c r="M103" s="84"/>
      <c r="N103" s="84"/>
    </row>
    <row r="104" spans="2:16" x14ac:dyDescent="0.3">
      <c r="K104" s="84"/>
      <c r="L104" s="84"/>
      <c r="M104" s="84"/>
      <c r="N104" s="84"/>
    </row>
    <row r="105" spans="2:16" x14ac:dyDescent="0.3">
      <c r="K105" s="84"/>
      <c r="L105" s="84"/>
      <c r="M105" s="84"/>
      <c r="N105" s="84"/>
    </row>
    <row r="106" spans="2:16" x14ac:dyDescent="0.3">
      <c r="K106" s="84"/>
      <c r="L106" s="84"/>
      <c r="M106" s="84"/>
      <c r="N106" s="84"/>
    </row>
    <row r="107" spans="2:16" x14ac:dyDescent="0.3">
      <c r="K107" s="84"/>
      <c r="L107" s="84"/>
      <c r="M107" s="84"/>
      <c r="N107" s="84"/>
    </row>
    <row r="108" spans="2:16" x14ac:dyDescent="0.3">
      <c r="K108" s="84"/>
      <c r="L108" s="84"/>
      <c r="M108" s="84"/>
      <c r="N108" s="84"/>
    </row>
    <row r="109" spans="2:16" x14ac:dyDescent="0.3">
      <c r="K109" s="84"/>
      <c r="L109" s="84"/>
      <c r="M109" s="84"/>
      <c r="N109" s="84"/>
    </row>
    <row r="110" spans="2:16" x14ac:dyDescent="0.3">
      <c r="N110" s="84"/>
      <c r="O110" s="86"/>
      <c r="P110" s="85"/>
    </row>
    <row r="111" spans="2:16" x14ac:dyDescent="0.3">
      <c r="N111" s="84"/>
      <c r="O111" s="86"/>
      <c r="P111" s="85"/>
    </row>
    <row r="112" spans="2:16" x14ac:dyDescent="0.3">
      <c r="N112" s="84"/>
      <c r="O112" s="86"/>
      <c r="P112" s="85"/>
    </row>
    <row r="113" spans="14:16" x14ac:dyDescent="0.3">
      <c r="N113" s="84"/>
      <c r="O113" s="86"/>
      <c r="P113" s="85"/>
    </row>
    <row r="114" spans="14:16" x14ac:dyDescent="0.3">
      <c r="N114" s="84"/>
      <c r="O114" s="86"/>
      <c r="P114" s="85"/>
    </row>
    <row r="115" spans="14:16" x14ac:dyDescent="0.3">
      <c r="N115" s="84"/>
      <c r="O115" s="86"/>
      <c r="P115" s="85"/>
    </row>
    <row r="116" spans="14:16" x14ac:dyDescent="0.3">
      <c r="N116" s="84"/>
      <c r="O116" s="86"/>
      <c r="P116" s="85"/>
    </row>
    <row r="117" spans="14:16" x14ac:dyDescent="0.3">
      <c r="N117" s="84"/>
      <c r="O117" s="86"/>
      <c r="P117" s="85"/>
    </row>
    <row r="118" spans="14:16" x14ac:dyDescent="0.3">
      <c r="N118" s="84"/>
      <c r="O118" s="86"/>
      <c r="P118" s="85"/>
    </row>
    <row r="119" spans="14:16" x14ac:dyDescent="0.3">
      <c r="N119" s="84"/>
      <c r="O119" s="86"/>
      <c r="P119" s="85"/>
    </row>
    <row r="120" spans="14:16" x14ac:dyDescent="0.3">
      <c r="N120" s="84"/>
      <c r="O120" s="86"/>
      <c r="P120" s="85"/>
    </row>
    <row r="121" spans="14:16" x14ac:dyDescent="0.3">
      <c r="N121" s="84"/>
      <c r="O121" s="86"/>
      <c r="P121" s="85"/>
    </row>
    <row r="122" spans="14:16" x14ac:dyDescent="0.3">
      <c r="N122" s="84"/>
      <c r="O122" s="86"/>
      <c r="P122" s="85"/>
    </row>
    <row r="123" spans="14:16" x14ac:dyDescent="0.3">
      <c r="N123" s="84"/>
      <c r="O123" s="86"/>
      <c r="P123" s="85"/>
    </row>
    <row r="124" spans="14:16" x14ac:dyDescent="0.3">
      <c r="N124" s="84"/>
      <c r="O124" s="86"/>
      <c r="P124" s="85"/>
    </row>
    <row r="125" spans="14:16" x14ac:dyDescent="0.3">
      <c r="N125" s="84"/>
    </row>
    <row r="126" spans="14:16" x14ac:dyDescent="0.3">
      <c r="N126" s="84"/>
    </row>
    <row r="127" spans="14:16" x14ac:dyDescent="0.3">
      <c r="N127" s="84"/>
    </row>
    <row r="140" spans="2:14" x14ac:dyDescent="0.3">
      <c r="C140" s="95"/>
      <c r="D140" s="95"/>
      <c r="E140" s="95"/>
      <c r="F140" s="95"/>
      <c r="G140" s="95"/>
      <c r="H140" s="95"/>
      <c r="J140" s="90"/>
      <c r="K140" s="92"/>
      <c r="L140" s="92"/>
      <c r="M140" s="94"/>
      <c r="N140" s="108"/>
    </row>
    <row r="141" spans="2:14" x14ac:dyDescent="0.3">
      <c r="C141" s="100"/>
      <c r="D141" s="100"/>
      <c r="E141" s="100"/>
      <c r="F141" s="100"/>
      <c r="G141" s="100"/>
      <c r="H141" s="100"/>
      <c r="I141" s="90"/>
      <c r="J141" s="99"/>
      <c r="K141" s="94"/>
      <c r="L141" s="94"/>
      <c r="M141" s="94"/>
      <c r="N141" s="108"/>
    </row>
    <row r="142" spans="2:14" x14ac:dyDescent="0.3">
      <c r="B142" s="105"/>
      <c r="C142" s="105"/>
      <c r="D142" s="105"/>
      <c r="E142" s="105"/>
      <c r="F142" s="105"/>
      <c r="G142" s="105"/>
      <c r="H142" s="105"/>
      <c r="I142" s="105"/>
      <c r="J142" s="105"/>
      <c r="K142" s="105"/>
      <c r="L142" s="105"/>
      <c r="M142" s="112"/>
      <c r="N142" s="108"/>
    </row>
    <row r="143" spans="2:14" x14ac:dyDescent="0.3">
      <c r="B143" s="105"/>
      <c r="C143" s="105"/>
      <c r="D143" s="105"/>
      <c r="E143" s="105"/>
      <c r="F143" s="105"/>
      <c r="G143" s="105"/>
      <c r="H143" s="105"/>
      <c r="I143" s="105"/>
      <c r="J143" s="105"/>
      <c r="K143" s="105"/>
      <c r="L143" s="105"/>
      <c r="M143" s="102"/>
      <c r="N143" s="108"/>
    </row>
    <row r="144" spans="2:14" x14ac:dyDescent="0.3">
      <c r="B144" s="105"/>
      <c r="C144" s="107"/>
      <c r="D144" s="107"/>
      <c r="E144" s="107"/>
      <c r="F144" s="107"/>
      <c r="G144" s="107"/>
      <c r="H144" s="107"/>
      <c r="I144" s="105"/>
      <c r="J144" s="111"/>
      <c r="K144" s="106"/>
      <c r="L144" s="110"/>
      <c r="M144" s="109"/>
      <c r="N144" s="108"/>
    </row>
    <row r="145" spans="2:14" x14ac:dyDescent="0.3">
      <c r="B145" s="105"/>
      <c r="C145" s="107"/>
      <c r="D145" s="107"/>
      <c r="E145" s="107"/>
      <c r="F145" s="107"/>
      <c r="G145" s="107"/>
      <c r="H145" s="107"/>
      <c r="I145" s="105"/>
      <c r="J145" s="111"/>
      <c r="K145" s="106"/>
      <c r="L145" s="110"/>
      <c r="M145" s="109"/>
      <c r="N145" s="108"/>
    </row>
    <row r="146" spans="2:14" x14ac:dyDescent="0.3">
      <c r="B146" s="105"/>
      <c r="C146" s="107"/>
      <c r="D146" s="107"/>
      <c r="E146" s="107"/>
      <c r="F146" s="107"/>
      <c r="G146" s="107"/>
      <c r="H146" s="107"/>
      <c r="I146" s="105"/>
      <c r="J146" s="111"/>
      <c r="K146" s="106"/>
      <c r="L146" s="110"/>
      <c r="M146" s="109"/>
      <c r="N146" s="108"/>
    </row>
    <row r="147" spans="2:14" x14ac:dyDescent="0.3">
      <c r="B147" s="105"/>
      <c r="C147" s="107"/>
      <c r="D147" s="107"/>
      <c r="E147" s="107"/>
      <c r="F147" s="107"/>
      <c r="G147" s="107"/>
      <c r="H147" s="107"/>
      <c r="I147" s="105"/>
      <c r="J147" s="104"/>
      <c r="K147" s="103"/>
      <c r="L147" s="103"/>
      <c r="M147" s="102"/>
      <c r="N147" s="108"/>
    </row>
    <row r="148" spans="2:14" x14ac:dyDescent="0.3">
      <c r="B148" s="105"/>
      <c r="C148" s="107"/>
      <c r="D148" s="107"/>
      <c r="E148" s="107"/>
      <c r="F148" s="107"/>
      <c r="G148" s="107"/>
      <c r="H148" s="107"/>
      <c r="I148" s="105"/>
      <c r="J148" s="104"/>
      <c r="K148" s="106"/>
      <c r="L148" s="103"/>
      <c r="M148" s="102"/>
    </row>
    <row r="149" spans="2:14" x14ac:dyDescent="0.3">
      <c r="B149" s="105"/>
      <c r="C149" s="105"/>
      <c r="D149" s="105"/>
      <c r="E149" s="105"/>
      <c r="F149" s="105"/>
      <c r="G149" s="105"/>
      <c r="H149" s="105"/>
      <c r="I149" s="105"/>
      <c r="J149" s="104"/>
      <c r="K149" s="103"/>
      <c r="L149" s="103"/>
      <c r="M149" s="102"/>
    </row>
    <row r="150" spans="2:14" x14ac:dyDescent="0.3">
      <c r="C150" s="100"/>
      <c r="D150" s="100"/>
      <c r="E150" s="100"/>
      <c r="F150" s="100"/>
      <c r="G150" s="100"/>
      <c r="H150" s="100"/>
      <c r="I150" s="90"/>
      <c r="J150" s="99"/>
      <c r="K150" s="94"/>
      <c r="L150" s="94"/>
      <c r="M150" s="94"/>
      <c r="N150" s="94"/>
    </row>
    <row r="151" spans="2:14" x14ac:dyDescent="0.3">
      <c r="C151" s="100"/>
      <c r="D151" s="100"/>
      <c r="E151" s="100"/>
      <c r="F151" s="100"/>
      <c r="G151" s="100"/>
      <c r="H151" s="100"/>
      <c r="I151" s="90"/>
      <c r="J151" s="99"/>
      <c r="K151" s="94"/>
      <c r="L151" s="94"/>
      <c r="M151" s="94"/>
    </row>
    <row r="152" spans="2:14" x14ac:dyDescent="0.3">
      <c r="B152" s="99"/>
      <c r="C152" s="98"/>
      <c r="D152" s="98"/>
      <c r="E152" s="98"/>
      <c r="F152" s="98"/>
      <c r="G152" s="98"/>
      <c r="H152" s="98"/>
      <c r="I152" s="98"/>
      <c r="J152" s="98"/>
      <c r="K152" s="98"/>
      <c r="L152" s="98"/>
      <c r="M152" s="96"/>
    </row>
    <row r="153" spans="2:14" x14ac:dyDescent="0.3">
      <c r="C153" s="95"/>
      <c r="D153" s="95"/>
      <c r="E153" s="95"/>
      <c r="F153" s="95"/>
      <c r="G153" s="95"/>
      <c r="H153" s="95"/>
      <c r="J153" s="90"/>
      <c r="K153" s="92"/>
      <c r="L153" s="92"/>
      <c r="M153" s="94"/>
    </row>
    <row r="154" spans="2:14" x14ac:dyDescent="0.3">
      <c r="C154" s="95"/>
      <c r="D154" s="95"/>
      <c r="E154" s="95"/>
      <c r="F154" s="95"/>
      <c r="G154" s="95"/>
      <c r="H154" s="95"/>
      <c r="J154" s="90"/>
      <c r="K154" s="92"/>
      <c r="L154" s="92"/>
      <c r="M154" s="94"/>
    </row>
    <row r="155" spans="2:14" x14ac:dyDescent="0.3">
      <c r="C155" s="93"/>
      <c r="D155" s="93"/>
      <c r="E155" s="93"/>
      <c r="F155" s="93"/>
      <c r="G155" s="93"/>
      <c r="H155" s="93"/>
      <c r="J155" s="90"/>
      <c r="K155" s="92"/>
      <c r="L155" s="92"/>
      <c r="M155" s="94"/>
    </row>
    <row r="156" spans="2:14" x14ac:dyDescent="0.3">
      <c r="C156" s="93"/>
      <c r="D156" s="93"/>
      <c r="E156" s="93"/>
      <c r="F156" s="93"/>
      <c r="G156" s="93"/>
      <c r="H156" s="93"/>
      <c r="J156" s="90"/>
      <c r="K156" s="92"/>
      <c r="L156" s="92"/>
      <c r="M156" s="94"/>
    </row>
    <row r="157" spans="2:14" x14ac:dyDescent="0.3">
      <c r="C157" s="93"/>
      <c r="D157" s="93"/>
      <c r="E157" s="93"/>
      <c r="F157" s="93"/>
      <c r="G157" s="93"/>
      <c r="H157" s="93"/>
      <c r="J157" s="90"/>
      <c r="K157" s="92"/>
      <c r="L157" s="92"/>
      <c r="M157" s="94"/>
    </row>
    <row r="158" spans="2:14" x14ac:dyDescent="0.3">
      <c r="C158" s="93"/>
      <c r="D158" s="93"/>
      <c r="E158" s="93"/>
      <c r="F158" s="93"/>
      <c r="G158" s="93"/>
      <c r="H158" s="93"/>
      <c r="J158" s="90"/>
      <c r="K158" s="92"/>
      <c r="L158" s="92"/>
      <c r="M158" s="94"/>
    </row>
    <row r="159" spans="2:14" x14ac:dyDescent="0.3">
      <c r="C159" s="95"/>
      <c r="D159" s="95"/>
      <c r="E159" s="95"/>
      <c r="F159" s="95"/>
      <c r="G159" s="95"/>
      <c r="H159" s="95"/>
      <c r="J159" s="101"/>
      <c r="K159" s="92"/>
      <c r="L159" s="92"/>
      <c r="M159" s="94"/>
    </row>
    <row r="160" spans="2:14" x14ac:dyDescent="0.3">
      <c r="C160" s="100"/>
      <c r="D160" s="100"/>
      <c r="E160" s="100"/>
      <c r="F160" s="100"/>
      <c r="G160" s="100"/>
      <c r="H160" s="100"/>
      <c r="I160" s="90"/>
      <c r="J160" s="99"/>
      <c r="K160" s="94"/>
      <c r="L160" s="94"/>
      <c r="M160" s="94"/>
      <c r="N160" s="94"/>
    </row>
    <row r="161" spans="2:14" x14ac:dyDescent="0.3">
      <c r="C161" s="100"/>
      <c r="D161" s="100"/>
      <c r="E161" s="100"/>
      <c r="F161" s="100"/>
      <c r="G161" s="100"/>
      <c r="H161" s="100"/>
      <c r="I161" s="90"/>
      <c r="J161" s="99"/>
      <c r="K161" s="94"/>
      <c r="L161" s="94"/>
      <c r="M161" s="94"/>
    </row>
    <row r="162" spans="2:14" x14ac:dyDescent="0.3">
      <c r="B162" s="99"/>
      <c r="C162" s="98"/>
      <c r="D162" s="98"/>
      <c r="E162" s="98"/>
      <c r="F162" s="98"/>
      <c r="G162" s="98"/>
      <c r="H162" s="98"/>
      <c r="I162" s="97"/>
      <c r="J162" s="90"/>
      <c r="K162" s="90"/>
      <c r="L162" s="90"/>
      <c r="M162" s="96"/>
    </row>
    <row r="163" spans="2:14" x14ac:dyDescent="0.3">
      <c r="C163" s="95"/>
      <c r="D163" s="95"/>
      <c r="E163" s="95"/>
      <c r="F163" s="95"/>
      <c r="G163" s="95"/>
      <c r="H163" s="95"/>
      <c r="J163" s="90"/>
      <c r="K163" s="92"/>
      <c r="L163" s="92"/>
      <c r="M163" s="94"/>
    </row>
    <row r="164" spans="2:14" x14ac:dyDescent="0.3">
      <c r="C164" s="95"/>
      <c r="D164" s="95"/>
      <c r="E164" s="95"/>
      <c r="F164" s="95"/>
      <c r="G164" s="95"/>
      <c r="H164" s="95"/>
      <c r="J164" s="90"/>
      <c r="K164" s="92"/>
      <c r="L164" s="92"/>
      <c r="M164" s="94"/>
    </row>
    <row r="165" spans="2:14" x14ac:dyDescent="0.3">
      <c r="C165" s="95"/>
      <c r="D165" s="95"/>
      <c r="E165" s="95"/>
      <c r="F165" s="95"/>
      <c r="G165" s="95"/>
      <c r="H165" s="95"/>
      <c r="J165" s="90"/>
      <c r="K165" s="92"/>
      <c r="L165" s="92"/>
      <c r="M165" s="94"/>
      <c r="N165" s="94"/>
    </row>
    <row r="166" spans="2:14" x14ac:dyDescent="0.3">
      <c r="C166" s="100"/>
      <c r="D166" s="100"/>
      <c r="E166" s="100"/>
      <c r="F166" s="100"/>
      <c r="G166" s="100"/>
      <c r="H166" s="100"/>
      <c r="I166" s="90"/>
      <c r="J166" s="99"/>
      <c r="K166" s="94"/>
      <c r="L166" s="94"/>
      <c r="M166" s="94"/>
    </row>
    <row r="167" spans="2:14" x14ac:dyDescent="0.3">
      <c r="B167" s="99"/>
      <c r="C167" s="98"/>
      <c r="D167" s="98"/>
      <c r="E167" s="98"/>
      <c r="F167" s="98"/>
      <c r="G167" s="98"/>
      <c r="H167" s="98"/>
      <c r="I167" s="97"/>
      <c r="J167" s="90"/>
      <c r="K167" s="90"/>
      <c r="L167" s="90"/>
      <c r="M167" s="96"/>
    </row>
    <row r="168" spans="2:14" x14ac:dyDescent="0.3">
      <c r="C168" s="95"/>
      <c r="D168" s="95"/>
      <c r="E168" s="95"/>
      <c r="F168" s="95"/>
      <c r="G168" s="95"/>
      <c r="H168" s="95"/>
      <c r="J168" s="90"/>
      <c r="K168" s="92"/>
      <c r="L168" s="92"/>
      <c r="M168" s="94"/>
    </row>
    <row r="169" spans="2:14" x14ac:dyDescent="0.3">
      <c r="C169" s="95"/>
      <c r="D169" s="95"/>
      <c r="E169" s="95"/>
      <c r="F169" s="95"/>
      <c r="G169" s="95"/>
      <c r="H169" s="95"/>
      <c r="J169" s="90"/>
      <c r="K169" s="92"/>
      <c r="L169" s="92"/>
      <c r="M169" s="94"/>
    </row>
    <row r="170" spans="2:14" x14ac:dyDescent="0.3">
      <c r="C170" s="95"/>
      <c r="D170" s="95"/>
      <c r="E170" s="95"/>
      <c r="F170" s="95"/>
      <c r="G170" s="95"/>
      <c r="H170" s="95"/>
      <c r="J170" s="90"/>
      <c r="K170" s="92"/>
      <c r="L170" s="92"/>
      <c r="M170" s="94"/>
    </row>
    <row r="171" spans="2:14" x14ac:dyDescent="0.3">
      <c r="C171" s="93"/>
      <c r="D171" s="93"/>
      <c r="E171" s="93"/>
      <c r="F171" s="93"/>
      <c r="G171" s="93"/>
      <c r="H171" s="93"/>
      <c r="J171" s="90"/>
      <c r="K171" s="92"/>
      <c r="L171" s="92"/>
    </row>
    <row r="175" spans="2:14" x14ac:dyDescent="0.3">
      <c r="M175" s="91"/>
    </row>
  </sheetData>
  <mergeCells count="28">
    <mergeCell ref="J7:J8"/>
    <mergeCell ref="B52:L52"/>
    <mergeCell ref="B43:L50"/>
    <mergeCell ref="B40:C40"/>
    <mergeCell ref="E35:H35"/>
    <mergeCell ref="E29:H29"/>
    <mergeCell ref="E31:H31"/>
    <mergeCell ref="E32:H32"/>
    <mergeCell ref="E33:H33"/>
    <mergeCell ref="E34:H34"/>
    <mergeCell ref="E38:H38"/>
    <mergeCell ref="F40:J40"/>
    <mergeCell ref="O7:O8"/>
    <mergeCell ref="P7:P8"/>
    <mergeCell ref="O6:P6"/>
    <mergeCell ref="B1:L1"/>
    <mergeCell ref="M1:M3"/>
    <mergeCell ref="B2:L2"/>
    <mergeCell ref="B3:L4"/>
    <mergeCell ref="B7:B8"/>
    <mergeCell ref="C7:C8"/>
    <mergeCell ref="K6:L6"/>
    <mergeCell ref="K7:K8"/>
    <mergeCell ref="L7:L8"/>
    <mergeCell ref="D7:D8"/>
    <mergeCell ref="E7:F7"/>
    <mergeCell ref="G7:H7"/>
    <mergeCell ref="I7:I8"/>
  </mergeCells>
  <phoneticPr fontId="31" type="noConversion"/>
  <printOptions horizontalCentered="1" verticalCentered="1"/>
  <pageMargins left="0.25" right="0.25" top="0.37878787878787878" bottom="0.75" header="0.3" footer="0.3"/>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76"/>
  <sheetViews>
    <sheetView showGridLines="0" topLeftCell="A112" zoomScale="70" zoomScaleNormal="70" workbookViewId="0">
      <selection activeCell="K20" sqref="K20"/>
    </sheetView>
  </sheetViews>
  <sheetFormatPr baseColWidth="10" defaultColWidth="11.44140625" defaultRowHeight="13.8" outlineLevelRow="1" x14ac:dyDescent="0.25"/>
  <cols>
    <col min="1" max="1" width="1.5546875" style="1" customWidth="1"/>
    <col min="2" max="2" width="9" style="30" customWidth="1"/>
    <col min="3" max="3" width="69.44140625" style="2" customWidth="1"/>
    <col min="4" max="4" width="13.6640625" style="51" customWidth="1"/>
    <col min="5" max="5" width="15.88671875" style="3" customWidth="1"/>
    <col min="6" max="6" width="22.44140625" style="4" customWidth="1"/>
    <col min="7" max="7" width="20.109375" style="5" bestFit="1" customWidth="1"/>
    <col min="8" max="8" width="8.5546875" style="5" customWidth="1"/>
    <col min="9" max="9" width="30.5546875" style="5" customWidth="1"/>
    <col min="10" max="10" width="18.6640625" style="5" customWidth="1"/>
    <col min="11" max="11" width="24.44140625" style="5" customWidth="1"/>
    <col min="12" max="12" width="17.88671875" style="213" bestFit="1" customWidth="1"/>
    <col min="13" max="16384" width="11.44140625" style="5"/>
  </cols>
  <sheetData>
    <row r="1" spans="1:12" ht="14.4" thickBot="1" x14ac:dyDescent="0.3"/>
    <row r="2" spans="1:12" ht="23.25" customHeight="1" x14ac:dyDescent="0.25">
      <c r="B2" s="259" t="s">
        <v>0</v>
      </c>
      <c r="C2" s="260"/>
      <c r="D2" s="260"/>
      <c r="E2" s="260"/>
      <c r="F2" s="261"/>
      <c r="G2" s="81"/>
    </row>
    <row r="3" spans="1:12" ht="39" customHeight="1" x14ac:dyDescent="0.25">
      <c r="B3" s="262" t="s">
        <v>84</v>
      </c>
      <c r="C3" s="263"/>
      <c r="D3" s="263"/>
      <c r="E3" s="263"/>
      <c r="F3" s="264"/>
      <c r="G3" s="82"/>
    </row>
    <row r="4" spans="1:12" ht="23.25" customHeight="1" thickBot="1" x14ac:dyDescent="0.3">
      <c r="B4" s="265" t="s">
        <v>2</v>
      </c>
      <c r="C4" s="266"/>
      <c r="D4" s="266"/>
      <c r="E4" s="266"/>
      <c r="F4" s="267"/>
      <c r="G4" s="83" t="s">
        <v>85</v>
      </c>
    </row>
    <row r="5" spans="1:12" x14ac:dyDescent="0.25">
      <c r="B5" s="27"/>
      <c r="C5" s="27"/>
      <c r="D5" s="27"/>
      <c r="E5" s="27"/>
      <c r="F5" s="7"/>
      <c r="L5" s="214"/>
    </row>
    <row r="6" spans="1:12" ht="23.25" customHeight="1" x14ac:dyDescent="0.25">
      <c r="C6" s="271" t="s">
        <v>86</v>
      </c>
      <c r="D6" s="31"/>
      <c r="E6" s="30"/>
      <c r="F6" s="30"/>
      <c r="G6" s="30"/>
      <c r="H6" s="30"/>
      <c r="I6" s="30"/>
      <c r="J6" s="30"/>
    </row>
    <row r="7" spans="1:12" ht="15" customHeight="1" x14ac:dyDescent="0.25">
      <c r="C7" s="272"/>
      <c r="D7" s="31"/>
      <c r="E7" s="30"/>
      <c r="F7" s="30"/>
      <c r="G7" s="30"/>
      <c r="H7" s="30"/>
      <c r="I7" s="30"/>
      <c r="J7" s="30"/>
    </row>
    <row r="8" spans="1:12" ht="36" customHeight="1" x14ac:dyDescent="0.25">
      <c r="C8" s="273"/>
      <c r="D8" s="31"/>
      <c r="E8" s="30"/>
      <c r="F8" s="30"/>
      <c r="G8" s="30"/>
      <c r="H8" s="30"/>
      <c r="I8" s="30"/>
      <c r="J8" s="212">
        <v>5.62E-2</v>
      </c>
    </row>
    <row r="9" spans="1:12" ht="7.5" customHeight="1" x14ac:dyDescent="0.25">
      <c r="C9" s="31"/>
      <c r="D9" s="31"/>
      <c r="E9" s="30"/>
      <c r="F9" s="30"/>
      <c r="G9" s="30"/>
      <c r="H9" s="30"/>
      <c r="I9" s="30"/>
      <c r="J9" s="30"/>
    </row>
    <row r="10" spans="1:12" ht="25.5" customHeight="1" x14ac:dyDescent="0.25">
      <c r="B10" s="9"/>
      <c r="C10" s="9"/>
      <c r="D10" s="9"/>
      <c r="E10" s="9"/>
      <c r="F10" s="274" t="s">
        <v>87</v>
      </c>
      <c r="G10" s="275"/>
      <c r="H10" s="10"/>
      <c r="I10" s="276" t="s">
        <v>88</v>
      </c>
      <c r="J10" s="277"/>
    </row>
    <row r="11" spans="1:12" s="38" customFormat="1" ht="40.5" customHeight="1" x14ac:dyDescent="0.3">
      <c r="A11" s="34"/>
      <c r="B11" s="8" t="s">
        <v>6</v>
      </c>
      <c r="C11" s="35" t="s">
        <v>7</v>
      </c>
      <c r="D11" s="8" t="s">
        <v>89</v>
      </c>
      <c r="E11" s="36" t="s">
        <v>90</v>
      </c>
      <c r="F11" s="37" t="s">
        <v>91</v>
      </c>
      <c r="G11" s="8" t="s">
        <v>13</v>
      </c>
      <c r="I11" s="37" t="s">
        <v>91</v>
      </c>
      <c r="J11" s="8" t="s">
        <v>13</v>
      </c>
    </row>
    <row r="12" spans="1:12" ht="7.5" customHeight="1" x14ac:dyDescent="0.25">
      <c r="A12" s="67"/>
      <c r="B12" s="67"/>
      <c r="C12" s="67"/>
      <c r="D12" s="67"/>
      <c r="E12" s="67"/>
      <c r="I12" s="4"/>
      <c r="L12" s="13"/>
    </row>
    <row r="13" spans="1:12" s="13" customFormat="1" x14ac:dyDescent="0.3">
      <c r="A13" s="12"/>
      <c r="B13" s="65">
        <v>1</v>
      </c>
      <c r="C13" s="47" t="s">
        <v>92</v>
      </c>
      <c r="D13" s="48"/>
      <c r="E13" s="48"/>
      <c r="F13" s="71"/>
      <c r="G13" s="66">
        <f>SUM(G14:G20)</f>
        <v>5922116.7534349998</v>
      </c>
      <c r="I13" s="49"/>
      <c r="J13" s="66">
        <f>SUM(J14:J20)</f>
        <v>0</v>
      </c>
    </row>
    <row r="14" spans="1:12" outlineLevel="1" x14ac:dyDescent="0.25">
      <c r="B14" s="39" t="s">
        <v>93</v>
      </c>
      <c r="C14" s="68" t="s">
        <v>94</v>
      </c>
      <c r="D14" s="69">
        <v>1</v>
      </c>
      <c r="E14" s="70" t="s">
        <v>95</v>
      </c>
      <c r="F14" s="217">
        <v>746.99744999999984</v>
      </c>
      <c r="G14" s="41">
        <f>D14*F14</f>
        <v>746.99744999999984</v>
      </c>
      <c r="I14" s="158"/>
      <c r="J14" s="41">
        <f>$D14*I14</f>
        <v>0</v>
      </c>
      <c r="L14" s="215"/>
    </row>
    <row r="15" spans="1:12" s="13" customFormat="1" ht="30" customHeight="1" outlineLevel="1" x14ac:dyDescent="0.3">
      <c r="A15" s="12"/>
      <c r="B15" s="39" t="s">
        <v>96</v>
      </c>
      <c r="C15" s="40" t="s">
        <v>97</v>
      </c>
      <c r="D15" s="52">
        <v>1</v>
      </c>
      <c r="E15" s="42" t="s">
        <v>98</v>
      </c>
      <c r="F15" s="43">
        <v>1840428.4999999998</v>
      </c>
      <c r="G15" s="44">
        <f t="shared" ref="G15:G20" si="0">F15*D15</f>
        <v>1840428.4999999998</v>
      </c>
      <c r="I15" s="158"/>
      <c r="J15" s="41">
        <f t="shared" ref="J15:J20" si="1">$D15*I15</f>
        <v>0</v>
      </c>
      <c r="L15" s="215"/>
    </row>
    <row r="16" spans="1:12" s="13" customFormat="1" outlineLevel="1" x14ac:dyDescent="0.3">
      <c r="A16" s="12"/>
      <c r="B16" s="39" t="s">
        <v>99</v>
      </c>
      <c r="C16" s="40" t="s">
        <v>100</v>
      </c>
      <c r="D16" s="52">
        <v>1</v>
      </c>
      <c r="E16" s="42" t="s">
        <v>98</v>
      </c>
      <c r="F16" s="43">
        <v>1190865.5</v>
      </c>
      <c r="G16" s="43">
        <f t="shared" si="0"/>
        <v>1190865.5</v>
      </c>
      <c r="I16" s="158"/>
      <c r="J16" s="41">
        <f t="shared" si="1"/>
        <v>0</v>
      </c>
      <c r="L16" s="215"/>
    </row>
    <row r="17" spans="1:12" s="13" customFormat="1" ht="27.6" outlineLevel="1" x14ac:dyDescent="0.3">
      <c r="A17" s="12"/>
      <c r="B17" s="39" t="s">
        <v>101</v>
      </c>
      <c r="C17" s="40" t="s">
        <v>102</v>
      </c>
      <c r="D17" s="52">
        <v>1</v>
      </c>
      <c r="E17" s="42" t="s">
        <v>103</v>
      </c>
      <c r="F17" s="43">
        <v>27559.875485</v>
      </c>
      <c r="G17" s="43">
        <f t="shared" si="0"/>
        <v>27559.875485</v>
      </c>
      <c r="I17" s="158"/>
      <c r="J17" s="41">
        <f t="shared" si="1"/>
        <v>0</v>
      </c>
      <c r="L17" s="215"/>
    </row>
    <row r="18" spans="1:12" s="13" customFormat="1" ht="69" outlineLevel="1" x14ac:dyDescent="0.3">
      <c r="A18" s="12"/>
      <c r="B18" s="39" t="s">
        <v>104</v>
      </c>
      <c r="C18" s="40" t="s">
        <v>105</v>
      </c>
      <c r="D18" s="52">
        <v>1</v>
      </c>
      <c r="E18" s="42" t="s">
        <v>106</v>
      </c>
      <c r="F18" s="43">
        <v>502436.98049999995</v>
      </c>
      <c r="G18" s="43">
        <f t="shared" si="0"/>
        <v>502436.98049999995</v>
      </c>
      <c r="I18" s="158"/>
      <c r="J18" s="41">
        <f t="shared" si="1"/>
        <v>0</v>
      </c>
      <c r="L18" s="215"/>
    </row>
    <row r="19" spans="1:12" s="13" customFormat="1" ht="27.6" outlineLevel="1" x14ac:dyDescent="0.3">
      <c r="A19" s="12"/>
      <c r="B19" s="39" t="s">
        <v>107</v>
      </c>
      <c r="C19" s="40" t="s">
        <v>108</v>
      </c>
      <c r="D19" s="52">
        <v>1</v>
      </c>
      <c r="E19" s="42" t="s">
        <v>109</v>
      </c>
      <c r="F19" s="43">
        <v>454694.1</v>
      </c>
      <c r="G19" s="43">
        <f t="shared" si="0"/>
        <v>454694.1</v>
      </c>
      <c r="I19" s="158"/>
      <c r="J19" s="41">
        <f t="shared" si="1"/>
        <v>0</v>
      </c>
      <c r="L19" s="215"/>
    </row>
    <row r="20" spans="1:12" s="13" customFormat="1" ht="55.2" outlineLevel="1" x14ac:dyDescent="0.3">
      <c r="A20" s="12"/>
      <c r="B20" s="39" t="s">
        <v>110</v>
      </c>
      <c r="C20" s="40" t="s">
        <v>111</v>
      </c>
      <c r="D20" s="52">
        <v>1</v>
      </c>
      <c r="E20" s="42" t="s">
        <v>98</v>
      </c>
      <c r="F20" s="43">
        <v>1905384.7999999998</v>
      </c>
      <c r="G20" s="43">
        <f t="shared" si="0"/>
        <v>1905384.7999999998</v>
      </c>
      <c r="I20" s="158"/>
      <c r="J20" s="41">
        <f t="shared" si="1"/>
        <v>0</v>
      </c>
      <c r="L20" s="215"/>
    </row>
    <row r="21" spans="1:12" s="13" customFormat="1" x14ac:dyDescent="0.3">
      <c r="A21" s="12"/>
      <c r="B21" s="31"/>
      <c r="C21" s="31"/>
      <c r="D21" s="31"/>
      <c r="E21" s="31"/>
      <c r="F21" s="218"/>
      <c r="G21" s="45"/>
      <c r="I21" s="45"/>
      <c r="J21" s="45"/>
      <c r="L21" s="215"/>
    </row>
    <row r="22" spans="1:12" x14ac:dyDescent="0.25">
      <c r="B22" s="46">
        <v>2</v>
      </c>
      <c r="C22" s="47" t="s">
        <v>112</v>
      </c>
      <c r="D22" s="48"/>
      <c r="E22" s="48"/>
      <c r="F22" s="219"/>
      <c r="G22" s="72">
        <f>SUM(G23:G33)</f>
        <v>2688565.0743099996</v>
      </c>
      <c r="I22" s="49"/>
      <c r="J22" s="72">
        <f>SUM(J23:J33)</f>
        <v>0</v>
      </c>
      <c r="L22" s="215"/>
    </row>
    <row r="23" spans="1:12" outlineLevel="1" x14ac:dyDescent="0.25">
      <c r="B23" s="39" t="s">
        <v>113</v>
      </c>
      <c r="C23" s="53" t="s">
        <v>114</v>
      </c>
      <c r="D23" s="52">
        <v>1</v>
      </c>
      <c r="E23" s="42" t="s">
        <v>95</v>
      </c>
      <c r="F23" s="220">
        <v>6928.6719999999996</v>
      </c>
      <c r="G23" s="41">
        <f t="shared" ref="G23:G24" si="2">D23*F23</f>
        <v>6928.6719999999996</v>
      </c>
      <c r="I23" s="158"/>
      <c r="J23" s="41">
        <f t="shared" ref="J23:J33" si="3">$D23*I23</f>
        <v>0</v>
      </c>
      <c r="L23" s="215"/>
    </row>
    <row r="24" spans="1:12" outlineLevel="1" x14ac:dyDescent="0.25">
      <c r="B24" s="39" t="s">
        <v>115</v>
      </c>
      <c r="C24" s="53" t="s">
        <v>116</v>
      </c>
      <c r="D24" s="52">
        <v>1</v>
      </c>
      <c r="E24" s="42" t="s">
        <v>95</v>
      </c>
      <c r="F24" s="220">
        <v>31936.847499999996</v>
      </c>
      <c r="G24" s="41">
        <f t="shared" si="2"/>
        <v>31936.847499999996</v>
      </c>
      <c r="I24" s="158"/>
      <c r="J24" s="41">
        <f t="shared" si="3"/>
        <v>0</v>
      </c>
      <c r="L24" s="215"/>
    </row>
    <row r="25" spans="1:12" ht="41.4" outlineLevel="1" x14ac:dyDescent="0.25">
      <c r="B25" s="39" t="s">
        <v>117</v>
      </c>
      <c r="C25" s="40" t="s">
        <v>118</v>
      </c>
      <c r="D25" s="52">
        <v>1</v>
      </c>
      <c r="E25" s="42" t="s">
        <v>10</v>
      </c>
      <c r="F25" s="220">
        <v>77779.756225000005</v>
      </c>
      <c r="G25" s="41">
        <f>D25*F25</f>
        <v>77779.756225000005</v>
      </c>
      <c r="I25" s="158"/>
      <c r="J25" s="41">
        <f t="shared" si="3"/>
        <v>0</v>
      </c>
      <c r="L25" s="215"/>
    </row>
    <row r="26" spans="1:12" ht="60.75" customHeight="1" outlineLevel="1" x14ac:dyDescent="0.25">
      <c r="B26" s="39" t="s">
        <v>119</v>
      </c>
      <c r="C26" s="40" t="s">
        <v>120</v>
      </c>
      <c r="D26" s="52">
        <v>1</v>
      </c>
      <c r="E26" s="42" t="s">
        <v>121</v>
      </c>
      <c r="F26" s="220">
        <v>625106.95305000001</v>
      </c>
      <c r="G26" s="41">
        <f t="shared" ref="G26:G27" si="4">D26*F26</f>
        <v>625106.95305000001</v>
      </c>
      <c r="I26" s="158"/>
      <c r="J26" s="41">
        <f t="shared" si="3"/>
        <v>0</v>
      </c>
      <c r="L26" s="215"/>
    </row>
    <row r="27" spans="1:12" outlineLevel="1" x14ac:dyDescent="0.25">
      <c r="B27" s="39" t="s">
        <v>122</v>
      </c>
      <c r="C27" s="40" t="s">
        <v>123</v>
      </c>
      <c r="D27" s="52">
        <v>1</v>
      </c>
      <c r="E27" s="42" t="s">
        <v>124</v>
      </c>
      <c r="F27" s="220">
        <v>3952.5908549999999</v>
      </c>
      <c r="G27" s="41">
        <f t="shared" si="4"/>
        <v>3952.5908549999999</v>
      </c>
      <c r="I27" s="158"/>
      <c r="J27" s="41">
        <f t="shared" si="3"/>
        <v>0</v>
      </c>
      <c r="L27" s="215"/>
    </row>
    <row r="28" spans="1:12" ht="96.6" outlineLevel="1" x14ac:dyDescent="0.25">
      <c r="B28" s="39" t="s">
        <v>125</v>
      </c>
      <c r="C28" s="40" t="s">
        <v>126</v>
      </c>
      <c r="D28" s="52">
        <v>1</v>
      </c>
      <c r="E28" s="42" t="s">
        <v>124</v>
      </c>
      <c r="F28" s="220">
        <v>9743.4449999999997</v>
      </c>
      <c r="G28" s="41">
        <f>D28*F28</f>
        <v>9743.4449999999997</v>
      </c>
      <c r="I28" s="158"/>
      <c r="J28" s="41">
        <f t="shared" si="3"/>
        <v>0</v>
      </c>
      <c r="L28" s="215"/>
    </row>
    <row r="29" spans="1:12" outlineLevel="1" x14ac:dyDescent="0.25">
      <c r="B29" s="39" t="s">
        <v>127</v>
      </c>
      <c r="C29" s="40" t="s">
        <v>128</v>
      </c>
      <c r="D29" s="52">
        <v>1</v>
      </c>
      <c r="E29" s="42" t="s">
        <v>121</v>
      </c>
      <c r="F29" s="220">
        <v>539137.28999999992</v>
      </c>
      <c r="G29" s="41">
        <f t="shared" ref="G29:G32" si="5">D29*F29</f>
        <v>539137.28999999992</v>
      </c>
      <c r="I29" s="158"/>
      <c r="J29" s="41">
        <f t="shared" si="3"/>
        <v>0</v>
      </c>
      <c r="L29" s="215"/>
    </row>
    <row r="30" spans="1:12" outlineLevel="1" x14ac:dyDescent="0.25">
      <c r="B30" s="39" t="s">
        <v>129</v>
      </c>
      <c r="C30" s="40" t="s">
        <v>130</v>
      </c>
      <c r="D30" s="52">
        <v>1</v>
      </c>
      <c r="E30" s="42" t="s">
        <v>121</v>
      </c>
      <c r="F30" s="220">
        <v>743749.63499999989</v>
      </c>
      <c r="G30" s="41">
        <f t="shared" si="5"/>
        <v>743749.63499999989</v>
      </c>
      <c r="I30" s="158"/>
      <c r="J30" s="41">
        <f t="shared" si="3"/>
        <v>0</v>
      </c>
      <c r="L30" s="215"/>
    </row>
    <row r="31" spans="1:12" outlineLevel="1" x14ac:dyDescent="0.25">
      <c r="B31" s="39" t="s">
        <v>131</v>
      </c>
      <c r="C31" s="40" t="s">
        <v>132</v>
      </c>
      <c r="D31" s="52">
        <v>1</v>
      </c>
      <c r="E31" s="42" t="s">
        <v>121</v>
      </c>
      <c r="F31" s="220">
        <v>591480.15914500004</v>
      </c>
      <c r="G31" s="41">
        <f t="shared" si="5"/>
        <v>591480.15914500004</v>
      </c>
      <c r="I31" s="158"/>
      <c r="J31" s="41">
        <f t="shared" si="3"/>
        <v>0</v>
      </c>
      <c r="L31" s="215"/>
    </row>
    <row r="32" spans="1:12" outlineLevel="1" x14ac:dyDescent="0.25">
      <c r="B32" s="39" t="s">
        <v>133</v>
      </c>
      <c r="C32" s="40" t="s">
        <v>134</v>
      </c>
      <c r="D32" s="52">
        <v>1</v>
      </c>
      <c r="E32" s="42" t="s">
        <v>121</v>
      </c>
      <c r="F32" s="220">
        <v>4619.4755349999996</v>
      </c>
      <c r="G32" s="41">
        <f t="shared" si="5"/>
        <v>4619.4755349999996</v>
      </c>
      <c r="I32" s="158"/>
      <c r="J32" s="41">
        <f t="shared" si="3"/>
        <v>0</v>
      </c>
      <c r="L32" s="215"/>
    </row>
    <row r="33" spans="1:12" outlineLevel="1" x14ac:dyDescent="0.25">
      <c r="B33" s="39" t="s">
        <v>135</v>
      </c>
      <c r="C33" s="54" t="s">
        <v>136</v>
      </c>
      <c r="D33" s="52">
        <v>1</v>
      </c>
      <c r="E33" s="42" t="s">
        <v>121</v>
      </c>
      <c r="F33" s="221">
        <v>54130.249999999993</v>
      </c>
      <c r="G33" s="41">
        <f>D33*F33</f>
        <v>54130.249999999993</v>
      </c>
      <c r="I33" s="158"/>
      <c r="J33" s="41">
        <f t="shared" si="3"/>
        <v>0</v>
      </c>
      <c r="L33" s="215"/>
    </row>
    <row r="34" spans="1:12" x14ac:dyDescent="0.25">
      <c r="C34" s="55"/>
      <c r="D34" s="56"/>
      <c r="E34" s="38"/>
      <c r="F34" s="222"/>
      <c r="G34" s="58"/>
      <c r="I34" s="57"/>
      <c r="J34" s="58"/>
      <c r="L34" s="215"/>
    </row>
    <row r="35" spans="1:12" s="13" customFormat="1" x14ac:dyDescent="0.3">
      <c r="A35" s="12"/>
      <c r="B35" s="46">
        <v>3</v>
      </c>
      <c r="C35" s="47" t="s">
        <v>137</v>
      </c>
      <c r="D35" s="48"/>
      <c r="E35" s="48"/>
      <c r="F35" s="219"/>
      <c r="G35" s="50">
        <f>SUM(G36:G44)</f>
        <v>1017314.1750549999</v>
      </c>
      <c r="I35" s="49"/>
      <c r="J35" s="50">
        <f>SUM(J52:J63)</f>
        <v>0</v>
      </c>
      <c r="L35" s="215"/>
    </row>
    <row r="36" spans="1:12" outlineLevel="1" x14ac:dyDescent="0.25">
      <c r="B36" s="39" t="s">
        <v>138</v>
      </c>
      <c r="C36" s="40" t="s">
        <v>139</v>
      </c>
      <c r="D36" s="52">
        <v>1</v>
      </c>
      <c r="E36" s="42" t="s">
        <v>103</v>
      </c>
      <c r="F36" s="220">
        <v>55197.698529999994</v>
      </c>
      <c r="G36" s="41">
        <f t="shared" ref="G36:G44" si="6">D36*F36</f>
        <v>55197.698529999994</v>
      </c>
      <c r="I36" s="158"/>
      <c r="J36" s="41">
        <f t="shared" ref="J36:J44" si="7">$D36*I36</f>
        <v>0</v>
      </c>
      <c r="L36" s="215"/>
    </row>
    <row r="37" spans="1:12" ht="30.75" customHeight="1" outlineLevel="1" x14ac:dyDescent="0.25">
      <c r="B37" s="39" t="s">
        <v>140</v>
      </c>
      <c r="C37" s="40" t="s">
        <v>141</v>
      </c>
      <c r="D37" s="52">
        <v>1</v>
      </c>
      <c r="E37" s="42" t="s">
        <v>121</v>
      </c>
      <c r="F37" s="220">
        <v>27590.188424999997</v>
      </c>
      <c r="G37" s="41">
        <f t="shared" si="6"/>
        <v>27590.188424999997</v>
      </c>
      <c r="I37" s="158"/>
      <c r="J37" s="41">
        <f t="shared" si="7"/>
        <v>0</v>
      </c>
      <c r="L37" s="215"/>
    </row>
    <row r="38" spans="1:12" ht="30.75" customHeight="1" outlineLevel="1" x14ac:dyDescent="0.25">
      <c r="B38" s="39" t="s">
        <v>142</v>
      </c>
      <c r="C38" s="40" t="s">
        <v>143</v>
      </c>
      <c r="D38" s="52">
        <v>1</v>
      </c>
      <c r="E38" s="42" t="s">
        <v>95</v>
      </c>
      <c r="F38" s="220">
        <v>67300.139824999991</v>
      </c>
      <c r="G38" s="41">
        <f t="shared" si="6"/>
        <v>67300.139824999991</v>
      </c>
      <c r="I38" s="158"/>
      <c r="J38" s="41">
        <f t="shared" si="7"/>
        <v>0</v>
      </c>
      <c r="L38" s="215"/>
    </row>
    <row r="39" spans="1:12" ht="30.75" customHeight="1" outlineLevel="1" x14ac:dyDescent="0.25">
      <c r="B39" s="39" t="s">
        <v>144</v>
      </c>
      <c r="C39" s="40" t="s">
        <v>145</v>
      </c>
      <c r="D39" s="52">
        <v>1</v>
      </c>
      <c r="E39" s="42" t="s">
        <v>103</v>
      </c>
      <c r="F39" s="220">
        <v>270899.16654499999</v>
      </c>
      <c r="G39" s="41">
        <f t="shared" si="6"/>
        <v>270899.16654499999</v>
      </c>
      <c r="I39" s="158"/>
      <c r="J39" s="41">
        <f t="shared" si="7"/>
        <v>0</v>
      </c>
      <c r="L39" s="215"/>
    </row>
    <row r="40" spans="1:12" ht="30.75" customHeight="1" outlineLevel="1" x14ac:dyDescent="0.25">
      <c r="B40" s="39" t="s">
        <v>146</v>
      </c>
      <c r="C40" s="40" t="s">
        <v>147</v>
      </c>
      <c r="D40" s="52">
        <v>1</v>
      </c>
      <c r="E40" s="42" t="s">
        <v>103</v>
      </c>
      <c r="F40" s="220">
        <v>208730.57441999999</v>
      </c>
      <c r="G40" s="41">
        <f t="shared" si="6"/>
        <v>208730.57441999999</v>
      </c>
      <c r="I40" s="158"/>
      <c r="J40" s="41">
        <f t="shared" si="7"/>
        <v>0</v>
      </c>
      <c r="L40" s="215"/>
    </row>
    <row r="41" spans="1:12" ht="30.75" customHeight="1" outlineLevel="1" x14ac:dyDescent="0.25">
      <c r="B41" s="39" t="s">
        <v>148</v>
      </c>
      <c r="C41" s="40" t="s">
        <v>149</v>
      </c>
      <c r="D41" s="52">
        <v>1</v>
      </c>
      <c r="E41" s="42" t="s">
        <v>103</v>
      </c>
      <c r="F41" s="220">
        <v>46651.614659999999</v>
      </c>
      <c r="G41" s="41">
        <f t="shared" si="6"/>
        <v>46651.614659999999</v>
      </c>
      <c r="I41" s="158"/>
      <c r="J41" s="41">
        <f t="shared" si="7"/>
        <v>0</v>
      </c>
      <c r="L41" s="215"/>
    </row>
    <row r="42" spans="1:12" ht="30.75" customHeight="1" outlineLevel="1" x14ac:dyDescent="0.25">
      <c r="B42" s="39" t="s">
        <v>150</v>
      </c>
      <c r="C42" s="40" t="s">
        <v>151</v>
      </c>
      <c r="D42" s="52">
        <v>1</v>
      </c>
      <c r="E42" s="42" t="s">
        <v>95</v>
      </c>
      <c r="F42" s="220">
        <v>58627.391170000003</v>
      </c>
      <c r="G42" s="41">
        <f t="shared" si="6"/>
        <v>58627.391170000003</v>
      </c>
      <c r="I42" s="158"/>
      <c r="J42" s="41">
        <f t="shared" si="7"/>
        <v>0</v>
      </c>
      <c r="L42" s="215"/>
    </row>
    <row r="43" spans="1:12" ht="45.75" customHeight="1" outlineLevel="1" x14ac:dyDescent="0.25">
      <c r="B43" s="39" t="s">
        <v>152</v>
      </c>
      <c r="C43" s="40" t="s">
        <v>153</v>
      </c>
      <c r="D43" s="52">
        <v>1</v>
      </c>
      <c r="E43" s="42" t="s">
        <v>121</v>
      </c>
      <c r="F43" s="220">
        <v>147999.68173499999</v>
      </c>
      <c r="G43" s="41">
        <f t="shared" si="6"/>
        <v>147999.68173499999</v>
      </c>
      <c r="I43" s="158"/>
      <c r="J43" s="41">
        <f t="shared" si="7"/>
        <v>0</v>
      </c>
      <c r="L43" s="215"/>
    </row>
    <row r="44" spans="1:12" ht="30.75" customHeight="1" outlineLevel="1" x14ac:dyDescent="0.25">
      <c r="B44" s="39" t="s">
        <v>154</v>
      </c>
      <c r="C44" s="40" t="s">
        <v>155</v>
      </c>
      <c r="D44" s="52">
        <v>1</v>
      </c>
      <c r="E44" s="42" t="s">
        <v>121</v>
      </c>
      <c r="F44" s="220">
        <v>134317.71974499998</v>
      </c>
      <c r="G44" s="41">
        <f t="shared" si="6"/>
        <v>134317.71974499998</v>
      </c>
      <c r="I44" s="158"/>
      <c r="J44" s="41">
        <f t="shared" si="7"/>
        <v>0</v>
      </c>
      <c r="L44" s="215"/>
    </row>
    <row r="45" spans="1:12" s="13" customFormat="1" x14ac:dyDescent="0.3">
      <c r="A45" s="12"/>
      <c r="B45" s="27"/>
      <c r="C45" s="27"/>
      <c r="D45" s="27"/>
      <c r="E45" s="27"/>
      <c r="F45" s="218"/>
      <c r="G45" s="45"/>
      <c r="I45" s="45"/>
      <c r="J45" s="45"/>
      <c r="L45" s="215"/>
    </row>
    <row r="46" spans="1:12" s="13" customFormat="1" x14ac:dyDescent="0.3">
      <c r="A46" s="12"/>
      <c r="B46" s="46">
        <v>4</v>
      </c>
      <c r="C46" s="47" t="s">
        <v>156</v>
      </c>
      <c r="D46" s="48"/>
      <c r="E46" s="48"/>
      <c r="F46" s="219"/>
      <c r="G46" s="50">
        <f>SUM(G47:G63)</f>
        <v>3793317.2713350002</v>
      </c>
      <c r="I46" s="49"/>
      <c r="J46" s="50">
        <f>SUM(J47:J51)</f>
        <v>0</v>
      </c>
      <c r="L46" s="215"/>
    </row>
    <row r="47" spans="1:12" s="13" customFormat="1" ht="54" customHeight="1" outlineLevel="1" x14ac:dyDescent="0.3">
      <c r="A47" s="12"/>
      <c r="B47" s="39" t="s">
        <v>157</v>
      </c>
      <c r="C47" s="40" t="s">
        <v>158</v>
      </c>
      <c r="D47" s="52">
        <v>1</v>
      </c>
      <c r="E47" s="42" t="s">
        <v>95</v>
      </c>
      <c r="F47" s="43">
        <v>19703.411</v>
      </c>
      <c r="G47" s="44">
        <f t="shared" ref="G47:G51" si="8">F47*D47</f>
        <v>19703.411</v>
      </c>
      <c r="I47" s="158"/>
      <c r="J47" s="41">
        <f t="shared" ref="J47:J51" si="9">$D47*I47</f>
        <v>0</v>
      </c>
      <c r="L47" s="215"/>
    </row>
    <row r="48" spans="1:12" s="13" customFormat="1" ht="93" customHeight="1" outlineLevel="1" x14ac:dyDescent="0.3">
      <c r="A48" s="12"/>
      <c r="B48" s="39" t="s">
        <v>159</v>
      </c>
      <c r="C48" s="40" t="s">
        <v>160</v>
      </c>
      <c r="D48" s="52">
        <v>1</v>
      </c>
      <c r="E48" s="42" t="s">
        <v>103</v>
      </c>
      <c r="F48" s="43">
        <v>13475.184434999999</v>
      </c>
      <c r="G48" s="43">
        <f t="shared" si="8"/>
        <v>13475.184434999999</v>
      </c>
      <c r="I48" s="158"/>
      <c r="J48" s="41">
        <f t="shared" si="9"/>
        <v>0</v>
      </c>
      <c r="L48" s="215"/>
    </row>
    <row r="49" spans="1:12" s="13" customFormat="1" ht="90" customHeight="1" outlineLevel="1" x14ac:dyDescent="0.3">
      <c r="A49" s="12"/>
      <c r="B49" s="39" t="s">
        <v>161</v>
      </c>
      <c r="C49" s="40" t="s">
        <v>162</v>
      </c>
      <c r="D49" s="52">
        <v>1</v>
      </c>
      <c r="E49" s="42" t="s">
        <v>95</v>
      </c>
      <c r="F49" s="43">
        <v>21219.058000000001</v>
      </c>
      <c r="G49" s="43">
        <f t="shared" si="8"/>
        <v>21219.058000000001</v>
      </c>
      <c r="H49" s="14"/>
      <c r="I49" s="158"/>
      <c r="J49" s="41">
        <f t="shared" si="9"/>
        <v>0</v>
      </c>
      <c r="L49" s="215"/>
    </row>
    <row r="50" spans="1:12" s="13" customFormat="1" ht="120.75" customHeight="1" outlineLevel="1" x14ac:dyDescent="0.3">
      <c r="A50" s="12"/>
      <c r="B50" s="39" t="s">
        <v>163</v>
      </c>
      <c r="C50" s="40" t="s">
        <v>164</v>
      </c>
      <c r="D50" s="52">
        <v>1</v>
      </c>
      <c r="E50" s="42" t="s">
        <v>103</v>
      </c>
      <c r="F50" s="43">
        <v>15224.674115</v>
      </c>
      <c r="G50" s="43">
        <f t="shared" si="8"/>
        <v>15224.674115</v>
      </c>
      <c r="I50" s="158"/>
      <c r="J50" s="41">
        <f t="shared" si="9"/>
        <v>0</v>
      </c>
      <c r="L50" s="215"/>
    </row>
    <row r="51" spans="1:12" s="13" customFormat="1" ht="60.75" customHeight="1" outlineLevel="1" x14ac:dyDescent="0.3">
      <c r="A51" s="12"/>
      <c r="B51" s="39" t="s">
        <v>165</v>
      </c>
      <c r="C51" s="40" t="s">
        <v>166</v>
      </c>
      <c r="D51" s="52">
        <v>1</v>
      </c>
      <c r="E51" s="42" t="s">
        <v>95</v>
      </c>
      <c r="F51" s="43">
        <v>166862.991255</v>
      </c>
      <c r="G51" s="43">
        <f t="shared" si="8"/>
        <v>166862.991255</v>
      </c>
      <c r="H51" s="15"/>
      <c r="I51" s="158"/>
      <c r="J51" s="41">
        <f t="shared" si="9"/>
        <v>0</v>
      </c>
      <c r="L51" s="215"/>
    </row>
    <row r="52" spans="1:12" s="13" customFormat="1" ht="117" customHeight="1" outlineLevel="1" x14ac:dyDescent="0.3">
      <c r="A52" s="12"/>
      <c r="B52" s="39" t="s">
        <v>167</v>
      </c>
      <c r="C52" s="40" t="s">
        <v>168</v>
      </c>
      <c r="D52" s="52">
        <v>1</v>
      </c>
      <c r="E52" s="42" t="s">
        <v>95</v>
      </c>
      <c r="F52" s="43">
        <v>69668.879564999996</v>
      </c>
      <c r="G52" s="43">
        <f>F52*D52</f>
        <v>69668.879564999996</v>
      </c>
      <c r="I52" s="158"/>
      <c r="J52" s="41">
        <f t="shared" ref="J52:J63" si="10">$D52*I52</f>
        <v>0</v>
      </c>
      <c r="L52" s="215"/>
    </row>
    <row r="53" spans="1:12" s="13" customFormat="1" ht="27.6" outlineLevel="1" x14ac:dyDescent="0.3">
      <c r="A53" s="12"/>
      <c r="B53" s="39" t="s">
        <v>169</v>
      </c>
      <c r="C53" s="40" t="s">
        <v>170</v>
      </c>
      <c r="D53" s="52">
        <v>1</v>
      </c>
      <c r="E53" s="42" t="s">
        <v>103</v>
      </c>
      <c r="F53" s="43">
        <v>151245.33152500002</v>
      </c>
      <c r="G53" s="43">
        <f>F53*D53</f>
        <v>151245.33152500002</v>
      </c>
      <c r="I53" s="158"/>
      <c r="J53" s="41">
        <f t="shared" si="10"/>
        <v>0</v>
      </c>
      <c r="L53" s="215"/>
    </row>
    <row r="54" spans="1:12" s="13" customFormat="1" ht="110.4" outlineLevel="1" x14ac:dyDescent="0.3">
      <c r="A54" s="12"/>
      <c r="B54" s="39" t="s">
        <v>171</v>
      </c>
      <c r="C54" s="40" t="s">
        <v>172</v>
      </c>
      <c r="D54" s="52">
        <v>1</v>
      </c>
      <c r="E54" s="42" t="s">
        <v>103</v>
      </c>
      <c r="F54" s="43">
        <v>8595.8836999999985</v>
      </c>
      <c r="G54" s="44">
        <f>F54*D54</f>
        <v>8595.8836999999985</v>
      </c>
      <c r="I54" s="158"/>
      <c r="J54" s="41">
        <f t="shared" si="10"/>
        <v>0</v>
      </c>
      <c r="L54" s="215"/>
    </row>
    <row r="55" spans="1:12" ht="82.8" outlineLevel="1" x14ac:dyDescent="0.25">
      <c r="B55" s="39" t="s">
        <v>173</v>
      </c>
      <c r="C55" s="40" t="s">
        <v>174</v>
      </c>
      <c r="D55" s="52">
        <v>1</v>
      </c>
      <c r="E55" s="42" t="s">
        <v>95</v>
      </c>
      <c r="F55" s="43">
        <v>86231.653459999987</v>
      </c>
      <c r="G55" s="44">
        <f t="shared" ref="G55" si="11">ROUND(F55*D55,0)</f>
        <v>86232</v>
      </c>
      <c r="I55" s="158"/>
      <c r="J55" s="41">
        <f t="shared" si="10"/>
        <v>0</v>
      </c>
      <c r="L55" s="215"/>
    </row>
    <row r="56" spans="1:12" ht="41.4" outlineLevel="1" x14ac:dyDescent="0.25">
      <c r="B56" s="39" t="s">
        <v>175</v>
      </c>
      <c r="C56" s="40" t="s">
        <v>176</v>
      </c>
      <c r="D56" s="52">
        <v>1</v>
      </c>
      <c r="E56" s="42" t="s">
        <v>95</v>
      </c>
      <c r="F56" s="220">
        <v>47178.843294999999</v>
      </c>
      <c r="G56" s="41">
        <f t="shared" ref="G56:G63" si="12">D56*F56</f>
        <v>47178.843294999999</v>
      </c>
      <c r="I56" s="158"/>
      <c r="J56" s="41">
        <f t="shared" si="10"/>
        <v>0</v>
      </c>
      <c r="L56" s="215"/>
    </row>
    <row r="57" spans="1:12" ht="41.4" outlineLevel="1" x14ac:dyDescent="0.25">
      <c r="B57" s="39" t="s">
        <v>177</v>
      </c>
      <c r="C57" s="40" t="s">
        <v>178</v>
      </c>
      <c r="D57" s="52">
        <v>1</v>
      </c>
      <c r="E57" s="42" t="s">
        <v>95</v>
      </c>
      <c r="F57" s="43">
        <v>47178.843294999999</v>
      </c>
      <c r="G57" s="41">
        <f t="shared" si="12"/>
        <v>47178.843294999999</v>
      </c>
      <c r="I57" s="158"/>
      <c r="J57" s="41">
        <f t="shared" si="10"/>
        <v>0</v>
      </c>
      <c r="L57" s="215"/>
    </row>
    <row r="58" spans="1:12" outlineLevel="1" x14ac:dyDescent="0.25">
      <c r="B58" s="39" t="s">
        <v>179</v>
      </c>
      <c r="C58" s="40" t="s">
        <v>180</v>
      </c>
      <c r="D58" s="52">
        <v>1</v>
      </c>
      <c r="E58" s="42" t="s">
        <v>10</v>
      </c>
      <c r="F58" s="43">
        <v>304818.26380000002</v>
      </c>
      <c r="G58" s="41">
        <f t="shared" si="12"/>
        <v>304818.26380000002</v>
      </c>
      <c r="I58" s="158"/>
      <c r="J58" s="41">
        <f t="shared" si="10"/>
        <v>0</v>
      </c>
      <c r="L58" s="215"/>
    </row>
    <row r="59" spans="1:12" ht="41.4" outlineLevel="1" x14ac:dyDescent="0.25">
      <c r="B59" s="39" t="s">
        <v>181</v>
      </c>
      <c r="C59" s="40" t="s">
        <v>182</v>
      </c>
      <c r="D59" s="52">
        <v>1</v>
      </c>
      <c r="E59" s="42" t="s">
        <v>10</v>
      </c>
      <c r="F59" s="43">
        <v>643892.3150099999</v>
      </c>
      <c r="G59" s="41">
        <f t="shared" si="12"/>
        <v>643892.3150099999</v>
      </c>
      <c r="I59" s="158"/>
      <c r="J59" s="41">
        <f t="shared" si="10"/>
        <v>0</v>
      </c>
      <c r="L59" s="215"/>
    </row>
    <row r="60" spans="1:12" ht="41.4" outlineLevel="1" x14ac:dyDescent="0.25">
      <c r="B60" s="39" t="s">
        <v>183</v>
      </c>
      <c r="C60" s="40" t="s">
        <v>184</v>
      </c>
      <c r="D60" s="52">
        <v>1</v>
      </c>
      <c r="E60" s="42" t="s">
        <v>10</v>
      </c>
      <c r="F60" s="43">
        <v>643892.3150099999</v>
      </c>
      <c r="G60" s="41">
        <f t="shared" si="12"/>
        <v>643892.3150099999</v>
      </c>
      <c r="I60" s="158"/>
      <c r="J60" s="41">
        <f t="shared" si="10"/>
        <v>0</v>
      </c>
      <c r="L60" s="215"/>
    </row>
    <row r="61" spans="1:12" ht="41.4" outlineLevel="1" x14ac:dyDescent="0.25">
      <c r="B61" s="39" t="s">
        <v>185</v>
      </c>
      <c r="C61" s="40" t="s">
        <v>186</v>
      </c>
      <c r="D61" s="52">
        <v>1</v>
      </c>
      <c r="E61" s="42" t="s">
        <v>10</v>
      </c>
      <c r="F61" s="43">
        <v>643892.3150099999</v>
      </c>
      <c r="G61" s="41">
        <f t="shared" si="12"/>
        <v>643892.3150099999</v>
      </c>
      <c r="I61" s="158"/>
      <c r="J61" s="41">
        <f t="shared" si="10"/>
        <v>0</v>
      </c>
      <c r="L61" s="215"/>
    </row>
    <row r="62" spans="1:12" outlineLevel="1" x14ac:dyDescent="0.25">
      <c r="B62" s="39" t="s">
        <v>187</v>
      </c>
      <c r="C62" s="40" t="s">
        <v>188</v>
      </c>
      <c r="D62" s="52">
        <v>1</v>
      </c>
      <c r="E62" s="42" t="s">
        <v>10</v>
      </c>
      <c r="F62" s="43">
        <v>394284.74099999992</v>
      </c>
      <c r="G62" s="41">
        <f t="shared" si="12"/>
        <v>394284.74099999992</v>
      </c>
      <c r="I62" s="158"/>
      <c r="J62" s="41">
        <f t="shared" si="10"/>
        <v>0</v>
      </c>
      <c r="L62" s="215"/>
    </row>
    <row r="63" spans="1:12" outlineLevel="1" x14ac:dyDescent="0.25">
      <c r="B63" s="39" t="s">
        <v>189</v>
      </c>
      <c r="C63" s="40" t="s">
        <v>190</v>
      </c>
      <c r="D63" s="52">
        <v>1</v>
      </c>
      <c r="E63" s="42" t="s">
        <v>10</v>
      </c>
      <c r="F63" s="43">
        <v>515952.22132000001</v>
      </c>
      <c r="G63" s="41">
        <f t="shared" si="12"/>
        <v>515952.22132000001</v>
      </c>
      <c r="I63" s="158"/>
      <c r="J63" s="41">
        <f t="shared" si="10"/>
        <v>0</v>
      </c>
      <c r="L63" s="215"/>
    </row>
    <row r="64" spans="1:12" s="13" customFormat="1" x14ac:dyDescent="0.3">
      <c r="A64" s="12"/>
      <c r="B64" s="27"/>
      <c r="C64" s="27"/>
      <c r="D64" s="27"/>
      <c r="E64" s="27"/>
      <c r="F64" s="218"/>
      <c r="G64" s="45"/>
      <c r="I64" s="45"/>
      <c r="J64" s="45"/>
      <c r="L64" s="215"/>
    </row>
    <row r="65" spans="1:12" s="13" customFormat="1" x14ac:dyDescent="0.3">
      <c r="A65" s="12"/>
      <c r="B65" s="46">
        <v>5</v>
      </c>
      <c r="C65" s="47" t="s">
        <v>191</v>
      </c>
      <c r="D65" s="48"/>
      <c r="E65" s="48"/>
      <c r="F65" s="219"/>
      <c r="G65" s="50">
        <f>SUM(G66:G81)</f>
        <v>30220062.234444998</v>
      </c>
      <c r="I65" s="49"/>
      <c r="J65" s="50">
        <f>SUM(J66:J81)</f>
        <v>0</v>
      </c>
      <c r="L65" s="215"/>
    </row>
    <row r="66" spans="1:12" ht="132.75" customHeight="1" outlineLevel="1" x14ac:dyDescent="0.25">
      <c r="B66" s="39" t="s">
        <v>192</v>
      </c>
      <c r="C66" s="40" t="s">
        <v>193</v>
      </c>
      <c r="D66" s="52">
        <v>1</v>
      </c>
      <c r="E66" s="42" t="s">
        <v>10</v>
      </c>
      <c r="F66" s="220">
        <v>4017254.8516499996</v>
      </c>
      <c r="G66" s="41">
        <f>D66*F66</f>
        <v>4017254.8516499996</v>
      </c>
      <c r="I66" s="158"/>
      <c r="J66" s="41">
        <f t="shared" ref="J66:J81" si="13">$D66*I66</f>
        <v>0</v>
      </c>
      <c r="L66" s="215"/>
    </row>
    <row r="67" spans="1:12" ht="30.75" customHeight="1" outlineLevel="1" x14ac:dyDescent="0.25">
      <c r="B67" s="39" t="s">
        <v>194</v>
      </c>
      <c r="C67" s="40" t="s">
        <v>195</v>
      </c>
      <c r="D67" s="52">
        <v>1</v>
      </c>
      <c r="E67" s="42" t="s">
        <v>10</v>
      </c>
      <c r="F67" s="221">
        <v>216520.99999999997</v>
      </c>
      <c r="G67" s="41">
        <f t="shared" ref="G67:G78" si="14">D67*F67</f>
        <v>216520.99999999997</v>
      </c>
      <c r="I67" s="158"/>
      <c r="J67" s="41">
        <f t="shared" si="13"/>
        <v>0</v>
      </c>
      <c r="L67" s="215"/>
    </row>
    <row r="68" spans="1:12" outlineLevel="1" x14ac:dyDescent="0.25">
      <c r="B68" s="39" t="s">
        <v>196</v>
      </c>
      <c r="C68" s="40" t="s">
        <v>197</v>
      </c>
      <c r="D68" s="52">
        <v>1</v>
      </c>
      <c r="E68" s="42" t="s">
        <v>10</v>
      </c>
      <c r="F68" s="221">
        <v>78122.942009999984</v>
      </c>
      <c r="G68" s="41">
        <f t="shared" si="14"/>
        <v>78122.942009999984</v>
      </c>
      <c r="I68" s="158"/>
      <c r="J68" s="41">
        <f t="shared" si="13"/>
        <v>0</v>
      </c>
      <c r="L68" s="215"/>
    </row>
    <row r="69" spans="1:12" outlineLevel="1" x14ac:dyDescent="0.25">
      <c r="B69" s="39" t="s">
        <v>198</v>
      </c>
      <c r="C69" s="40" t="s">
        <v>199</v>
      </c>
      <c r="D69" s="52">
        <v>1</v>
      </c>
      <c r="E69" s="42" t="s">
        <v>10</v>
      </c>
      <c r="F69" s="221">
        <v>383242.16999999993</v>
      </c>
      <c r="G69" s="41">
        <f t="shared" si="14"/>
        <v>383242.16999999993</v>
      </c>
      <c r="I69" s="158"/>
      <c r="J69" s="41">
        <f t="shared" si="13"/>
        <v>0</v>
      </c>
      <c r="L69" s="215"/>
    </row>
    <row r="70" spans="1:12" ht="30.75" customHeight="1" outlineLevel="1" x14ac:dyDescent="0.25">
      <c r="B70" s="39" t="s">
        <v>200</v>
      </c>
      <c r="C70" s="40" t="s">
        <v>201</v>
      </c>
      <c r="D70" s="52">
        <v>1</v>
      </c>
      <c r="E70" s="42" t="s">
        <v>10</v>
      </c>
      <c r="F70" s="221">
        <v>1513609.53739</v>
      </c>
      <c r="G70" s="41">
        <f t="shared" si="14"/>
        <v>1513609.53739</v>
      </c>
      <c r="I70" s="158"/>
      <c r="J70" s="41">
        <f t="shared" si="13"/>
        <v>0</v>
      </c>
      <c r="L70" s="215"/>
    </row>
    <row r="71" spans="1:12" outlineLevel="1" x14ac:dyDescent="0.25">
      <c r="B71" s="39" t="s">
        <v>202</v>
      </c>
      <c r="C71" s="40" t="s">
        <v>203</v>
      </c>
      <c r="D71" s="52">
        <v>1</v>
      </c>
      <c r="E71" s="42" t="s">
        <v>10</v>
      </c>
      <c r="F71" s="221">
        <v>5742136.919999999</v>
      </c>
      <c r="G71" s="41">
        <f t="shared" si="14"/>
        <v>5742136.919999999</v>
      </c>
      <c r="I71" s="158"/>
      <c r="J71" s="41">
        <f t="shared" si="13"/>
        <v>0</v>
      </c>
      <c r="L71" s="215"/>
    </row>
    <row r="72" spans="1:12" outlineLevel="1" x14ac:dyDescent="0.25">
      <c r="B72" s="39" t="s">
        <v>204</v>
      </c>
      <c r="C72" s="40" t="s">
        <v>205</v>
      </c>
      <c r="D72" s="52">
        <v>1</v>
      </c>
      <c r="E72" s="42" t="s">
        <v>10</v>
      </c>
      <c r="F72" s="221">
        <v>557300.15408499993</v>
      </c>
      <c r="G72" s="41">
        <f t="shared" si="14"/>
        <v>557300.15408499993</v>
      </c>
      <c r="I72" s="158"/>
      <c r="J72" s="41">
        <f t="shared" si="13"/>
        <v>0</v>
      </c>
      <c r="L72" s="215"/>
    </row>
    <row r="73" spans="1:12" ht="30.75" customHeight="1" outlineLevel="1" x14ac:dyDescent="0.25">
      <c r="B73" s="39" t="s">
        <v>206</v>
      </c>
      <c r="C73" s="40" t="s">
        <v>207</v>
      </c>
      <c r="D73" s="52">
        <v>1</v>
      </c>
      <c r="E73" s="42" t="s">
        <v>208</v>
      </c>
      <c r="F73" s="221">
        <v>433124.27797999996</v>
      </c>
      <c r="G73" s="41">
        <f t="shared" si="14"/>
        <v>433124.27797999996</v>
      </c>
      <c r="I73" s="158"/>
      <c r="J73" s="41">
        <f t="shared" si="13"/>
        <v>0</v>
      </c>
      <c r="L73" s="215"/>
    </row>
    <row r="74" spans="1:12" ht="30.75" customHeight="1" outlineLevel="1" x14ac:dyDescent="0.25">
      <c r="B74" s="39" t="s">
        <v>209</v>
      </c>
      <c r="C74" s="40" t="s">
        <v>210</v>
      </c>
      <c r="D74" s="52">
        <v>1</v>
      </c>
      <c r="E74" s="42" t="s">
        <v>208</v>
      </c>
      <c r="F74" s="221">
        <v>633028.37383499998</v>
      </c>
      <c r="G74" s="41">
        <f t="shared" si="14"/>
        <v>633028.37383499998</v>
      </c>
      <c r="I74" s="158"/>
      <c r="J74" s="41">
        <f t="shared" si="13"/>
        <v>0</v>
      </c>
      <c r="L74" s="215"/>
    </row>
    <row r="75" spans="1:12" ht="30.75" customHeight="1" outlineLevel="1" x14ac:dyDescent="0.25">
      <c r="B75" s="39" t="s">
        <v>211</v>
      </c>
      <c r="C75" s="40" t="s">
        <v>212</v>
      </c>
      <c r="D75" s="52">
        <v>1</v>
      </c>
      <c r="E75" s="42" t="s">
        <v>208</v>
      </c>
      <c r="F75" s="221">
        <v>11429514.596495001</v>
      </c>
      <c r="G75" s="41">
        <f t="shared" si="14"/>
        <v>11429514.596495001</v>
      </c>
      <c r="I75" s="158"/>
      <c r="J75" s="41">
        <f t="shared" si="13"/>
        <v>0</v>
      </c>
      <c r="L75" s="215"/>
    </row>
    <row r="76" spans="1:12" outlineLevel="1" x14ac:dyDescent="0.25">
      <c r="B76" s="39" t="s">
        <v>213</v>
      </c>
      <c r="C76" s="40" t="s">
        <v>214</v>
      </c>
      <c r="D76" s="52">
        <v>1</v>
      </c>
      <c r="E76" s="42" t="s">
        <v>103</v>
      </c>
      <c r="F76" s="221">
        <v>415179.01749999996</v>
      </c>
      <c r="G76" s="41">
        <f t="shared" si="14"/>
        <v>415179.01749999996</v>
      </c>
      <c r="I76" s="158"/>
      <c r="J76" s="41">
        <f t="shared" si="13"/>
        <v>0</v>
      </c>
      <c r="L76" s="215"/>
    </row>
    <row r="77" spans="1:12" outlineLevel="1" x14ac:dyDescent="0.25">
      <c r="B77" s="39" t="s">
        <v>215</v>
      </c>
      <c r="C77" s="40" t="s">
        <v>216</v>
      </c>
      <c r="D77" s="52">
        <v>1</v>
      </c>
      <c r="E77" s="42" t="s">
        <v>103</v>
      </c>
      <c r="F77" s="221">
        <v>322074.98749999999</v>
      </c>
      <c r="G77" s="41">
        <f t="shared" si="14"/>
        <v>322074.98749999999</v>
      </c>
      <c r="I77" s="158"/>
      <c r="J77" s="41">
        <f t="shared" si="13"/>
        <v>0</v>
      </c>
      <c r="L77" s="215"/>
    </row>
    <row r="78" spans="1:12" ht="174.75" customHeight="1" outlineLevel="1" x14ac:dyDescent="0.25">
      <c r="B78" s="39" t="s">
        <v>217</v>
      </c>
      <c r="C78" s="59" t="s">
        <v>218</v>
      </c>
      <c r="D78" s="52">
        <v>1</v>
      </c>
      <c r="E78" s="42" t="s">
        <v>10</v>
      </c>
      <c r="F78" s="220">
        <v>1082171.9579999999</v>
      </c>
      <c r="G78" s="41">
        <f t="shared" si="14"/>
        <v>1082171.9579999999</v>
      </c>
      <c r="I78" s="158"/>
      <c r="J78" s="41">
        <f t="shared" si="13"/>
        <v>0</v>
      </c>
      <c r="L78" s="215"/>
    </row>
    <row r="79" spans="1:12" s="13" customFormat="1" ht="138" outlineLevel="1" x14ac:dyDescent="0.3">
      <c r="A79" s="12"/>
      <c r="B79" s="39" t="s">
        <v>219</v>
      </c>
      <c r="C79" s="40" t="s">
        <v>220</v>
      </c>
      <c r="D79" s="52">
        <v>1</v>
      </c>
      <c r="E79" s="42" t="s">
        <v>95</v>
      </c>
      <c r="F79" s="43">
        <v>311790.24</v>
      </c>
      <c r="G79" s="44">
        <f t="shared" ref="G79:G81" si="15">F79*D79</f>
        <v>311790.24</v>
      </c>
      <c r="I79" s="158"/>
      <c r="J79" s="41">
        <f t="shared" si="13"/>
        <v>0</v>
      </c>
      <c r="L79" s="215"/>
    </row>
    <row r="80" spans="1:12" s="13" customFormat="1" ht="69" outlineLevel="1" x14ac:dyDescent="0.3">
      <c r="A80" s="12"/>
      <c r="B80" s="39" t="s">
        <v>221</v>
      </c>
      <c r="C80" s="53" t="s">
        <v>222</v>
      </c>
      <c r="D80" s="52">
        <v>1</v>
      </c>
      <c r="E80" s="42" t="s">
        <v>10</v>
      </c>
      <c r="F80" s="220">
        <v>1082171.9579999999</v>
      </c>
      <c r="G80" s="43">
        <f t="shared" si="15"/>
        <v>1082171.9579999999</v>
      </c>
      <c r="I80" s="158"/>
      <c r="J80" s="41">
        <f t="shared" si="13"/>
        <v>0</v>
      </c>
      <c r="L80" s="215"/>
    </row>
    <row r="81" spans="1:12" s="13" customFormat="1" ht="82.8" outlineLevel="1" x14ac:dyDescent="0.3">
      <c r="A81" s="12"/>
      <c r="B81" s="39" t="s">
        <v>223</v>
      </c>
      <c r="C81" s="53" t="s">
        <v>224</v>
      </c>
      <c r="D81" s="52">
        <v>1</v>
      </c>
      <c r="E81" s="42" t="s">
        <v>10</v>
      </c>
      <c r="F81" s="220">
        <v>2002819.2499999998</v>
      </c>
      <c r="G81" s="43">
        <f t="shared" si="15"/>
        <v>2002819.2499999998</v>
      </c>
      <c r="I81" s="158"/>
      <c r="J81" s="41">
        <f t="shared" si="13"/>
        <v>0</v>
      </c>
      <c r="L81" s="215"/>
    </row>
    <row r="82" spans="1:12" s="13" customFormat="1" x14ac:dyDescent="0.3">
      <c r="A82" s="12"/>
      <c r="B82" s="27"/>
      <c r="C82" s="27"/>
      <c r="D82" s="27"/>
      <c r="E82" s="27"/>
      <c r="F82" s="218"/>
      <c r="G82" s="45"/>
      <c r="I82" s="45"/>
      <c r="J82" s="45"/>
      <c r="L82" s="215"/>
    </row>
    <row r="83" spans="1:12" x14ac:dyDescent="0.25">
      <c r="B83" s="46">
        <v>6</v>
      </c>
      <c r="C83" s="47" t="s">
        <v>225</v>
      </c>
      <c r="D83" s="48"/>
      <c r="E83" s="48"/>
      <c r="F83" s="219"/>
      <c r="G83" s="72">
        <f>SUM(G84:G97)</f>
        <v>3141510.7672350002</v>
      </c>
      <c r="I83" s="49"/>
      <c r="J83" s="72">
        <f>SUM(J84:J97)</f>
        <v>0</v>
      </c>
      <c r="L83" s="215"/>
    </row>
    <row r="84" spans="1:12" outlineLevel="1" x14ac:dyDescent="0.25">
      <c r="B84" s="39" t="s">
        <v>226</v>
      </c>
      <c r="C84" s="40" t="s">
        <v>227</v>
      </c>
      <c r="D84" s="52">
        <v>1</v>
      </c>
      <c r="E84" s="42" t="s">
        <v>121</v>
      </c>
      <c r="F84" s="220">
        <v>57314.191304999993</v>
      </c>
      <c r="G84" s="41">
        <f>D84*F84</f>
        <v>57314.191304999993</v>
      </c>
      <c r="I84" s="158"/>
      <c r="J84" s="41">
        <f t="shared" ref="J84:J97" si="16">$D84*I84</f>
        <v>0</v>
      </c>
      <c r="L84" s="215"/>
    </row>
    <row r="85" spans="1:12" ht="30.75" customHeight="1" outlineLevel="1" x14ac:dyDescent="0.25">
      <c r="B85" s="39" t="s">
        <v>228</v>
      </c>
      <c r="C85" s="40" t="s">
        <v>229</v>
      </c>
      <c r="D85" s="52">
        <v>1</v>
      </c>
      <c r="E85" s="42" t="s">
        <v>10</v>
      </c>
      <c r="F85" s="220">
        <v>652689.56323999993</v>
      </c>
      <c r="G85" s="41">
        <f t="shared" ref="G85:G97" si="17">D85*F85</f>
        <v>652689.56323999993</v>
      </c>
      <c r="I85" s="158"/>
      <c r="J85" s="41">
        <f t="shared" si="16"/>
        <v>0</v>
      </c>
      <c r="L85" s="215"/>
    </row>
    <row r="86" spans="1:12" ht="30.75" customHeight="1" outlineLevel="1" x14ac:dyDescent="0.25">
      <c r="B86" s="39" t="s">
        <v>230</v>
      </c>
      <c r="C86" s="40" t="s">
        <v>231</v>
      </c>
      <c r="D86" s="52">
        <v>1</v>
      </c>
      <c r="E86" s="42" t="s">
        <v>10</v>
      </c>
      <c r="F86" s="220">
        <v>658238.99647000001</v>
      </c>
      <c r="G86" s="41">
        <f t="shared" si="17"/>
        <v>658238.99647000001</v>
      </c>
      <c r="I86" s="158"/>
      <c r="J86" s="41">
        <f t="shared" si="16"/>
        <v>0</v>
      </c>
      <c r="L86" s="215"/>
    </row>
    <row r="87" spans="1:12" ht="30.75" customHeight="1" outlineLevel="1" x14ac:dyDescent="0.25">
      <c r="B87" s="39" t="s">
        <v>232</v>
      </c>
      <c r="C87" s="40" t="s">
        <v>233</v>
      </c>
      <c r="D87" s="52">
        <v>1</v>
      </c>
      <c r="E87" s="42" t="s">
        <v>10</v>
      </c>
      <c r="F87" s="220">
        <v>181568.01496999999</v>
      </c>
      <c r="G87" s="41">
        <f t="shared" si="17"/>
        <v>181568.01496999999</v>
      </c>
      <c r="I87" s="158"/>
      <c r="J87" s="41">
        <f t="shared" si="16"/>
        <v>0</v>
      </c>
      <c r="L87" s="215"/>
    </row>
    <row r="88" spans="1:12" ht="30.75" customHeight="1" outlineLevel="1" x14ac:dyDescent="0.25">
      <c r="B88" s="39" t="s">
        <v>234</v>
      </c>
      <c r="C88" s="40" t="s">
        <v>235</v>
      </c>
      <c r="D88" s="52">
        <v>1</v>
      </c>
      <c r="E88" s="42" t="s">
        <v>103</v>
      </c>
      <c r="F88" s="220">
        <v>31450.757855</v>
      </c>
      <c r="G88" s="41">
        <f t="shared" si="17"/>
        <v>31450.757855</v>
      </c>
      <c r="I88" s="158"/>
      <c r="J88" s="41">
        <f t="shared" si="16"/>
        <v>0</v>
      </c>
      <c r="L88" s="215"/>
    </row>
    <row r="89" spans="1:12" ht="41.4" outlineLevel="1" x14ac:dyDescent="0.25">
      <c r="B89" s="39" t="s">
        <v>236</v>
      </c>
      <c r="C89" s="40" t="s">
        <v>237</v>
      </c>
      <c r="D89" s="52">
        <v>1</v>
      </c>
      <c r="E89" s="42" t="s">
        <v>95</v>
      </c>
      <c r="F89" s="220">
        <v>16239.074999999999</v>
      </c>
      <c r="G89" s="41">
        <f t="shared" si="17"/>
        <v>16239.074999999999</v>
      </c>
      <c r="I89" s="158"/>
      <c r="J89" s="41">
        <f t="shared" si="16"/>
        <v>0</v>
      </c>
      <c r="L89" s="215"/>
    </row>
    <row r="90" spans="1:12" ht="41.4" outlineLevel="1" x14ac:dyDescent="0.25">
      <c r="B90" s="39" t="s">
        <v>238</v>
      </c>
      <c r="C90" s="40" t="s">
        <v>239</v>
      </c>
      <c r="D90" s="52">
        <v>1</v>
      </c>
      <c r="E90" s="42" t="s">
        <v>10</v>
      </c>
      <c r="F90" s="220">
        <v>279814.41871999996</v>
      </c>
      <c r="G90" s="41">
        <f t="shared" si="17"/>
        <v>279814.41871999996</v>
      </c>
      <c r="I90" s="158"/>
      <c r="J90" s="41">
        <f t="shared" si="16"/>
        <v>0</v>
      </c>
      <c r="L90" s="215"/>
    </row>
    <row r="91" spans="1:12" ht="41.4" outlineLevel="1" x14ac:dyDescent="0.25">
      <c r="B91" s="39" t="s">
        <v>240</v>
      </c>
      <c r="C91" s="40" t="s">
        <v>241</v>
      </c>
      <c r="D91" s="52">
        <v>1</v>
      </c>
      <c r="E91" s="42" t="s">
        <v>10</v>
      </c>
      <c r="F91" s="220">
        <v>225684.16871999999</v>
      </c>
      <c r="G91" s="41">
        <f t="shared" si="17"/>
        <v>225684.16871999999</v>
      </c>
      <c r="I91" s="158"/>
      <c r="J91" s="41">
        <f t="shared" si="16"/>
        <v>0</v>
      </c>
      <c r="L91" s="215"/>
    </row>
    <row r="92" spans="1:12" ht="41.4" outlineLevel="1" x14ac:dyDescent="0.25">
      <c r="B92" s="39" t="s">
        <v>242</v>
      </c>
      <c r="C92" s="40" t="s">
        <v>243</v>
      </c>
      <c r="D92" s="52">
        <v>1</v>
      </c>
      <c r="E92" s="42" t="s">
        <v>10</v>
      </c>
      <c r="F92" s="220">
        <v>234373.15644999998</v>
      </c>
      <c r="G92" s="41">
        <f t="shared" si="17"/>
        <v>234373.15644999998</v>
      </c>
      <c r="I92" s="158"/>
      <c r="J92" s="41">
        <f t="shared" si="16"/>
        <v>0</v>
      </c>
      <c r="L92" s="215"/>
    </row>
    <row r="93" spans="1:12" ht="41.4" outlineLevel="1" x14ac:dyDescent="0.25">
      <c r="B93" s="39" t="s">
        <v>244</v>
      </c>
      <c r="C93" s="40" t="s">
        <v>245</v>
      </c>
      <c r="D93" s="52">
        <v>1</v>
      </c>
      <c r="E93" s="42" t="s">
        <v>10</v>
      </c>
      <c r="F93" s="220">
        <v>279814.41871999996</v>
      </c>
      <c r="G93" s="41">
        <f t="shared" si="17"/>
        <v>279814.41871999996</v>
      </c>
      <c r="I93" s="158"/>
      <c r="J93" s="41">
        <f t="shared" si="16"/>
        <v>0</v>
      </c>
      <c r="L93" s="215"/>
    </row>
    <row r="94" spans="1:12" ht="41.4" outlineLevel="1" x14ac:dyDescent="0.25">
      <c r="B94" s="39" t="s">
        <v>246</v>
      </c>
      <c r="C94" s="40" t="s">
        <v>247</v>
      </c>
      <c r="D94" s="52">
        <v>1</v>
      </c>
      <c r="E94" s="42" t="s">
        <v>10</v>
      </c>
      <c r="F94" s="220">
        <v>307555.08923999994</v>
      </c>
      <c r="G94" s="41">
        <f t="shared" si="17"/>
        <v>307555.08923999994</v>
      </c>
      <c r="I94" s="158"/>
      <c r="J94" s="41">
        <f t="shared" si="16"/>
        <v>0</v>
      </c>
      <c r="L94" s="215"/>
    </row>
    <row r="95" spans="1:12" outlineLevel="1" x14ac:dyDescent="0.25">
      <c r="B95" s="39" t="s">
        <v>248</v>
      </c>
      <c r="C95" s="40" t="s">
        <v>249</v>
      </c>
      <c r="D95" s="52">
        <v>1</v>
      </c>
      <c r="E95" s="42" t="s">
        <v>95</v>
      </c>
      <c r="F95" s="220">
        <v>95692.538554999992</v>
      </c>
      <c r="G95" s="41">
        <f t="shared" si="17"/>
        <v>95692.538554999992</v>
      </c>
      <c r="I95" s="158"/>
      <c r="J95" s="41">
        <f t="shared" si="16"/>
        <v>0</v>
      </c>
      <c r="L95" s="215"/>
    </row>
    <row r="96" spans="1:12" outlineLevel="1" x14ac:dyDescent="0.25">
      <c r="B96" s="39" t="s">
        <v>250</v>
      </c>
      <c r="C96" s="40" t="s">
        <v>251</v>
      </c>
      <c r="D96" s="52">
        <v>1</v>
      </c>
      <c r="E96" s="42" t="s">
        <v>95</v>
      </c>
      <c r="F96" s="220">
        <v>26318.127549999997</v>
      </c>
      <c r="G96" s="41">
        <f t="shared" si="17"/>
        <v>26318.127549999997</v>
      </c>
      <c r="I96" s="158"/>
      <c r="J96" s="41">
        <f t="shared" si="16"/>
        <v>0</v>
      </c>
      <c r="L96" s="215"/>
    </row>
    <row r="97" spans="1:38" ht="30.75" customHeight="1" outlineLevel="1" x14ac:dyDescent="0.25">
      <c r="B97" s="39" t="s">
        <v>252</v>
      </c>
      <c r="C97" s="40" t="s">
        <v>253</v>
      </c>
      <c r="D97" s="52">
        <v>1</v>
      </c>
      <c r="E97" s="42" t="s">
        <v>10</v>
      </c>
      <c r="F97" s="220">
        <v>94758.250440000003</v>
      </c>
      <c r="G97" s="41">
        <f t="shared" si="17"/>
        <v>94758.250440000003</v>
      </c>
      <c r="I97" s="158"/>
      <c r="J97" s="41">
        <f t="shared" si="16"/>
        <v>0</v>
      </c>
      <c r="L97" s="215"/>
    </row>
    <row r="98" spans="1:38" ht="16.5" customHeight="1" x14ac:dyDescent="0.25">
      <c r="B98" s="27"/>
      <c r="C98" s="27"/>
      <c r="D98" s="27"/>
      <c r="E98" s="27"/>
      <c r="F98" s="218"/>
      <c r="G98" s="27"/>
      <c r="I98" s="27"/>
      <c r="J98" s="27"/>
      <c r="L98" s="215"/>
    </row>
    <row r="99" spans="1:38" x14ac:dyDescent="0.25">
      <c r="B99" s="46">
        <v>7</v>
      </c>
      <c r="C99" s="47" t="s">
        <v>254</v>
      </c>
      <c r="D99" s="48"/>
      <c r="E99" s="48"/>
      <c r="F99" s="219"/>
      <c r="G99" s="72">
        <f>SUM(G100:G101)</f>
        <v>833605.84999999986</v>
      </c>
      <c r="I99" s="49"/>
      <c r="J99" s="72">
        <f>SUM(J100:J101)</f>
        <v>0</v>
      </c>
      <c r="L99" s="215"/>
    </row>
    <row r="100" spans="1:38" ht="19.5" customHeight="1" outlineLevel="1" x14ac:dyDescent="0.25">
      <c r="B100" s="39" t="s">
        <v>255</v>
      </c>
      <c r="C100" s="60" t="s">
        <v>256</v>
      </c>
      <c r="D100" s="61">
        <v>1</v>
      </c>
      <c r="E100" s="42" t="s">
        <v>98</v>
      </c>
      <c r="F100" s="43">
        <v>779475.59999999986</v>
      </c>
      <c r="G100" s="41">
        <f>D100*F100</f>
        <v>779475.59999999986</v>
      </c>
      <c r="I100" s="158"/>
      <c r="J100" s="41">
        <f t="shared" ref="J100:J101" si="18">$D100*I100</f>
        <v>0</v>
      </c>
      <c r="L100" s="215"/>
    </row>
    <row r="101" spans="1:38" ht="27.6" outlineLevel="1" x14ac:dyDescent="0.25">
      <c r="B101" s="39" t="s">
        <v>257</v>
      </c>
      <c r="C101" s="62" t="s">
        <v>258</v>
      </c>
      <c r="D101" s="61">
        <v>1</v>
      </c>
      <c r="E101" s="42" t="s">
        <v>121</v>
      </c>
      <c r="F101" s="221">
        <v>54130.249999999993</v>
      </c>
      <c r="G101" s="41">
        <f t="shared" ref="G101" si="19">D101*F101</f>
        <v>54130.249999999993</v>
      </c>
      <c r="I101" s="158"/>
      <c r="J101" s="41">
        <f t="shared" si="18"/>
        <v>0</v>
      </c>
      <c r="L101" s="215"/>
    </row>
    <row r="102" spans="1:38" s="13" customFormat="1" x14ac:dyDescent="0.25">
      <c r="A102" s="1"/>
      <c r="B102" s="30"/>
      <c r="C102" s="63"/>
      <c r="D102" s="56"/>
      <c r="E102" s="38"/>
      <c r="F102" s="64"/>
      <c r="G102" s="5"/>
      <c r="H102" s="5"/>
      <c r="I102" s="64"/>
      <c r="J102" s="5"/>
      <c r="K102" s="5"/>
      <c r="L102" s="215"/>
      <c r="M102" s="5"/>
      <c r="N102" s="5"/>
      <c r="O102" s="5"/>
      <c r="P102" s="5"/>
      <c r="Q102" s="5"/>
      <c r="R102" s="5"/>
      <c r="S102" s="5"/>
      <c r="T102" s="5"/>
      <c r="U102" s="5"/>
      <c r="V102" s="5"/>
      <c r="W102" s="5"/>
      <c r="X102" s="5"/>
      <c r="Y102" s="5"/>
      <c r="Z102" s="5"/>
      <c r="AA102" s="5"/>
      <c r="AB102" s="5"/>
      <c r="AC102" s="5"/>
      <c r="AD102" s="5"/>
      <c r="AE102" s="5"/>
      <c r="AF102" s="5"/>
      <c r="AG102" s="5"/>
      <c r="AH102" s="5"/>
      <c r="AI102" s="5"/>
      <c r="AJ102" s="5"/>
    </row>
    <row r="103" spans="1:38" s="13" customFormat="1" ht="21" x14ac:dyDescent="0.3">
      <c r="A103" s="12"/>
      <c r="B103" s="30"/>
      <c r="C103" s="63"/>
      <c r="D103" s="73" t="s">
        <v>259</v>
      </c>
      <c r="E103" s="32"/>
      <c r="F103" s="33"/>
      <c r="G103" s="156">
        <f>ETAPA_1!L40</f>
        <v>278770298.91784275</v>
      </c>
      <c r="I103" s="73" t="s">
        <v>259</v>
      </c>
      <c r="J103" s="156">
        <f>ETAPA_1!P40</f>
        <v>0</v>
      </c>
      <c r="L103" s="157"/>
    </row>
    <row r="104" spans="1:38" s="13" customFormat="1" x14ac:dyDescent="0.25">
      <c r="A104" s="1"/>
      <c r="B104" s="30"/>
      <c r="C104" s="63"/>
      <c r="D104" s="56"/>
      <c r="E104" s="38"/>
      <c r="F104" s="64"/>
      <c r="G104" s="5"/>
      <c r="H104" s="5"/>
      <c r="I104" s="64"/>
      <c r="J104" s="5"/>
      <c r="K104" s="5"/>
      <c r="L104" s="157"/>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row>
    <row r="105" spans="1:38" ht="18" customHeight="1" x14ac:dyDescent="0.25">
      <c r="B105" s="16"/>
      <c r="D105" s="74" t="s">
        <v>260</v>
      </c>
      <c r="E105" s="75"/>
      <c r="F105" s="76"/>
      <c r="G105" s="17">
        <f>G13+G22+G35+G46+G65+G83+G99</f>
        <v>47616492.125815004</v>
      </c>
      <c r="I105" s="74" t="s">
        <v>260</v>
      </c>
      <c r="J105" s="17">
        <f>J13+J22+J35+J46+J65+J83+J99</f>
        <v>0</v>
      </c>
      <c r="L105" s="13"/>
    </row>
    <row r="106" spans="1:38" ht="15" customHeight="1" x14ac:dyDescent="0.25">
      <c r="D106" s="74" t="s">
        <v>261</v>
      </c>
      <c r="E106" s="75"/>
      <c r="F106" s="76"/>
      <c r="G106" s="19">
        <f>SUM(G107:G109)</f>
        <v>15713442.40151895</v>
      </c>
      <c r="I106" s="74" t="s">
        <v>261</v>
      </c>
      <c r="J106" s="19">
        <f>SUM(J107:J109)</f>
        <v>0</v>
      </c>
      <c r="L106" s="13"/>
    </row>
    <row r="107" spans="1:38" ht="14.25" customHeight="1" x14ac:dyDescent="0.25">
      <c r="D107" s="77" t="s">
        <v>262</v>
      </c>
      <c r="E107" s="78"/>
      <c r="F107" s="155">
        <v>0.26</v>
      </c>
      <c r="G107" s="79">
        <f>+$G$105*F107</f>
        <v>12380287.952711901</v>
      </c>
      <c r="I107" s="160"/>
      <c r="J107" s="79">
        <f>+$J$105*I107</f>
        <v>0</v>
      </c>
      <c r="L107" s="13"/>
    </row>
    <row r="108" spans="1:38" x14ac:dyDescent="0.25">
      <c r="D108" s="77" t="s">
        <v>263</v>
      </c>
      <c r="E108" s="78"/>
      <c r="F108" s="155">
        <v>0.01</v>
      </c>
      <c r="G108" s="79">
        <f>+$G$105*F108</f>
        <v>476164.92125815008</v>
      </c>
      <c r="I108" s="160"/>
      <c r="J108" s="79">
        <f t="shared" ref="J108:J109" si="20">+$J$105*I108</f>
        <v>0</v>
      </c>
      <c r="L108" s="13"/>
    </row>
    <row r="109" spans="1:38" x14ac:dyDescent="0.25">
      <c r="D109" s="77" t="s">
        <v>264</v>
      </c>
      <c r="E109" s="78"/>
      <c r="F109" s="155">
        <v>0.06</v>
      </c>
      <c r="G109" s="79">
        <f>+$G$105*F109</f>
        <v>2856989.5275489003</v>
      </c>
      <c r="I109" s="160"/>
      <c r="J109" s="79">
        <f t="shared" si="20"/>
        <v>0</v>
      </c>
      <c r="L109" s="13"/>
    </row>
    <row r="110" spans="1:38" x14ac:dyDescent="0.25">
      <c r="D110" s="77" t="s">
        <v>265</v>
      </c>
      <c r="E110" s="78"/>
      <c r="F110" s="155">
        <v>0.19</v>
      </c>
      <c r="G110" s="80">
        <f>+G109*F110</f>
        <v>542828.01023429108</v>
      </c>
      <c r="I110" s="155">
        <v>0.19</v>
      </c>
      <c r="J110" s="80">
        <f>+J109*I110</f>
        <v>0</v>
      </c>
      <c r="L110" s="13"/>
    </row>
    <row r="111" spans="1:38" ht="21" x14ac:dyDescent="0.3">
      <c r="D111" s="73" t="s">
        <v>266</v>
      </c>
      <c r="E111" s="32"/>
      <c r="F111" s="33"/>
      <c r="G111" s="20">
        <f>G105+G106+G110</f>
        <v>63872762.537568241</v>
      </c>
      <c r="I111" s="73" t="s">
        <v>266</v>
      </c>
      <c r="J111" s="20">
        <f>J105+J106+J110</f>
        <v>0</v>
      </c>
      <c r="L111" s="13"/>
    </row>
    <row r="112" spans="1:38" x14ac:dyDescent="0.25">
      <c r="F112" s="21"/>
      <c r="H112" s="22"/>
      <c r="I112" s="21"/>
      <c r="L112" s="13"/>
    </row>
    <row r="113" spans="1:12" s="13" customFormat="1" ht="27.75" customHeight="1" x14ac:dyDescent="0.3">
      <c r="A113" s="12"/>
      <c r="B113" s="30"/>
      <c r="C113" s="2"/>
      <c r="D113" s="73" t="s">
        <v>4</v>
      </c>
      <c r="E113" s="32"/>
      <c r="F113" s="33"/>
      <c r="G113" s="156">
        <f>G103+G111</f>
        <v>342643061.45541096</v>
      </c>
      <c r="I113" s="159" t="s">
        <v>5</v>
      </c>
      <c r="J113" s="156">
        <f>J103+J111</f>
        <v>0</v>
      </c>
    </row>
    <row r="114" spans="1:12" x14ac:dyDescent="0.25">
      <c r="B114" s="23"/>
      <c r="C114" s="24"/>
      <c r="D114" s="25"/>
      <c r="E114" s="25"/>
      <c r="F114" s="26"/>
    </row>
    <row r="115" spans="1:12" x14ac:dyDescent="0.25">
      <c r="B115" s="23"/>
      <c r="C115" s="24"/>
      <c r="D115" s="25"/>
      <c r="E115" s="25"/>
      <c r="K115" s="13"/>
      <c r="L115" s="13"/>
    </row>
    <row r="116" spans="1:12" s="84" customFormat="1" ht="18" customHeight="1" x14ac:dyDescent="0.3">
      <c r="B116" s="237" t="s">
        <v>78</v>
      </c>
      <c r="C116" s="238"/>
      <c r="D116" s="238"/>
      <c r="E116" s="238"/>
      <c r="F116" s="238"/>
      <c r="G116" s="238"/>
      <c r="H116" s="238"/>
      <c r="I116" s="238"/>
      <c r="J116" s="239"/>
      <c r="K116" s="5"/>
      <c r="L116" s="213"/>
    </row>
    <row r="117" spans="1:12" s="84" customFormat="1" ht="18" customHeight="1" x14ac:dyDescent="0.3">
      <c r="B117" s="240"/>
      <c r="C117" s="241"/>
      <c r="D117" s="241"/>
      <c r="E117" s="241"/>
      <c r="F117" s="241"/>
      <c r="G117" s="241"/>
      <c r="H117" s="241"/>
      <c r="I117" s="241"/>
      <c r="J117" s="242"/>
      <c r="K117" s="13"/>
      <c r="L117" s="13"/>
    </row>
    <row r="118" spans="1:12" s="84" customFormat="1" ht="18" customHeight="1" x14ac:dyDescent="0.3">
      <c r="B118" s="240"/>
      <c r="C118" s="241"/>
      <c r="D118" s="241"/>
      <c r="E118" s="241"/>
      <c r="F118" s="241"/>
      <c r="G118" s="241"/>
      <c r="H118" s="241"/>
      <c r="I118" s="241"/>
      <c r="J118" s="242"/>
      <c r="K118" s="5"/>
      <c r="L118" s="213"/>
    </row>
    <row r="119" spans="1:12" s="84" customFormat="1" ht="18" customHeight="1" x14ac:dyDescent="0.3">
      <c r="B119" s="240"/>
      <c r="C119" s="241"/>
      <c r="D119" s="241"/>
      <c r="E119" s="241"/>
      <c r="F119" s="241"/>
      <c r="G119" s="241"/>
      <c r="H119" s="241"/>
      <c r="I119" s="241"/>
      <c r="J119" s="242"/>
      <c r="K119" s="13"/>
      <c r="L119" s="13"/>
    </row>
    <row r="120" spans="1:12" s="84" customFormat="1" ht="18" customHeight="1" x14ac:dyDescent="0.3">
      <c r="B120" s="240"/>
      <c r="C120" s="241"/>
      <c r="D120" s="241"/>
      <c r="E120" s="241"/>
      <c r="F120" s="241"/>
      <c r="G120" s="241"/>
      <c r="H120" s="241"/>
      <c r="I120" s="241"/>
      <c r="J120" s="242"/>
      <c r="K120" s="5"/>
      <c r="L120" s="213"/>
    </row>
    <row r="121" spans="1:12" s="84" customFormat="1" ht="18" customHeight="1" x14ac:dyDescent="0.3">
      <c r="B121" s="240"/>
      <c r="C121" s="241"/>
      <c r="D121" s="241"/>
      <c r="E121" s="241"/>
      <c r="F121" s="241"/>
      <c r="G121" s="241"/>
      <c r="H121" s="241"/>
      <c r="I121" s="241"/>
      <c r="J121" s="242"/>
      <c r="K121" s="13"/>
      <c r="L121" s="13"/>
    </row>
    <row r="122" spans="1:12" s="84" customFormat="1" ht="18" customHeight="1" x14ac:dyDescent="0.3">
      <c r="B122" s="240"/>
      <c r="C122" s="241"/>
      <c r="D122" s="241"/>
      <c r="E122" s="241"/>
      <c r="F122" s="241"/>
      <c r="G122" s="241"/>
      <c r="H122" s="241"/>
      <c r="I122" s="241"/>
      <c r="J122" s="242"/>
      <c r="K122" s="13"/>
      <c r="L122" s="13"/>
    </row>
    <row r="123" spans="1:12" s="84" customFormat="1" ht="18" customHeight="1" x14ac:dyDescent="0.3">
      <c r="B123" s="243"/>
      <c r="C123" s="244"/>
      <c r="D123" s="244"/>
      <c r="E123" s="244"/>
      <c r="F123" s="244"/>
      <c r="G123" s="244"/>
      <c r="H123" s="244"/>
      <c r="I123" s="244"/>
      <c r="J123" s="245"/>
      <c r="K123" s="13"/>
      <c r="L123" s="13"/>
    </row>
    <row r="124" spans="1:12" s="84" customFormat="1" ht="15.6" x14ac:dyDescent="0.3">
      <c r="B124" s="90"/>
      <c r="C124" s="97"/>
      <c r="D124" s="97"/>
      <c r="E124" s="97"/>
      <c r="F124" s="97"/>
      <c r="G124" s="97"/>
      <c r="H124" s="97"/>
      <c r="I124" s="90"/>
      <c r="J124" s="90"/>
      <c r="K124" s="13"/>
      <c r="L124" s="13"/>
    </row>
    <row r="125" spans="1:12" s="187" customFormat="1" ht="41.25" customHeight="1" x14ac:dyDescent="0.3">
      <c r="A125" s="84"/>
      <c r="B125" s="268" t="s">
        <v>79</v>
      </c>
      <c r="C125" s="269"/>
      <c r="D125" s="269"/>
      <c r="E125" s="269"/>
      <c r="F125" s="269"/>
      <c r="G125" s="269"/>
      <c r="H125" s="269"/>
      <c r="I125" s="269"/>
      <c r="J125" s="270"/>
      <c r="K125" s="13"/>
      <c r="L125" s="13"/>
    </row>
    <row r="126" spans="1:12" s="161" customFormat="1" ht="15.6" x14ac:dyDescent="0.3">
      <c r="A126" s="84"/>
      <c r="B126" s="162"/>
      <c r="C126" s="163"/>
      <c r="D126" s="163"/>
      <c r="E126" s="163"/>
      <c r="F126" s="163"/>
      <c r="G126" s="163"/>
      <c r="H126" s="164"/>
      <c r="I126" s="164"/>
      <c r="J126" s="209"/>
      <c r="K126" s="13"/>
      <c r="L126" s="13"/>
    </row>
    <row r="127" spans="1:12" s="161" customFormat="1" ht="15.6" x14ac:dyDescent="0.3">
      <c r="A127" s="84"/>
      <c r="B127" s="175" t="s">
        <v>80</v>
      </c>
      <c r="D127" s="205"/>
      <c r="E127" s="165"/>
      <c r="F127" s="165"/>
      <c r="G127" s="165"/>
      <c r="H127" s="206"/>
      <c r="I127" s="177"/>
      <c r="J127" s="210"/>
      <c r="K127" s="13"/>
      <c r="L127" s="13"/>
    </row>
    <row r="128" spans="1:12" s="161" customFormat="1" ht="15.6" x14ac:dyDescent="0.3">
      <c r="A128" s="84"/>
      <c r="B128" s="166"/>
      <c r="C128" s="179"/>
      <c r="D128" s="176"/>
      <c r="E128" s="176"/>
      <c r="F128" s="176"/>
      <c r="G128" s="176"/>
      <c r="H128" s="177"/>
      <c r="I128" s="177"/>
      <c r="J128" s="210"/>
      <c r="K128" s="13"/>
      <c r="L128" s="13"/>
    </row>
    <row r="129" spans="1:38" s="161" customFormat="1" ht="15.6" x14ac:dyDescent="0.3">
      <c r="A129" s="84"/>
      <c r="B129" s="167"/>
      <c r="C129" s="180"/>
      <c r="H129" s="181"/>
      <c r="I129" s="181"/>
      <c r="J129" s="210"/>
      <c r="K129" s="13"/>
      <c r="L129" s="13"/>
    </row>
    <row r="130" spans="1:38" s="161" customFormat="1" ht="15.6" x14ac:dyDescent="0.3">
      <c r="A130" s="84"/>
      <c r="B130" s="175" t="s">
        <v>81</v>
      </c>
      <c r="C130" s="178"/>
      <c r="D130" s="165"/>
      <c r="E130" s="172"/>
      <c r="F130" s="172"/>
      <c r="G130" s="172"/>
      <c r="H130" s="173"/>
      <c r="I130" s="181"/>
      <c r="J130" s="210"/>
      <c r="K130" s="13"/>
      <c r="L130" s="13"/>
    </row>
    <row r="131" spans="1:38" s="161" customFormat="1" ht="15.6" x14ac:dyDescent="0.3">
      <c r="A131" s="84"/>
      <c r="B131" s="167"/>
      <c r="C131" s="180"/>
      <c r="H131" s="181"/>
      <c r="I131" s="181"/>
      <c r="J131" s="210"/>
      <c r="K131" s="13"/>
      <c r="L131" s="13"/>
    </row>
    <row r="132" spans="1:38" s="161" customFormat="1" ht="15.6" x14ac:dyDescent="0.3">
      <c r="A132" s="84"/>
      <c r="B132" s="168"/>
      <c r="C132" s="182"/>
      <c r="D132"/>
      <c r="E132" s="183"/>
      <c r="F132" s="183"/>
      <c r="G132" s="183"/>
      <c r="H132" s="184"/>
      <c r="I132" s="184"/>
      <c r="J132" s="210"/>
      <c r="K132" s="13"/>
      <c r="L132" s="13"/>
    </row>
    <row r="133" spans="1:38" s="161" customFormat="1" ht="15.6" x14ac:dyDescent="0.3">
      <c r="A133" s="84"/>
      <c r="B133" s="174" t="s">
        <v>82</v>
      </c>
      <c r="C133" s="185"/>
      <c r="D133" s="165"/>
      <c r="E133" s="207"/>
      <c r="F133" s="207"/>
      <c r="G133" s="207"/>
      <c r="H133" s="208"/>
      <c r="I133" s="184"/>
      <c r="J133" s="210"/>
      <c r="K133" s="13"/>
      <c r="L133" s="13"/>
    </row>
    <row r="134" spans="1:38" s="161" customFormat="1" ht="15.6" x14ac:dyDescent="0.3">
      <c r="A134" s="84"/>
      <c r="B134" s="169"/>
      <c r="C134" s="186"/>
      <c r="D134"/>
      <c r="E134" s="183"/>
      <c r="F134" s="183"/>
      <c r="G134" s="183"/>
      <c r="H134" s="184"/>
      <c r="I134" s="184"/>
      <c r="J134" s="210"/>
      <c r="K134" s="13"/>
      <c r="L134" s="13"/>
    </row>
    <row r="135" spans="1:38" s="161" customFormat="1" ht="15.6" x14ac:dyDescent="0.3">
      <c r="A135" s="84"/>
      <c r="B135" s="174" t="s">
        <v>83</v>
      </c>
      <c r="C135" s="185"/>
      <c r="D135" s="165"/>
      <c r="E135" s="172"/>
      <c r="F135" s="172"/>
      <c r="G135" s="172"/>
      <c r="H135" s="173"/>
      <c r="I135" s="181"/>
      <c r="J135" s="210"/>
      <c r="K135" s="13"/>
      <c r="L135" s="13"/>
    </row>
    <row r="136" spans="1:38" s="161" customFormat="1" ht="15.6" x14ac:dyDescent="0.3">
      <c r="A136" s="84"/>
      <c r="B136" s="170"/>
      <c r="C136" s="171"/>
      <c r="D136" s="171"/>
      <c r="E136" s="172"/>
      <c r="F136" s="172"/>
      <c r="G136" s="172"/>
      <c r="H136" s="173"/>
      <c r="I136" s="173"/>
      <c r="J136" s="211"/>
      <c r="K136" s="13"/>
      <c r="L136" s="13"/>
    </row>
    <row r="137" spans="1:38" s="13" customFormat="1" x14ac:dyDescent="0.25">
      <c r="A137" s="1"/>
      <c r="B137" s="30"/>
      <c r="D137" s="30"/>
      <c r="E137" s="30"/>
      <c r="F137" s="4"/>
      <c r="G137" s="5"/>
      <c r="H137" s="5"/>
      <c r="I137" s="5"/>
      <c r="J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row>
    <row r="138" spans="1:38" s="13" customFormat="1" x14ac:dyDescent="0.25">
      <c r="A138" s="1"/>
      <c r="B138" s="30"/>
      <c r="C138" s="28"/>
      <c r="D138" s="30"/>
      <c r="E138" s="30"/>
      <c r="F138" s="4"/>
      <c r="G138" s="5"/>
      <c r="H138" s="5"/>
      <c r="I138" s="5"/>
      <c r="J138" s="5"/>
      <c r="K138" s="5"/>
      <c r="L138" s="213"/>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row>
    <row r="139" spans="1:38" s="13" customFormat="1" x14ac:dyDescent="0.25">
      <c r="A139" s="1"/>
      <c r="B139" s="30"/>
      <c r="C139" s="2"/>
      <c r="D139" s="51"/>
      <c r="E139" s="3"/>
      <c r="F139" s="4"/>
      <c r="G139" s="5"/>
      <c r="H139" s="5"/>
      <c r="I139" s="5"/>
      <c r="J139" s="5"/>
      <c r="K139" s="5"/>
      <c r="L139" s="213"/>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row>
    <row r="140" spans="1:38" s="13" customFormat="1" x14ac:dyDescent="0.25">
      <c r="A140" s="1"/>
      <c r="B140" s="30"/>
      <c r="C140" s="2"/>
      <c r="D140" s="51"/>
      <c r="E140" s="3"/>
      <c r="F140" s="4"/>
      <c r="G140" s="5"/>
      <c r="H140" s="5"/>
      <c r="I140" s="5"/>
      <c r="J140" s="5"/>
      <c r="K140" s="5"/>
      <c r="L140" s="213"/>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row>
    <row r="141" spans="1:38" s="13" customFormat="1" x14ac:dyDescent="0.25">
      <c r="A141" s="1"/>
      <c r="B141" s="30"/>
      <c r="C141" s="2"/>
      <c r="D141" s="51"/>
      <c r="E141" s="3"/>
      <c r="F141" s="29"/>
      <c r="G141" s="18"/>
      <c r="H141" s="18"/>
      <c r="I141" s="5"/>
      <c r="J141" s="5"/>
      <c r="K141" s="5"/>
      <c r="L141" s="213"/>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row>
    <row r="155" spans="1:38" s="18" customFormat="1" x14ac:dyDescent="0.25">
      <c r="A155" s="1"/>
      <c r="B155" s="30"/>
      <c r="C155" s="2"/>
      <c r="D155" s="51"/>
      <c r="E155" s="3"/>
      <c r="F155" s="4"/>
      <c r="G155" s="5"/>
      <c r="H155" s="5"/>
      <c r="L155" s="216"/>
    </row>
    <row r="158" spans="1:38" s="13" customFormat="1" x14ac:dyDescent="0.25">
      <c r="A158" s="1"/>
      <c r="B158" s="30"/>
      <c r="C158" s="2"/>
      <c r="D158" s="51"/>
      <c r="E158" s="3"/>
      <c r="F158" s="4"/>
      <c r="G158" s="5"/>
      <c r="H158" s="5"/>
      <c r="I158" s="5"/>
      <c r="J158" s="5"/>
      <c r="K158" s="5"/>
      <c r="L158" s="213"/>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row>
    <row r="159" spans="1:38" s="13" customFormat="1" x14ac:dyDescent="0.25">
      <c r="A159" s="1"/>
      <c r="B159" s="30"/>
      <c r="C159" s="2"/>
      <c r="D159" s="51"/>
      <c r="E159" s="3"/>
      <c r="F159" s="4"/>
      <c r="G159" s="5"/>
      <c r="H159" s="5"/>
      <c r="I159" s="5"/>
      <c r="J159" s="5"/>
      <c r="K159" s="5"/>
      <c r="L159" s="213"/>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row>
    <row r="160" spans="1:38" s="13" customFormat="1" x14ac:dyDescent="0.25">
      <c r="A160" s="1"/>
      <c r="B160" s="30"/>
      <c r="C160" s="2"/>
      <c r="D160" s="51"/>
      <c r="E160" s="3"/>
      <c r="F160" s="4"/>
      <c r="G160" s="5"/>
      <c r="H160" s="5"/>
      <c r="I160" s="5"/>
      <c r="J160" s="5"/>
      <c r="K160" s="5"/>
      <c r="L160" s="213"/>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row>
    <row r="161" spans="1:38" s="13" customFormat="1" x14ac:dyDescent="0.25">
      <c r="A161" s="1"/>
      <c r="B161" s="30"/>
      <c r="C161" s="2"/>
      <c r="D161" s="51"/>
      <c r="E161" s="3"/>
      <c r="F161" s="4"/>
      <c r="G161" s="5"/>
      <c r="H161" s="5"/>
      <c r="I161" s="5"/>
      <c r="J161" s="5"/>
      <c r="K161" s="5"/>
      <c r="L161" s="213"/>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row>
    <row r="162" spans="1:38" s="13" customFormat="1" x14ac:dyDescent="0.25">
      <c r="A162" s="1"/>
      <c r="B162" s="30"/>
      <c r="C162" s="2"/>
      <c r="D162" s="51"/>
      <c r="E162" s="3"/>
      <c r="F162" s="4"/>
      <c r="G162" s="5"/>
      <c r="H162" s="5"/>
      <c r="I162" s="5"/>
      <c r="J162" s="5"/>
      <c r="K162" s="5"/>
      <c r="L162" s="213"/>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row>
    <row r="163" spans="1:38" s="13" customFormat="1" x14ac:dyDescent="0.25">
      <c r="A163" s="1"/>
      <c r="B163" s="30"/>
      <c r="C163" s="2"/>
      <c r="D163" s="51"/>
      <c r="E163" s="3"/>
      <c r="F163" s="4"/>
      <c r="G163" s="5"/>
      <c r="H163" s="5"/>
      <c r="I163" s="5"/>
      <c r="J163" s="5"/>
      <c r="K163" s="5"/>
      <c r="L163" s="213"/>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row>
    <row r="176" spans="1:38" s="6" customFormat="1" x14ac:dyDescent="0.25">
      <c r="A176" s="1"/>
      <c r="B176" s="30"/>
      <c r="C176" s="2"/>
      <c r="D176" s="51"/>
      <c r="E176" s="3"/>
      <c r="F176" s="29"/>
      <c r="G176" s="18"/>
      <c r="H176" s="18"/>
      <c r="I176" s="5"/>
      <c r="J176" s="5"/>
      <c r="K176" s="5"/>
      <c r="L176" s="213"/>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row>
  </sheetData>
  <mergeCells count="8">
    <mergeCell ref="B2:F2"/>
    <mergeCell ref="B3:F3"/>
    <mergeCell ref="B4:F4"/>
    <mergeCell ref="B116:J123"/>
    <mergeCell ref="B125:J125"/>
    <mergeCell ref="C6:C8"/>
    <mergeCell ref="F10:G10"/>
    <mergeCell ref="I10:J10"/>
  </mergeCells>
  <pageMargins left="0" right="0" top="0" bottom="0" header="0" footer="0"/>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ETAPA_1</vt:lpstr>
      <vt:lpstr>TOTAL CONTRATO</vt:lpstr>
      <vt:lpstr>ETAPA_1!Área_de_impresión</vt:lpstr>
      <vt:lpstr>'TOTAL CONTRATO'!Área_de_impresión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MauricioPortatil</dc:creator>
  <cp:keywords/>
  <dc:description/>
  <cp:lastModifiedBy>USUARIO</cp:lastModifiedBy>
  <cp:revision/>
  <dcterms:created xsi:type="dcterms:W3CDTF">2021-09-23T21:46:55Z</dcterms:created>
  <dcterms:modified xsi:type="dcterms:W3CDTF">2022-07-08T14:05:46Z</dcterms:modified>
  <cp:category/>
  <cp:contentStatus/>
</cp:coreProperties>
</file>