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WIN10\OneDrive - Secretaria Distrital de Gobierno\Desktop\"/>
    </mc:Choice>
  </mc:AlternateContent>
  <xr:revisionPtr revIDLastSave="0" documentId="13_ncr:1_{C8A09146-A415-4F46-BA81-4FCC87C816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RIO 1" sheetId="4" r:id="rId1"/>
  </sheets>
  <externalReferences>
    <externalReference r:id="rId2"/>
  </externalReferences>
  <definedNames>
    <definedName name="_xlnm.Print_Area" localSheetId="0">'FORMULARIO 1'!$B$1:$R$79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51" i="4" l="1"/>
  <c r="P52" i="4"/>
  <c r="P53" i="4"/>
  <c r="P54" i="4"/>
  <c r="P55" i="4"/>
  <c r="P50" i="4"/>
  <c r="P44" i="4"/>
  <c r="P42" i="4"/>
  <c r="P40" i="4"/>
  <c r="P38" i="4"/>
  <c r="P37" i="4"/>
  <c r="P35" i="4"/>
  <c r="P33" i="4"/>
  <c r="P31" i="4"/>
  <c r="P30" i="4"/>
  <c r="P28" i="4"/>
  <c r="P26" i="4"/>
  <c r="P24" i="4"/>
  <c r="P22" i="4"/>
  <c r="P17" i="4"/>
  <c r="P14" i="4"/>
  <c r="P13" i="4"/>
  <c r="O51" i="4"/>
  <c r="O52" i="4"/>
  <c r="O53" i="4"/>
  <c r="O54" i="4"/>
  <c r="O55" i="4"/>
  <c r="O50" i="4"/>
  <c r="N38" i="4"/>
  <c r="M38" i="4"/>
  <c r="O38" i="4" s="1"/>
  <c r="M51" i="4"/>
  <c r="N51" i="4"/>
  <c r="R51" i="4" l="1"/>
  <c r="N26" i="4" l="1"/>
  <c r="M26" i="4"/>
  <c r="O26" i="4" s="1"/>
  <c r="N53" i="4"/>
  <c r="R26" i="4" l="1"/>
  <c r="F50" i="4"/>
  <c r="R38" i="4" l="1"/>
  <c r="P63" i="4"/>
  <c r="O63" i="4"/>
  <c r="R63" i="4" l="1"/>
  <c r="P64" i="4" l="1"/>
  <c r="O64" i="4"/>
  <c r="P62" i="4"/>
  <c r="O62" i="4"/>
  <c r="P61" i="4"/>
  <c r="O61" i="4"/>
  <c r="P60" i="4"/>
  <c r="O60" i="4"/>
  <c r="N55" i="4"/>
  <c r="M55" i="4"/>
  <c r="R55" i="4" s="1"/>
  <c r="D55" i="4"/>
  <c r="N54" i="4"/>
  <c r="M54" i="4"/>
  <c r="D54" i="4"/>
  <c r="M53" i="4"/>
  <c r="R53" i="4" s="1"/>
  <c r="D53" i="4"/>
  <c r="N52" i="4"/>
  <c r="M52" i="4"/>
  <c r="D52" i="4"/>
  <c r="N50" i="4"/>
  <c r="M50" i="4"/>
  <c r="R50" i="4" s="1"/>
  <c r="D50" i="4"/>
  <c r="P48" i="4"/>
  <c r="O48" i="4"/>
  <c r="N44" i="4"/>
  <c r="M44" i="4"/>
  <c r="O44" i="4" s="1"/>
  <c r="N42" i="4"/>
  <c r="M42" i="4"/>
  <c r="O42" i="4" s="1"/>
  <c r="N40" i="4"/>
  <c r="M40" i="4"/>
  <c r="O40" i="4" s="1"/>
  <c r="N37" i="4"/>
  <c r="M37" i="4"/>
  <c r="O37" i="4" s="1"/>
  <c r="N35" i="4"/>
  <c r="M35" i="4"/>
  <c r="O35" i="4" s="1"/>
  <c r="N33" i="4"/>
  <c r="M33" i="4"/>
  <c r="O33" i="4" s="1"/>
  <c r="N31" i="4"/>
  <c r="M31" i="4"/>
  <c r="O31" i="4" s="1"/>
  <c r="N30" i="4"/>
  <c r="M30" i="4"/>
  <c r="O30" i="4" s="1"/>
  <c r="N28" i="4"/>
  <c r="M28" i="4"/>
  <c r="O28" i="4" s="1"/>
  <c r="N24" i="4"/>
  <c r="M24" i="4"/>
  <c r="O24" i="4" s="1"/>
  <c r="N22" i="4"/>
  <c r="M22" i="4"/>
  <c r="O22" i="4" s="1"/>
  <c r="N21" i="4"/>
  <c r="M21" i="4"/>
  <c r="A21" i="4"/>
  <c r="N19" i="4"/>
  <c r="M19" i="4"/>
  <c r="A19" i="4"/>
  <c r="N17" i="4"/>
  <c r="M17" i="4"/>
  <c r="O17" i="4" s="1"/>
  <c r="N14" i="4"/>
  <c r="M14" i="4"/>
  <c r="O14" i="4" s="1"/>
  <c r="N13" i="4"/>
  <c r="M13" i="4"/>
  <c r="O13" i="4" s="1"/>
  <c r="B3" i="4"/>
  <c r="R52" i="4" l="1"/>
  <c r="R54" i="4"/>
  <c r="R62" i="4"/>
  <c r="R64" i="4"/>
  <c r="R61" i="4"/>
  <c r="R60" i="4"/>
  <c r="R21" i="4"/>
  <c r="O21" i="4"/>
  <c r="P21" i="4"/>
  <c r="P19" i="4"/>
  <c r="R19" i="4"/>
  <c r="O19" i="4"/>
  <c r="R65" i="4" l="1"/>
  <c r="R69" i="4" s="1"/>
  <c r="R56" i="4"/>
  <c r="R44" i="4" l="1"/>
  <c r="R42" i="4"/>
  <c r="R40" i="4"/>
  <c r="R31" i="4"/>
  <c r="R28" i="4"/>
  <c r="R30" i="4"/>
  <c r="R17" i="4"/>
  <c r="R14" i="4"/>
  <c r="R33" i="4"/>
  <c r="R22" i="4"/>
  <c r="R37" i="4"/>
  <c r="R35" i="4"/>
  <c r="R13" i="4"/>
  <c r="R24" i="4"/>
  <c r="R45" i="4" l="1"/>
  <c r="R66" i="4" s="1"/>
  <c r="R67" i="4" s="1"/>
  <c r="R68" i="4" l="1"/>
  <c r="O70" i="4" s="1"/>
  <c r="T72" i="4" l="1"/>
  <c r="C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WIN10</author>
  </authors>
  <commentList>
    <comment ref="A13" authorId="0" shapeId="0" xr:uid="{F25DE6E3-11AB-4F01-9EE1-9B7910283811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9110 TARIFA MES - PROFESIONAL CATEGORÍA 4 (NO INCLUYE FACTOR DE PRESTACIONES) MES $6,967,000  Actualización MO 2022
</t>
        </r>
      </text>
    </comment>
    <comment ref="A14" authorId="0" shapeId="0" xr:uid="{9B8A2131-723D-4603-8E08-D00891CF16FB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9112 TARIFA MES - PROFESIONAL CATEGORÍA 6 (NO INCLUYE FACTOR DE PRESTACIONES) MES $5,604,000  Actualización MO 2022
</t>
        </r>
      </text>
    </comment>
    <comment ref="A17" authorId="0" shapeId="0" xr:uid="{3CD2351E-0F36-4198-AC09-B415372CE646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9112 TARIFA MES - PROFESIONAL CATEGORÍA 6 (NO INCLUYE FACTOR DE PRESTACIONES) MES $5,604,000  Actualización MO 2022
</t>
        </r>
      </text>
    </comment>
    <comment ref="A22" authorId="0" shapeId="0" xr:uid="{A0CB0D92-732B-4180-952E-4EACA5B7E709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9111 TARIFA MES - PROFESIONAL CATEGORÍA 5 (NO INCLUYE FACTOR DE PRESTACIONES) MES $6,284,000  Actualización MO 2022
</t>
        </r>
      </text>
    </comment>
    <comment ref="A37" authorId="0" shapeId="0" xr:uid="{931E2E6C-EDBF-4743-8E5B-138780BE72F2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9113 TARIFA MES - PROFESIONAL CATEGORÍA 7 (NO INCLUYE FACTOR DE PRESTACIONES) MES $4,237,000  Actualización MO 2022
</t>
        </r>
      </text>
    </comment>
    <comment ref="A40" authorId="0" shapeId="0" xr:uid="{C5100432-80FF-45D1-A4EA-A280559F783F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9093 TARIFA MES - PERSONAL TÉCNICO - INSPECTOR 1 (NO INCLUYE FACTOR DE PRESTACIONES) MES $1,988,000  Actualización MO 2022
</t>
        </r>
      </text>
    </comment>
    <comment ref="A42" authorId="0" shapeId="0" xr:uid="{448AEAC8-BB92-42C1-843B-8788E300EB18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9105 TARIFA MES - PERSONAL ADMINISTRATIVO - SECRETARIA 2 (NO INCLUYE FACTOR DE PRESTACIONES) MES $1,228,000  Actualización MO 2022
</t>
        </r>
      </text>
    </comment>
    <comment ref="A44" authorId="0" shapeId="0" xr:uid="{ADE5634D-43BA-4529-96D2-08861E38D02E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9100 TARIFA MES - PERSONAL AUXILIAR TÉCNICO - CONDUCTOR O MOTORISTA (NO INCLUYE FACTOR DE PRESTACIONES) MES $1,228,000  Actualización MO 2022
</t>
        </r>
      </text>
    </comment>
    <comment ref="A50" authorId="0" shapeId="0" xr:uid="{4070969A-AF54-48CF-AFAC-6E851609C0D7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9456 ALQUILER DE VEHICULO: CAMPERO, PICK-UP, CAMIONETA, CAMION O SIMILAR DE 1300cc A 2000cc DE CILINDRADA, MODELO 2014 A 2011. 75% DE LA TARIFA ESTABLECIDA. INCLUYE TODOS LOS COSTOS DE OPERACIÓN Y MANTENIMIENTO EXCEPTO EL SALARIO DEL CONDUCTOR MES $4,816,500  Actualización MO 2022
</t>
        </r>
      </text>
    </comment>
    <comment ref="A51" authorId="0" shapeId="0" xr:uid="{AD19D028-10CD-4952-A0CB-3C0AF0CC8A3B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9115 EQUIPO DE TOPOGRAFÍA. INCLUYE TRÁNSITO, NIVEL Y ELEMENTOS COMPLEMENTARIOS - MES MES $3,627,000  Actualización MO 2022
</t>
        </r>
      </text>
    </comment>
    <comment ref="A52" authorId="0" shapeId="0" xr:uid="{B25BA130-EC20-4C1F-8624-F070294571BE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9119 EQUIPO COMPLETO DE LABORATORIO - INTERVENTORIAS - MES MES $10,000,033  Actualización MO 2022
</t>
        </r>
      </text>
    </comment>
    <comment ref="A53" authorId="0" shapeId="0" xr:uid="{3725F62D-E135-4F03-BFC6-60CD6077EEBC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9724 PORTÁTILES - Procesador minimo: intel, Core i3 4005U, celeron o similar, Memoria RAM de 4 GB(2x2048 MB) Disco duro de 500gb a 7200 rpm Pantalla LED HP BrightView widescreen alta definición con 35,6 cm UN/MES $136,170  Actualización  2021 - I
</t>
        </r>
      </text>
    </comment>
    <comment ref="A54" authorId="0" shapeId="0" xr:uid="{57F26702-CADF-4306-856E-3C408973DB35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9123 PLOTTER - MES MES $1,109,440  Actualización MO 2022
</t>
        </r>
      </text>
    </comment>
    <comment ref="A55" authorId="0" shapeId="0" xr:uid="{3FB1B166-582A-402B-B64B-2FB1D4CDE3FF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9840 EDICIÓN DE INFORME MENSUAL DE INTERVENTORÍA O CONSULTORÍA. Incluye 4 tapas plastificadas tamaño carta color blanco, con 6 tornillos, hojas de papel bond tamaño carta 75 gramos, 170 folios UN/MES $193,678  Actualización MO 2022
</t>
        </r>
      </text>
    </comment>
    <comment ref="A60" authorId="0" shapeId="0" xr:uid="{BAAC0023-4F75-4A93-92BB-49C914756104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12496 TAPABOCAS DESECHABLE. _(Según Apéndice Bioseguridad Covid 19_V1 y V2) UN $460  Actualización  2021 - I
</t>
        </r>
      </text>
    </comment>
    <comment ref="A61" authorId="0" shapeId="0" xr:uid="{CFC2D2E3-AA01-428C-BE35-4B557E803846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12270 DISPENSADOR DE JABÓN LÍQUIDO O GEL ANTIBACTERIAL - ALCOHOL, CON PEDAL METÁLICO UN $139,900  Actualización  2021 - I
</t>
        </r>
      </text>
    </comment>
    <comment ref="A62" authorId="0" shapeId="0" xr:uid="{9C0E8E0E-5D1F-43DD-94BC-A69977080771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12517 TOALLAS DE PAPEL PARA MANOS. TIPO Z. DOBLE HOJA. (PAQUETE 150 HOJAS._(Según Apéndice Bioseguridad Covid 19_V3) UN $4,622  9/8/2021
</t>
        </r>
      </text>
    </comment>
    <comment ref="A63" authorId="0" shapeId="0" xr:uid="{2FC74DF7-BC66-47C1-A8B2-95CE5FBEED52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9280 BOLSA PARA BASURA TIPO INDUSTRIAL NEGRA DE 60 x 90 Cm CALIBRE 2 (PAQUETE DE 30 UNIDADES) UN $14,138  Actualización  2021 - I
</t>
        </r>
      </text>
    </comment>
    <comment ref="A64" authorId="0" shapeId="0" xr:uid="{BDFB74F9-6B17-44CA-A8E3-52C90D2DCC59}">
      <text>
        <r>
          <rPr>
            <b/>
            <sz val="9"/>
            <color indexed="81"/>
            <rFont val="Tahoma"/>
            <family val="2"/>
          </rPr>
          <t>WIN10:</t>
        </r>
        <r>
          <rPr>
            <sz val="9"/>
            <color indexed="81"/>
            <rFont val="Tahoma"/>
            <family val="2"/>
          </rPr>
          <t xml:space="preserve">
7579 MASCARILLA DESECHABLE UN $432  Actualización  2021 - I
</t>
        </r>
      </text>
    </comment>
  </commentList>
</comments>
</file>

<file path=xl/sharedStrings.xml><?xml version="1.0" encoding="utf-8"?>
<sst xmlns="http://schemas.openxmlformats.org/spreadsheetml/2006/main" count="128" uniqueCount="107">
  <si>
    <t>UNIDAD</t>
  </si>
  <si>
    <t>VALOR TOTAL</t>
  </si>
  <si>
    <t>FORMATO</t>
  </si>
  <si>
    <t>PRESUPUESTO TOTAL (IVA INCLUIDO):</t>
  </si>
  <si>
    <t xml:space="preserve">DURACION (meses): </t>
  </si>
  <si>
    <t>PERSONAL ESPECIALISTA, PROFESIONAL O DE APOYO / DESCRIPCION</t>
  </si>
  <si>
    <t>CANTIDAD</t>
  </si>
  <si>
    <t>CATEGORIA / UNID</t>
  </si>
  <si>
    <t>Mes 
1</t>
  </si>
  <si>
    <t>Mes 
2</t>
  </si>
  <si>
    <t>Mes 
3</t>
  </si>
  <si>
    <t>Mes 
4</t>
  </si>
  <si>
    <t>Mes 
5</t>
  </si>
  <si>
    <t>Mes 
6</t>
  </si>
  <si>
    <t>TOTAL PRELIMINARES</t>
  </si>
  <si>
    <t>TOTAL CONSTRUCC</t>
  </si>
  <si>
    <t>COSTO ($) TOTAL HOMBRES PRELIMINARES</t>
  </si>
  <si>
    <t>COSTO ($) TOTAL HOMBRES CONSTRUCCIÓN</t>
  </si>
  <si>
    <t>DIRECTOR/COORDINACIÓN</t>
  </si>
  <si>
    <t>Director de Interventoría</t>
  </si>
  <si>
    <t xml:space="preserve"> Residente de Interventoría</t>
  </si>
  <si>
    <t>ESPECIALISTAS Y/O PROFESIONALES</t>
  </si>
  <si>
    <t>TRANSITO</t>
  </si>
  <si>
    <t>Especialista en Transito y Transporte</t>
  </si>
  <si>
    <t>ESTRUCTURAS</t>
  </si>
  <si>
    <t xml:space="preserve">Especialista en Estructuras </t>
  </si>
  <si>
    <t>GEOTECNIA Y PAVIMENTOS</t>
  </si>
  <si>
    <t>Especialista en Geotecnia</t>
  </si>
  <si>
    <t xml:space="preserve"> Especialista en Pavimentos</t>
  </si>
  <si>
    <t>REDES HIDROSANITARIAS</t>
  </si>
  <si>
    <t>REDES SECAS</t>
  </si>
  <si>
    <t>Especialista en redes electrica, gas, telefono, fibra optica</t>
  </si>
  <si>
    <t>GESTION AMBIENTAL</t>
  </si>
  <si>
    <t>GESTION SOCIAL</t>
  </si>
  <si>
    <t>PRESUPUESTO Y PROGRAMACIÓN</t>
  </si>
  <si>
    <t>Especialista en Presupuesto y Programación</t>
  </si>
  <si>
    <t>COMISION TOPOGRAFÍA</t>
  </si>
  <si>
    <t>PERSONAL AUXILIAR TECNICO</t>
  </si>
  <si>
    <t>PERSONAL ADMINISTRATIVO</t>
  </si>
  <si>
    <t>OTRO PERSONAL</t>
  </si>
  <si>
    <t>SUBTOTAL 1</t>
  </si>
  <si>
    <t>COSTOS OPERACIONALES</t>
  </si>
  <si>
    <t xml:space="preserve">ALQUILER EQUIPO, SUMINISTROS Y OTROS ELEMENTOS </t>
  </si>
  <si>
    <t>COSTO UNITARIO SIN IVA ($)</t>
  </si>
  <si>
    <t>COSTO OPERACIONALES ($) TOTAL ETAPA OBRA</t>
  </si>
  <si>
    <t>INSUMOS</t>
  </si>
  <si>
    <t>SUBTOTAL 2</t>
  </si>
  <si>
    <t>IVA 19%</t>
  </si>
  <si>
    <t>SUBTOTAL</t>
  </si>
  <si>
    <t>TOTAL CONSTRUCCION</t>
  </si>
  <si>
    <t>FECHA</t>
  </si>
  <si>
    <t>Profesional Ambiental</t>
  </si>
  <si>
    <t>Profesional SST</t>
  </si>
  <si>
    <t xml:space="preserve">Profesional Social </t>
  </si>
  <si>
    <t>ALQUILER MES - LABORATORIO - Interventorias (Equipo completo)</t>
  </si>
  <si>
    <t>ALQUILER MES - PLOTTER</t>
  </si>
  <si>
    <t>TARIFA MES - EDICIÓN DE INFORME MENSUAL DE INTERVENTORÍA O CONSULTORÍA. Incluye 4 tapas plastificadas tamaño carta color blanco, con 6 tornillos, hojas de papel bond tamaño carta 75 gramos, 170 folios</t>
  </si>
  <si>
    <t>ETAPAS DEL PROYECTO</t>
  </si>
  <si>
    <t>FONDO DE DESARROLLO LOCAL DE CHAPINERO</t>
  </si>
  <si>
    <t>Proyecto 1734 - Chapinero Modelo de Movilidad Inteligente</t>
  </si>
  <si>
    <t>NA</t>
  </si>
  <si>
    <t>Codigo IDU</t>
  </si>
  <si>
    <t>VERSION</t>
  </si>
  <si>
    <t>TIPO DE CONTRATACION</t>
  </si>
  <si>
    <t>Concurso de Meritos Abierto</t>
  </si>
  <si>
    <t xml:space="preserve">COSTO ($) TOTAL </t>
  </si>
  <si>
    <t>SUBTOTAL 3</t>
  </si>
  <si>
    <t>MASCARILLA DESECHABLE</t>
  </si>
  <si>
    <t>UN</t>
  </si>
  <si>
    <t>TIEMPO PRELIMINARES</t>
  </si>
  <si>
    <t>TIEMPO CONSTRUCC</t>
  </si>
  <si>
    <t>COSTOS BIOSEGURIDAD PERSONAL DE INTERVENTORIA</t>
  </si>
  <si>
    <t>COSTO ($) TOTAL  PRELIMINARES</t>
  </si>
  <si>
    <t>COSTO ($) TOTAL  CONSTRUCCIÓN</t>
  </si>
  <si>
    <t>COSTO BIOSEGURIDAD ($) TOTAL</t>
  </si>
  <si>
    <t>PRELIMINAR</t>
  </si>
  <si>
    <t>ELEMENTOS NECESARIOS PARA EL CUMPLIMIENTO DE PROTOCOLOS DE BIOSEGURIDAD POR COVID-19</t>
  </si>
  <si>
    <t xml:space="preserve">Especialista en redes Hidrosanitarias o Hidrologia </t>
  </si>
  <si>
    <t>ALQUILER DE PORTATIL. CON CARACTERÍSTICAS SUFICIENTES PARA SOPORTAR SOFTWARE DE INGENIERIA</t>
  </si>
  <si>
    <t>FACTOR MULTIPLICADOR</t>
  </si>
  <si>
    <t>ALQUILER DE DISPENSADOR DE JABÓN LÍQUIDO O GEL ANTIBACTERIAL - ALCOHOL, CON PEDAL METÁLICO</t>
  </si>
  <si>
    <t>Vr. H/MES $ SEGÚN CATEGORIA  / VR. UNIT (NO INCLUYE F.P.)</t>
  </si>
  <si>
    <t>Ingeniero Catastral o Topografico</t>
  </si>
  <si>
    <t>Personal tecnico Inspector 1</t>
  </si>
  <si>
    <t>Personal Administrativo Secretaria 2</t>
  </si>
  <si>
    <t>Personal auxiliar tecnico Conductor o Motorista</t>
  </si>
  <si>
    <t>ALQUILER MES - CAMPERO PICK-UP, CAMIONETA DE 1300-2000cc - MODELO 2014 - 2011  - INCIDENCIA  75%</t>
  </si>
  <si>
    <t xml:space="preserve">TAPABOCAS DESECHABLE. </t>
  </si>
  <si>
    <t>TOALLAS DE PAPEL PARA MANOS TIPO Z</t>
  </si>
  <si>
    <t>BOLSA PARA BASURA TIPO INDUSTRIAL DE 60 x 90 Cm CALIBRE 2 (PAQUETE DE 30 UNIDADES)</t>
  </si>
  <si>
    <t>Mes 
7</t>
  </si>
  <si>
    <t>ARQUITECTO URBANISTA</t>
  </si>
  <si>
    <t>Especialista en Urbanismo y/o Restauración y/o Gestion y/o Conservación del Patrimonio Arquitectónico</t>
  </si>
  <si>
    <t>PROYECTO: “REALIZAR LA INTERVENTORÍA TÉCNICA, ADMINISTRATIVA, LEGAL, FINANCIERA, SOCIAL, AMBIENTAL Y SISTEMA DE SEGURIDAD Y SALUD EN EL TRABAJO - SG-SST, DEL CONTRATO DE OBRA QUE SE DERIVE DE LA LICITACIÓN PUBLICA O LA QUE HAGA SUS VECES, QUE REFIERE A “EJECUTAR A MONTO AGOTABLE, POR PRECIOS UNITARIOS FIJOS, SIN FORMULA DE REAJUSTE, OBRAS Y ACTIVIDADES PARA LA CONSERVACION DE LA INFRAESTRUCTURA VIAL URBANA DE LA LOCALIDAD DE CHAPINERO, EN BOGOTÁ, D.C.”</t>
  </si>
  <si>
    <t>MES</t>
  </si>
  <si>
    <t>EQUIPO DE TOPOGRAFIA</t>
  </si>
  <si>
    <t>Cadenero</t>
  </si>
  <si>
    <t>SUBTOTAL 3 : BIOSEGURIDAD:</t>
  </si>
  <si>
    <t>SUBTOTAL 1+2 : VR. BASICO PERSONAL+COSTOS OPERACIONALES :</t>
  </si>
  <si>
    <t>ETAPA DE CONSTRUCCIÓN</t>
  </si>
  <si>
    <t>V2</t>
  </si>
  <si>
    <t xml:space="preserve">TIEMPO 7 Meses </t>
  </si>
  <si>
    <t>__________________________________________________</t>
  </si>
  <si>
    <t xml:space="preserve">FIRMA DIGITAL REPRESENTANTE LEGAL </t>
  </si>
  <si>
    <t>NOTA: EL FORMATO DEBERÁ SER DILIGENCIADO EN LOS ESPACIOS SEÑALADOS EN SU PAGINA 1 POR PARTE DE LOS OFERENTES, POR TANTO, LA PROPUESTA ECONÓMICA DEBERÁ PRESENTARSE EN FORMATO EXCEL Y PDF DEBIDAMENTE FIRMADOS, PARA EFECTOS DE VERIFICACION Y VALIDACION</t>
  </si>
  <si>
    <t>FORMULARIO 1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</si>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</sst>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* #,##0.00_-;\-* #,##0.00_-;_-* &quot;-&quot;??_-;_-@_-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* #.##0.00\ _€_-;\-* #.##0.00\ _€_-;_-* &quot;-&quot;??\ _€_-;_-@_-"/>
    <numFmt numFmtId="168" formatCode="_(&quot;$&quot;\ * #.##0.00_);_(&quot;$&quot;\ * \(#.##0.00\);_(&quot;$&quot;\ * &quot;-&quot;??_);_(@_)"/>
    <numFmt numFmtId="169" formatCode="[$$-500A]\ #,##0.00"/>
    <numFmt numFmtId="170" formatCode="_-* #,##0.00\ _P_t_a_-;\-* #,##0.00\ _P_t_a_-;_-* &quot;-&quot;??\ _P_t_a_-;_-@_-"/>
    <numFmt numFmtId="171" formatCode="_-* #,##0\ _P_t_a_-;\-* #,##0\ _P_t_a_-;_-* &quot;-&quot;??\ _P_t_a_-;_-@_-"/>
    <numFmt numFmtId="172" formatCode="[$$-240A]\ #,##0.00"/>
    <numFmt numFmtId="173" formatCode="&quot;$&quot;\ #,##0"/>
    <numFmt numFmtId="174" formatCode="[$$-240A]\ #,##0"/>
    <numFmt numFmtId="175" formatCode="&quot;$&quot;\ #,##0.0"/>
    <numFmt numFmtId="176" formatCode="_(&quot;$&quot;\ * #,##0.00_);_(&quot;$&quot;\ * \(#,##0.00\);_(&quot;$&quot;\ * &quot;-&quot;??_);_(@_)"/>
    <numFmt numFmtId="177" formatCode="[$$-240A]#,##0;[Red]\([$$-240A]#,##0\)"/>
    <numFmt numFmtId="178" formatCode="[$$-240A]\ #,##0.0"/>
    <numFmt numFmtId="179" formatCode="0.0%"/>
    <numFmt numFmtId="180" formatCode="_-* #,##0.00\ _€_-;\-* #,##0.00\ _€_-;_-* &quot;-&quot;??\ _€_-;_-@_-"/>
    <numFmt numFmtId="181" formatCode="_-&quot;$&quot;* #,##0_-;\-&quot;$&quot;* #,##0_-;_-&quot;$&quot;* &quot;-&quot;??_-;_-@_-"/>
  </numFmts>
  <fonts count="37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0"/>
      <name val="Swis721 LtCn BT"/>
      <family val="2"/>
    </font>
    <font>
      <sz val="10"/>
      <name val="Swis721 LtCn BT"/>
      <family val="2"/>
    </font>
    <font>
      <b/>
      <sz val="7"/>
      <name val="Swis721 LtCn BT"/>
      <family val="2"/>
    </font>
    <font>
      <sz val="10"/>
      <color rgb="FFFF0000"/>
      <name val="Swis721 LtCn BT"/>
      <family val="2"/>
    </font>
    <font>
      <b/>
      <sz val="8"/>
      <color theme="0"/>
      <name val="Swis721 LtCn BT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Swis721 LtCn BT"/>
      <family val="2"/>
    </font>
    <font>
      <b/>
      <sz val="10"/>
      <color theme="0"/>
      <name val="Swis721 LtCn BT"/>
      <family val="2"/>
    </font>
    <font>
      <b/>
      <sz val="11"/>
      <name val="Swis721 LtCn B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Swis721 LtCn BT"/>
      <family val="2"/>
    </font>
    <font>
      <b/>
      <sz val="16"/>
      <color theme="0"/>
      <name val="Arial"/>
      <family val="2"/>
    </font>
    <font>
      <b/>
      <sz val="7"/>
      <color theme="0"/>
      <name val="Swis721 LtCn BT"/>
      <family val="2"/>
    </font>
    <font>
      <b/>
      <sz val="20"/>
      <color rgb="FFFF0000"/>
      <name val="Swis721 LtCn BT"/>
    </font>
    <font>
      <b/>
      <sz val="10"/>
      <color rgb="FFFF0000"/>
      <name val="Swis721 LtCn BT"/>
    </font>
    <font>
      <b/>
      <sz val="18"/>
      <color rgb="FFFF0000"/>
      <name val="Swis721 LtCn BT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8">
    <xf numFmtId="0" fontId="0" fillId="0" borderId="0"/>
    <xf numFmtId="167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4" fillId="0" borderId="0" applyNumberFormat="0" applyBorder="0" applyAlignment="0"/>
    <xf numFmtId="0" fontId="1" fillId="0" borderId="0" applyNumberFormat="0" applyFill="0" applyBorder="0" applyProtection="0">
      <alignment vertical="top"/>
    </xf>
    <xf numFmtId="0" fontId="5" fillId="0" borderId="0"/>
    <xf numFmtId="9" fontId="3" fillId="0" borderId="0" applyFont="0" applyFill="0" applyBorder="0" applyAlignment="0" applyProtection="0"/>
    <xf numFmtId="169" fontId="6" fillId="0" borderId="0"/>
    <xf numFmtId="0" fontId="7" fillId="0" borderId="0"/>
    <xf numFmtId="164" fontId="3" fillId="0" borderId="0" applyFont="0" applyFill="0" applyBorder="0" applyAlignment="0" applyProtection="0"/>
    <xf numFmtId="0" fontId="6" fillId="0" borderId="0"/>
    <xf numFmtId="17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43" fontId="3" fillId="0" borderId="0" applyFont="0" applyFill="0" applyBorder="0" applyAlignment="0" applyProtection="0"/>
    <xf numFmtId="0" fontId="3" fillId="0" borderId="0"/>
  </cellStyleXfs>
  <cellXfs count="342">
    <xf numFmtId="0" fontId="0" fillId="0" borderId="0" xfId="0"/>
    <xf numFmtId="0" fontId="6" fillId="0" borderId="0" xfId="0" applyFont="1"/>
    <xf numFmtId="0" fontId="8" fillId="0" borderId="0" xfId="0" applyFont="1"/>
    <xf numFmtId="0" fontId="6" fillId="0" borderId="0" xfId="11" applyFont="1" applyFill="1" applyBorder="1" applyAlignment="1">
      <alignment vertical="center"/>
    </xf>
    <xf numFmtId="0" fontId="11" fillId="0" borderId="2" xfId="11" applyFont="1" applyFill="1" applyBorder="1" applyAlignment="1">
      <alignment horizontal="justify" vertical="center" wrapText="1"/>
    </xf>
    <xf numFmtId="0" fontId="11" fillId="0" borderId="23" xfId="11" applyFont="1" applyFill="1" applyBorder="1" applyAlignment="1">
      <alignment horizontal="center" vertical="center" wrapText="1"/>
    </xf>
    <xf numFmtId="3" fontId="13" fillId="0" borderId="23" xfId="11" applyNumberFormat="1" applyFont="1" applyFill="1" applyBorder="1" applyAlignment="1">
      <alignment horizontal="center" vertical="center" wrapText="1"/>
    </xf>
    <xf numFmtId="0" fontId="13" fillId="0" borderId="23" xfId="11" applyFont="1" applyFill="1" applyBorder="1" applyAlignment="1">
      <alignment horizontal="center" vertical="center" wrapText="1"/>
    </xf>
    <xf numFmtId="0" fontId="10" fillId="0" borderId="23" xfId="11" applyFont="1" applyFill="1" applyBorder="1" applyAlignment="1">
      <alignment horizontal="center" vertical="center" wrapText="1"/>
    </xf>
    <xf numFmtId="0" fontId="10" fillId="0" borderId="4" xfId="11" applyFont="1" applyFill="1" applyBorder="1" applyAlignment="1">
      <alignment horizontal="center" vertical="center" wrapText="1"/>
    </xf>
    <xf numFmtId="0" fontId="10" fillId="0" borderId="0" xfId="11" applyFont="1" applyFill="1" applyBorder="1" applyAlignment="1">
      <alignment horizontal="center" vertical="center" wrapText="1"/>
    </xf>
    <xf numFmtId="0" fontId="6" fillId="0" borderId="24" xfId="11" applyFont="1" applyFill="1" applyBorder="1" applyAlignment="1">
      <alignment horizontal="center" vertical="center" wrapText="1"/>
    </xf>
    <xf numFmtId="171" fontId="6" fillId="0" borderId="24" xfId="12" applyNumberFormat="1" applyFont="1" applyFill="1" applyBorder="1" applyAlignment="1">
      <alignment vertical="center"/>
    </xf>
    <xf numFmtId="0" fontId="6" fillId="0" borderId="26" xfId="11" applyFont="1" applyFill="1" applyBorder="1" applyAlignment="1">
      <alignment horizontal="center" vertical="center" wrapText="1"/>
    </xf>
    <xf numFmtId="171" fontId="6" fillId="0" borderId="26" xfId="12" applyNumberFormat="1" applyFont="1" applyFill="1" applyBorder="1" applyAlignment="1">
      <alignment vertical="center"/>
    </xf>
    <xf numFmtId="174" fontId="6" fillId="0" borderId="0" xfId="11" applyNumberFormat="1" applyFont="1" applyFill="1" applyBorder="1" applyAlignment="1">
      <alignment horizontal="right" vertical="center"/>
    </xf>
    <xf numFmtId="171" fontId="6" fillId="0" borderId="28" xfId="12" applyNumberFormat="1" applyFont="1" applyFill="1" applyBorder="1" applyAlignment="1">
      <alignment horizontal="center" vertical="center"/>
    </xf>
    <xf numFmtId="0" fontId="6" fillId="0" borderId="29" xfId="11" applyFont="1" applyFill="1" applyBorder="1" applyAlignment="1">
      <alignment horizontal="center" vertical="center" wrapText="1"/>
    </xf>
    <xf numFmtId="171" fontId="6" fillId="0" borderId="26" xfId="12" applyNumberFormat="1" applyFont="1" applyFill="1" applyBorder="1" applyAlignment="1">
      <alignment horizontal="center" vertical="center"/>
    </xf>
    <xf numFmtId="0" fontId="6" fillId="0" borderId="9" xfId="11" applyFont="1" applyFill="1" applyBorder="1" applyAlignment="1">
      <alignment horizontal="center" vertical="center"/>
    </xf>
    <xf numFmtId="166" fontId="6" fillId="0" borderId="9" xfId="13" applyNumberFormat="1" applyFont="1" applyFill="1" applyBorder="1" applyAlignment="1">
      <alignment horizontal="center" vertical="center"/>
    </xf>
    <xf numFmtId="0" fontId="6" fillId="0" borderId="0" xfId="11" applyFont="1" applyFill="1" applyBorder="1" applyAlignment="1">
      <alignment horizontal="center" vertical="center"/>
    </xf>
    <xf numFmtId="0" fontId="6" fillId="0" borderId="0" xfId="11" applyFont="1" applyFill="1" applyBorder="1" applyAlignment="1">
      <alignment horizontal="right" vertical="center"/>
    </xf>
    <xf numFmtId="0" fontId="6" fillId="0" borderId="0" xfId="0" applyFont="1" applyFill="1"/>
    <xf numFmtId="0" fontId="9" fillId="0" borderId="23" xfId="11" applyFont="1" applyFill="1" applyBorder="1" applyAlignment="1">
      <alignment horizontal="justify" vertical="center" wrapText="1"/>
    </xf>
    <xf numFmtId="175" fontId="9" fillId="0" borderId="0" xfId="11" applyNumberFormat="1" applyFont="1" applyFill="1" applyBorder="1" applyAlignment="1">
      <alignment horizontal="center" vertical="center"/>
    </xf>
    <xf numFmtId="0" fontId="6" fillId="0" borderId="23" xfId="11" applyFont="1" applyFill="1" applyBorder="1" applyAlignment="1">
      <alignment vertical="center"/>
    </xf>
    <xf numFmtId="2" fontId="6" fillId="0" borderId="0" xfId="11" applyNumberFormat="1" applyFont="1" applyFill="1" applyBorder="1" applyAlignment="1">
      <alignment horizontal="center" vertical="center"/>
    </xf>
    <xf numFmtId="2" fontId="6" fillId="0" borderId="24" xfId="11" applyNumberFormat="1" applyFont="1" applyFill="1" applyBorder="1" applyAlignment="1">
      <alignment horizontal="center" vertical="center"/>
    </xf>
    <xf numFmtId="2" fontId="6" fillId="0" borderId="20" xfId="11" applyNumberFormat="1" applyFont="1" applyFill="1" applyBorder="1" applyAlignment="1">
      <alignment horizontal="center" vertical="center"/>
    </xf>
    <xf numFmtId="172" fontId="6" fillId="0" borderId="20" xfId="11" applyNumberFormat="1" applyFont="1" applyFill="1" applyBorder="1" applyAlignment="1">
      <alignment horizontal="right" vertical="center"/>
    </xf>
    <xf numFmtId="172" fontId="6" fillId="0" borderId="24" xfId="11" applyNumberFormat="1" applyFont="1" applyFill="1" applyBorder="1" applyAlignment="1">
      <alignment horizontal="right" vertical="center"/>
    </xf>
    <xf numFmtId="172" fontId="6" fillId="0" borderId="0" xfId="11" applyNumberFormat="1" applyFont="1" applyFill="1" applyBorder="1" applyAlignment="1">
      <alignment horizontal="right" vertical="center"/>
    </xf>
    <xf numFmtId="2" fontId="6" fillId="0" borderId="26" xfId="11" applyNumberFormat="1" applyFont="1" applyFill="1" applyBorder="1" applyAlignment="1">
      <alignment horizontal="center" vertical="center"/>
    </xf>
    <xf numFmtId="171" fontId="6" fillId="0" borderId="23" xfId="12" applyNumberFormat="1" applyFont="1" applyFill="1" applyBorder="1" applyAlignment="1">
      <alignment vertical="center"/>
    </xf>
    <xf numFmtId="174" fontId="6" fillId="0" borderId="23" xfId="11" applyNumberFormat="1" applyFont="1" applyFill="1" applyBorder="1" applyAlignment="1">
      <alignment horizontal="right" vertical="center"/>
    </xf>
    <xf numFmtId="4" fontId="6" fillId="0" borderId="23" xfId="11" applyNumberFormat="1" applyFont="1" applyFill="1" applyBorder="1" applyAlignment="1">
      <alignment horizontal="center" vertical="center"/>
    </xf>
    <xf numFmtId="2" fontId="6" fillId="0" borderId="23" xfId="11" applyNumberFormat="1" applyFont="1" applyFill="1" applyBorder="1" applyAlignment="1">
      <alignment vertical="center"/>
    </xf>
    <xf numFmtId="172" fontId="6" fillId="0" borderId="4" xfId="11" applyNumberFormat="1" applyFont="1" applyFill="1" applyBorder="1" applyAlignment="1">
      <alignment horizontal="right" vertical="center"/>
    </xf>
    <xf numFmtId="171" fontId="6" fillId="0" borderId="23" xfId="12" applyNumberFormat="1" applyFont="1" applyFill="1" applyBorder="1" applyAlignment="1">
      <alignment horizontal="center" vertical="center"/>
    </xf>
    <xf numFmtId="0" fontId="9" fillId="0" borderId="23" xfId="11" applyFont="1" applyFill="1" applyBorder="1" applyAlignment="1">
      <alignment horizontal="left" vertical="center" wrapText="1"/>
    </xf>
    <xf numFmtId="2" fontId="6" fillId="0" borderId="29" xfId="11" applyNumberFormat="1" applyFont="1" applyFill="1" applyBorder="1" applyAlignment="1">
      <alignment horizontal="center" vertical="center"/>
    </xf>
    <xf numFmtId="171" fontId="9" fillId="0" borderId="23" xfId="12" applyNumberFormat="1" applyFont="1" applyFill="1" applyBorder="1" applyAlignment="1">
      <alignment horizontal="center" vertical="center" wrapText="1"/>
    </xf>
    <xf numFmtId="172" fontId="9" fillId="0" borderId="0" xfId="11" applyNumberFormat="1" applyFont="1" applyFill="1" applyBorder="1" applyAlignment="1">
      <alignment horizontal="right" vertical="center" wrapText="1"/>
    </xf>
    <xf numFmtId="175" fontId="9" fillId="0" borderId="0" xfId="11" applyNumberFormat="1" applyFont="1" applyFill="1" applyBorder="1" applyAlignment="1">
      <alignment horizontal="right" vertical="center" wrapText="1"/>
    </xf>
    <xf numFmtId="173" fontId="6" fillId="0" borderId="0" xfId="0" applyNumberFormat="1" applyFont="1" applyFill="1"/>
    <xf numFmtId="175" fontId="6" fillId="0" borderId="0" xfId="0" applyNumberFormat="1" applyFont="1" applyFill="1"/>
    <xf numFmtId="178" fontId="9" fillId="0" borderId="0" xfId="11" applyNumberFormat="1" applyFont="1" applyFill="1" applyBorder="1" applyAlignment="1">
      <alignment horizontal="center" vertical="center"/>
    </xf>
    <xf numFmtId="179" fontId="9" fillId="0" borderId="0" xfId="0" applyNumberFormat="1" applyFont="1" applyFill="1" applyAlignment="1">
      <alignment horizontal="center"/>
    </xf>
    <xf numFmtId="165" fontId="6" fillId="0" borderId="0" xfId="2" applyFont="1" applyFill="1" applyAlignment="1">
      <alignment horizontal="center" vertical="center"/>
    </xf>
    <xf numFmtId="174" fontId="6" fillId="0" borderId="0" xfId="0" applyNumberFormat="1" applyFont="1" applyFill="1"/>
    <xf numFmtId="178" fontId="9" fillId="0" borderId="0" xfId="11" applyNumberFormat="1" applyFont="1" applyFill="1" applyBorder="1" applyAlignment="1">
      <alignment horizontal="right" vertical="center" wrapText="1"/>
    </xf>
    <xf numFmtId="165" fontId="6" fillId="0" borderId="0" xfId="2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2" fontId="6" fillId="0" borderId="0" xfId="11" applyNumberFormat="1" applyFont="1" applyFill="1" applyAlignment="1">
      <alignment vertical="center"/>
    </xf>
    <xf numFmtId="172" fontId="6" fillId="0" borderId="0" xfId="0" applyNumberFormat="1" applyFont="1" applyFill="1" applyAlignment="1">
      <alignment horizontal="center" vertical="center"/>
    </xf>
    <xf numFmtId="10" fontId="6" fillId="0" borderId="0" xfId="7" applyNumberFormat="1" applyFont="1" applyFill="1" applyAlignment="1">
      <alignment horizontal="center" vertical="center"/>
    </xf>
    <xf numFmtId="165" fontId="6" fillId="0" borderId="0" xfId="2" applyFont="1" applyFill="1"/>
    <xf numFmtId="10" fontId="6" fillId="0" borderId="0" xfId="7" applyNumberFormat="1" applyFont="1" applyFill="1"/>
    <xf numFmtId="10" fontId="6" fillId="0" borderId="0" xfId="0" applyNumberFormat="1" applyFont="1" applyFill="1"/>
    <xf numFmtId="176" fontId="6" fillId="0" borderId="0" xfId="0" applyNumberFormat="1" applyFont="1" applyFill="1"/>
    <xf numFmtId="0" fontId="16" fillId="0" borderId="3" xfId="11" applyFont="1" applyFill="1" applyBorder="1" applyAlignment="1">
      <alignment horizontal="left" vertical="center" wrapText="1"/>
    </xf>
    <xf numFmtId="171" fontId="17" fillId="0" borderId="24" xfId="12" applyNumberFormat="1" applyFont="1" applyFill="1" applyBorder="1" applyAlignment="1">
      <alignment horizontal="left" vertical="center"/>
    </xf>
    <xf numFmtId="0" fontId="17" fillId="0" borderId="25" xfId="11" applyFont="1" applyFill="1" applyBorder="1" applyAlignment="1">
      <alignment horizontal="left" vertical="center" wrapText="1"/>
    </xf>
    <xf numFmtId="0" fontId="16" fillId="0" borderId="3" xfId="11" applyFont="1" applyFill="1" applyBorder="1" applyAlignment="1">
      <alignment vertical="center" wrapText="1"/>
    </xf>
    <xf numFmtId="171" fontId="17" fillId="0" borderId="27" xfId="12" applyNumberFormat="1" applyFont="1" applyFill="1" applyBorder="1" applyAlignment="1">
      <alignment horizontal="left" vertical="center"/>
    </xf>
    <xf numFmtId="171" fontId="17" fillId="0" borderId="25" xfId="12" applyNumberFormat="1" applyFont="1" applyFill="1" applyBorder="1" applyAlignment="1">
      <alignment horizontal="left" vertical="center"/>
    </xf>
    <xf numFmtId="0" fontId="17" fillId="0" borderId="29" xfId="11" applyFont="1" applyFill="1" applyBorder="1" applyAlignment="1">
      <alignment horizontal="left" vertical="center" wrapText="1"/>
    </xf>
    <xf numFmtId="0" fontId="16" fillId="0" borderId="3" xfId="11" applyFont="1" applyFill="1" applyBorder="1" applyAlignment="1">
      <alignment horizontal="justify" vertical="center" wrapText="1"/>
    </xf>
    <xf numFmtId="0" fontId="16" fillId="0" borderId="30" xfId="11" applyFont="1" applyFill="1" applyBorder="1" applyAlignment="1">
      <alignment horizontal="justify" vertical="center" wrapText="1"/>
    </xf>
    <xf numFmtId="0" fontId="16" fillId="0" borderId="22" xfId="11" applyFont="1" applyFill="1" applyBorder="1" applyAlignment="1">
      <alignment horizontal="justify" vertical="center" wrapText="1"/>
    </xf>
    <xf numFmtId="0" fontId="17" fillId="0" borderId="0" xfId="0" applyFont="1"/>
    <xf numFmtId="0" fontId="18" fillId="0" borderId="0" xfId="11" applyFont="1" applyFill="1" applyBorder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Border="1" applyAlignment="1">
      <alignment horizontal="center"/>
    </xf>
    <xf numFmtId="0" fontId="16" fillId="0" borderId="0" xfId="11" applyFont="1" applyBorder="1" applyAlignment="1">
      <alignment horizontal="center" vertical="center"/>
    </xf>
    <xf numFmtId="3" fontId="16" fillId="0" borderId="0" xfId="11" applyNumberFormat="1" applyFont="1" applyBorder="1" applyAlignment="1">
      <alignment horizontal="center" vertical="center"/>
    </xf>
    <xf numFmtId="171" fontId="17" fillId="0" borderId="0" xfId="12" applyNumberFormat="1" applyFont="1" applyBorder="1" applyAlignment="1">
      <alignment horizontal="center" vertical="center"/>
    </xf>
    <xf numFmtId="0" fontId="19" fillId="0" borderId="0" xfId="11" applyFont="1" applyBorder="1" applyAlignment="1">
      <alignment horizontal="center" vertical="center"/>
    </xf>
    <xf numFmtId="0" fontId="17" fillId="0" borderId="0" xfId="11" applyFont="1" applyBorder="1" applyAlignment="1">
      <alignment horizontal="center" vertical="center"/>
    </xf>
    <xf numFmtId="2" fontId="17" fillId="0" borderId="0" xfId="11" applyNumberFormat="1" applyFont="1" applyBorder="1" applyAlignment="1">
      <alignment vertical="center"/>
    </xf>
    <xf numFmtId="2" fontId="17" fillId="0" borderId="0" xfId="11" applyNumberFormat="1" applyFont="1" applyFill="1" applyBorder="1" applyAlignment="1">
      <alignment vertical="center"/>
    </xf>
    <xf numFmtId="1" fontId="16" fillId="0" borderId="17" xfId="11" applyNumberFormat="1" applyFont="1" applyFill="1" applyBorder="1" applyAlignment="1">
      <alignment horizontal="center" vertical="center" wrapText="1"/>
    </xf>
    <xf numFmtId="164" fontId="16" fillId="0" borderId="0" xfId="10" applyFont="1" applyFill="1" applyBorder="1" applyAlignment="1">
      <alignment vertical="center" wrapText="1"/>
    </xf>
    <xf numFmtId="1" fontId="16" fillId="0" borderId="0" xfId="11" applyNumberFormat="1" applyFont="1" applyFill="1" applyBorder="1" applyAlignment="1">
      <alignment vertical="center" wrapText="1"/>
    </xf>
    <xf numFmtId="2" fontId="17" fillId="0" borderId="0" xfId="11" applyNumberFormat="1" applyFont="1" applyFill="1" applyBorder="1" applyAlignment="1">
      <alignment horizontal="center" vertical="center" wrapText="1"/>
    </xf>
    <xf numFmtId="3" fontId="16" fillId="0" borderId="0" xfId="11" applyNumberFormat="1" applyFont="1" applyFill="1" applyBorder="1" applyAlignment="1">
      <alignment horizontal="center" vertical="center"/>
    </xf>
    <xf numFmtId="172" fontId="17" fillId="0" borderId="0" xfId="11" applyNumberFormat="1" applyFont="1" applyFill="1" applyBorder="1" applyAlignment="1">
      <alignment vertical="center"/>
    </xf>
    <xf numFmtId="0" fontId="17" fillId="0" borderId="0" xfId="11" applyFont="1" applyFill="1" applyBorder="1" applyAlignment="1">
      <alignment vertical="center"/>
    </xf>
    <xf numFmtId="2" fontId="17" fillId="0" borderId="0" xfId="11" applyNumberFormat="1" applyFont="1" applyBorder="1" applyAlignment="1">
      <alignment horizontal="center" vertical="center"/>
    </xf>
    <xf numFmtId="15" fontId="16" fillId="0" borderId="0" xfId="11" applyNumberFormat="1" applyFont="1" applyFill="1" applyBorder="1" applyAlignment="1">
      <alignment horizontal="center" vertical="center"/>
    </xf>
    <xf numFmtId="173" fontId="17" fillId="0" borderId="0" xfId="0" applyNumberFormat="1" applyFont="1" applyFill="1"/>
    <xf numFmtId="0" fontId="16" fillId="0" borderId="31" xfId="11" applyFont="1" applyBorder="1" applyAlignment="1">
      <alignment vertical="center" wrapText="1"/>
    </xf>
    <xf numFmtId="2" fontId="17" fillId="0" borderId="31" xfId="11" applyNumberFormat="1" applyFont="1" applyFill="1" applyBorder="1" applyAlignment="1">
      <alignment horizontal="center" vertical="center" wrapText="1"/>
    </xf>
    <xf numFmtId="0" fontId="17" fillId="0" borderId="21" xfId="11" applyFont="1" applyFill="1" applyBorder="1" applyAlignment="1">
      <alignment horizontal="center" vertical="center"/>
    </xf>
    <xf numFmtId="0" fontId="6" fillId="0" borderId="8" xfId="11" applyFont="1" applyFill="1" applyBorder="1" applyAlignment="1">
      <alignment horizontal="center" vertical="center"/>
    </xf>
    <xf numFmtId="173" fontId="9" fillId="0" borderId="3" xfId="7" applyNumberFormat="1" applyFont="1" applyFill="1" applyBorder="1" applyAlignment="1">
      <alignment vertical="center"/>
    </xf>
    <xf numFmtId="0" fontId="6" fillId="2" borderId="0" xfId="0" applyFont="1" applyFill="1"/>
    <xf numFmtId="0" fontId="23" fillId="2" borderId="0" xfId="0" applyFont="1" applyFill="1"/>
    <xf numFmtId="2" fontId="6" fillId="0" borderId="3" xfId="11" applyNumberFormat="1" applyFont="1" applyFill="1" applyBorder="1" applyAlignment="1">
      <alignment horizontal="center" vertical="center"/>
    </xf>
    <xf numFmtId="172" fontId="6" fillId="0" borderId="3" xfId="11" applyNumberFormat="1" applyFont="1" applyFill="1" applyBorder="1" applyAlignment="1">
      <alignment horizontal="right" vertical="center"/>
    </xf>
    <xf numFmtId="2" fontId="6" fillId="0" borderId="22" xfId="11" applyNumberFormat="1" applyFont="1" applyFill="1" applyBorder="1" applyAlignment="1">
      <alignment horizontal="center" vertical="center"/>
    </xf>
    <xf numFmtId="172" fontId="6" fillId="0" borderId="22" xfId="11" applyNumberFormat="1" applyFont="1" applyFill="1" applyBorder="1" applyAlignment="1">
      <alignment horizontal="right" vertical="center"/>
    </xf>
    <xf numFmtId="0" fontId="17" fillId="0" borderId="33" xfId="11" applyFont="1" applyFill="1" applyBorder="1" applyAlignment="1">
      <alignment horizontal="left" vertical="center" wrapText="1"/>
    </xf>
    <xf numFmtId="0" fontId="17" fillId="0" borderId="2" xfId="11" applyFont="1" applyFill="1" applyBorder="1" applyAlignment="1">
      <alignment horizontal="left" vertical="center" wrapText="1"/>
    </xf>
    <xf numFmtId="0" fontId="6" fillId="0" borderId="3" xfId="11" applyFont="1" applyFill="1" applyBorder="1" applyAlignment="1">
      <alignment horizontal="center" vertical="center" wrapText="1"/>
    </xf>
    <xf numFmtId="171" fontId="6" fillId="0" borderId="3" xfId="12" applyNumberFormat="1" applyFont="1" applyFill="1" applyBorder="1" applyAlignment="1">
      <alignment vertical="center"/>
    </xf>
    <xf numFmtId="4" fontId="6" fillId="0" borderId="4" xfId="11" applyNumberFormat="1" applyFont="1" applyFill="1" applyBorder="1" applyAlignment="1">
      <alignment horizontal="center" vertical="center"/>
    </xf>
    <xf numFmtId="2" fontId="6" fillId="0" borderId="4" xfId="11" applyNumberFormat="1" applyFont="1" applyFill="1" applyBorder="1" applyAlignment="1">
      <alignment vertical="center"/>
    </xf>
    <xf numFmtId="0" fontId="17" fillId="0" borderId="35" xfId="11" applyFont="1" applyFill="1" applyBorder="1" applyAlignment="1">
      <alignment horizontal="left" vertical="center" wrapText="1"/>
    </xf>
    <xf numFmtId="171" fontId="6" fillId="0" borderId="29" xfId="12" applyNumberFormat="1" applyFont="1" applyFill="1" applyBorder="1" applyAlignment="1">
      <alignment horizontal="center" vertical="center"/>
    </xf>
    <xf numFmtId="173" fontId="9" fillId="0" borderId="3" xfId="11" applyNumberFormat="1" applyFont="1" applyFill="1" applyBorder="1" applyAlignment="1">
      <alignment horizontal="right" vertical="center"/>
    </xf>
    <xf numFmtId="173" fontId="9" fillId="0" borderId="3" xfId="11" applyNumberFormat="1" applyFont="1" applyFill="1" applyBorder="1" applyAlignment="1">
      <alignment vertical="center"/>
    </xf>
    <xf numFmtId="0" fontId="6" fillId="0" borderId="20" xfId="11" applyFont="1" applyFill="1" applyBorder="1" applyAlignment="1">
      <alignment horizontal="center" vertical="center" wrapText="1"/>
    </xf>
    <xf numFmtId="171" fontId="6" fillId="0" borderId="20" xfId="12" applyNumberFormat="1" applyFont="1" applyFill="1" applyBorder="1" applyAlignment="1">
      <alignment vertical="center"/>
    </xf>
    <xf numFmtId="0" fontId="23" fillId="0" borderId="0" xfId="0" applyFont="1" applyFill="1"/>
    <xf numFmtId="0" fontId="6" fillId="0" borderId="0" xfId="0" applyFont="1" applyFill="1" applyAlignment="1">
      <alignment horizontal="left" vertical="center"/>
    </xf>
    <xf numFmtId="0" fontId="8" fillId="0" borderId="0" xfId="0" applyFont="1" applyFill="1"/>
    <xf numFmtId="0" fontId="6" fillId="0" borderId="0" xfId="0" applyFont="1" applyFill="1" applyBorder="1"/>
    <xf numFmtId="180" fontId="15" fillId="0" borderId="0" xfId="16" applyNumberFormat="1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23" fillId="0" borderId="0" xfId="11" applyFont="1" applyFill="1" applyBorder="1" applyAlignment="1">
      <alignment horizontal="right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6" fillId="0" borderId="23" xfId="11" applyFont="1" applyFill="1" applyBorder="1" applyAlignment="1">
      <alignment horizontal="center" vertical="center"/>
    </xf>
    <xf numFmtId="2" fontId="6" fillId="0" borderId="23" xfId="11" applyNumberFormat="1" applyFont="1" applyFill="1" applyBorder="1" applyAlignment="1">
      <alignment horizontal="center" vertical="center"/>
    </xf>
    <xf numFmtId="2" fontId="6" fillId="0" borderId="4" xfId="11" applyNumberFormat="1" applyFont="1" applyFill="1" applyBorder="1" applyAlignment="1">
      <alignment horizontal="center" vertical="center"/>
    </xf>
    <xf numFmtId="2" fontId="10" fillId="0" borderId="23" xfId="11" applyNumberFormat="1" applyFont="1" applyFill="1" applyBorder="1" applyAlignment="1">
      <alignment horizontal="center" vertical="center" wrapText="1"/>
    </xf>
    <xf numFmtId="2" fontId="6" fillId="0" borderId="9" xfId="11" applyNumberFormat="1" applyFont="1" applyFill="1" applyBorder="1" applyAlignment="1">
      <alignment horizontal="center" vertical="center"/>
    </xf>
    <xf numFmtId="2" fontId="16" fillId="0" borderId="0" xfId="11" applyNumberFormat="1" applyFont="1" applyFill="1" applyBorder="1" applyAlignment="1">
      <alignment horizontal="center" vertical="center" wrapText="1"/>
    </xf>
    <xf numFmtId="2" fontId="6" fillId="0" borderId="0" xfId="0" applyNumberFormat="1" applyFont="1" applyFill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1" fontId="9" fillId="0" borderId="0" xfId="0" applyNumberFormat="1" applyFont="1" applyFill="1" applyAlignment="1">
      <alignment horizontal="center"/>
    </xf>
    <xf numFmtId="0" fontId="17" fillId="0" borderId="27" xfId="11" applyFont="1" applyFill="1" applyBorder="1" applyAlignment="1">
      <alignment horizontal="justify" vertical="center" wrapText="1"/>
    </xf>
    <xf numFmtId="0" fontId="17" fillId="0" borderId="34" xfId="11" applyFont="1" applyFill="1" applyBorder="1" applyAlignment="1">
      <alignment horizontal="justify" vertical="center" wrapText="1"/>
    </xf>
    <xf numFmtId="0" fontId="17" fillId="0" borderId="34" xfId="11" applyFont="1" applyFill="1" applyBorder="1" applyAlignment="1">
      <alignment horizontal="justify" vertical="center"/>
    </xf>
    <xf numFmtId="0" fontId="17" fillId="0" borderId="25" xfId="11" applyFont="1" applyFill="1" applyBorder="1" applyAlignment="1">
      <alignment horizontal="justify" vertical="center" wrapText="1"/>
    </xf>
    <xf numFmtId="177" fontId="14" fillId="0" borderId="6" xfId="14" applyNumberFormat="1" applyFont="1" applyFill="1" applyBorder="1" applyAlignment="1">
      <alignment horizontal="center" vertical="center"/>
    </xf>
    <xf numFmtId="174" fontId="6" fillId="0" borderId="6" xfId="11" applyNumberFormat="1" applyFont="1" applyFill="1" applyBorder="1" applyAlignment="1">
      <alignment horizontal="right" vertical="center"/>
    </xf>
    <xf numFmtId="0" fontId="6" fillId="0" borderId="7" xfId="11" applyFont="1" applyFill="1" applyBorder="1" applyAlignment="1">
      <alignment horizontal="center" vertical="center"/>
    </xf>
    <xf numFmtId="177" fontId="14" fillId="0" borderId="12" xfId="14" applyNumberFormat="1" applyFont="1" applyFill="1" applyBorder="1" applyAlignment="1">
      <alignment horizontal="center" vertical="center"/>
    </xf>
    <xf numFmtId="0" fontId="6" fillId="0" borderId="5" xfId="11" applyFont="1" applyFill="1" applyBorder="1" applyAlignment="1">
      <alignment horizontal="center" vertical="center"/>
    </xf>
    <xf numFmtId="0" fontId="6" fillId="0" borderId="14" xfId="11" applyFont="1" applyFill="1" applyBorder="1" applyAlignment="1">
      <alignment horizontal="center" vertical="center"/>
    </xf>
    <xf numFmtId="177" fontId="14" fillId="0" borderId="15" xfId="14" applyNumberFormat="1" applyFont="1" applyFill="1" applyBorder="1" applyAlignment="1">
      <alignment horizontal="center" vertical="center"/>
    </xf>
    <xf numFmtId="2" fontId="6" fillId="0" borderId="13" xfId="11" applyNumberFormat="1" applyFont="1" applyFill="1" applyBorder="1" applyAlignment="1">
      <alignment horizontal="center" vertical="center"/>
    </xf>
    <xf numFmtId="2" fontId="6" fillId="0" borderId="43" xfId="11" applyNumberFormat="1" applyFont="1" applyFill="1" applyBorder="1" applyAlignment="1">
      <alignment horizontal="center" vertical="center"/>
    </xf>
    <xf numFmtId="2" fontId="6" fillId="0" borderId="16" xfId="11" applyNumberFormat="1" applyFont="1" applyFill="1" applyBorder="1" applyAlignment="1">
      <alignment horizontal="center" vertical="center"/>
    </xf>
    <xf numFmtId="174" fontId="6" fillId="0" borderId="7" xfId="11" applyNumberFormat="1" applyFont="1" applyFill="1" applyBorder="1" applyAlignment="1">
      <alignment horizontal="right" vertical="center"/>
    </xf>
    <xf numFmtId="174" fontId="6" fillId="0" borderId="5" xfId="11" applyNumberFormat="1" applyFont="1" applyFill="1" applyBorder="1" applyAlignment="1">
      <alignment horizontal="right" vertical="center"/>
    </xf>
    <xf numFmtId="174" fontId="6" fillId="0" borderId="14" xfId="11" applyNumberFormat="1" applyFont="1" applyFill="1" applyBorder="1" applyAlignment="1">
      <alignment horizontal="right" vertical="center"/>
    </xf>
    <xf numFmtId="2" fontId="6" fillId="0" borderId="44" xfId="11" applyNumberFormat="1" applyFont="1" applyFill="1" applyBorder="1" applyAlignment="1">
      <alignment horizontal="center" vertical="center"/>
    </xf>
    <xf numFmtId="2" fontId="6" fillId="0" borderId="45" xfId="11" applyNumberFormat="1" applyFont="1" applyFill="1" applyBorder="1" applyAlignment="1">
      <alignment horizontal="center" vertical="center"/>
    </xf>
    <xf numFmtId="2" fontId="6" fillId="0" borderId="46" xfId="11" applyNumberFormat="1" applyFont="1" applyFill="1" applyBorder="1" applyAlignment="1">
      <alignment horizontal="center" vertical="center"/>
    </xf>
    <xf numFmtId="174" fontId="6" fillId="0" borderId="47" xfId="11" applyNumberFormat="1" applyFont="1" applyFill="1" applyBorder="1" applyAlignment="1">
      <alignment horizontal="right" vertical="center"/>
    </xf>
    <xf numFmtId="174" fontId="6" fillId="0" borderId="48" xfId="11" applyNumberFormat="1" applyFont="1" applyFill="1" applyBorder="1" applyAlignment="1">
      <alignment horizontal="right" vertical="center"/>
    </xf>
    <xf numFmtId="174" fontId="6" fillId="0" borderId="49" xfId="11" applyNumberFormat="1" applyFont="1" applyFill="1" applyBorder="1" applyAlignment="1">
      <alignment horizontal="right" vertical="center"/>
    </xf>
    <xf numFmtId="2" fontId="6" fillId="0" borderId="1" xfId="11" applyNumberFormat="1" applyFont="1" applyFill="1" applyBorder="1" applyAlignment="1">
      <alignment horizontal="center" vertical="center"/>
    </xf>
    <xf numFmtId="2" fontId="6" fillId="0" borderId="42" xfId="11" applyNumberFormat="1" applyFont="1" applyFill="1" applyBorder="1" applyAlignment="1">
      <alignment horizontal="center" vertical="center"/>
    </xf>
    <xf numFmtId="2" fontId="6" fillId="0" borderId="50" xfId="11" applyNumberFormat="1" applyFont="1" applyFill="1" applyBorder="1" applyAlignment="1">
      <alignment horizontal="center" vertical="center"/>
    </xf>
    <xf numFmtId="2" fontId="6" fillId="0" borderId="8" xfId="11" applyNumberFormat="1" applyFont="1" applyFill="1" applyBorder="1" applyAlignment="1">
      <alignment horizontal="center" vertical="center"/>
    </xf>
    <xf numFmtId="2" fontId="6" fillId="0" borderId="51" xfId="11" applyNumberFormat="1" applyFont="1" applyFill="1" applyBorder="1" applyAlignment="1">
      <alignment horizontal="center" vertical="center"/>
    </xf>
    <xf numFmtId="174" fontId="12" fillId="0" borderId="0" xfId="0" applyNumberFormat="1" applyFont="1" applyFill="1" applyBorder="1" applyAlignment="1">
      <alignment vertical="center"/>
    </xf>
    <xf numFmtId="0" fontId="6" fillId="0" borderId="54" xfId="11" applyFont="1" applyFill="1" applyBorder="1" applyAlignment="1">
      <alignment horizontal="center" vertical="center"/>
    </xf>
    <xf numFmtId="177" fontId="14" fillId="0" borderId="52" xfId="14" applyNumberFormat="1" applyFont="1" applyFill="1" applyBorder="1" applyAlignment="1">
      <alignment horizontal="center" vertical="center"/>
    </xf>
    <xf numFmtId="4" fontId="6" fillId="3" borderId="20" xfId="11" applyNumberFormat="1" applyFill="1" applyBorder="1" applyAlignment="1">
      <alignment horizontal="center" vertical="center"/>
    </xf>
    <xf numFmtId="4" fontId="6" fillId="0" borderId="25" xfId="11" applyNumberFormat="1" applyFill="1" applyBorder="1" applyAlignment="1">
      <alignment horizontal="center" vertical="center"/>
    </xf>
    <xf numFmtId="174" fontId="12" fillId="0" borderId="0" xfId="0" applyNumberFormat="1" applyFont="1" applyFill="1" applyBorder="1" applyAlignment="1">
      <alignment vertical="center"/>
    </xf>
    <xf numFmtId="2" fontId="6" fillId="0" borderId="5" xfId="11" applyNumberFormat="1" applyFont="1" applyFill="1" applyBorder="1" applyAlignment="1">
      <alignment horizontal="center" vertical="center"/>
    </xf>
    <xf numFmtId="2" fontId="6" fillId="0" borderId="6" xfId="11" applyNumberFormat="1" applyFont="1" applyFill="1" applyBorder="1" applyAlignment="1">
      <alignment horizontal="center" vertical="center"/>
    </xf>
    <xf numFmtId="2" fontId="6" fillId="0" borderId="14" xfId="11" applyNumberFormat="1" applyFont="1" applyFill="1" applyBorder="1" applyAlignment="1">
      <alignment horizontal="center" vertical="center"/>
    </xf>
    <xf numFmtId="2" fontId="6" fillId="0" borderId="15" xfId="11" applyNumberFormat="1" applyFont="1" applyFill="1" applyBorder="1" applyAlignment="1">
      <alignment horizontal="center" vertical="center"/>
    </xf>
    <xf numFmtId="4" fontId="6" fillId="0" borderId="23" xfId="11" applyNumberFormat="1" applyFill="1" applyBorder="1" applyAlignment="1">
      <alignment horizontal="center" vertical="center"/>
    </xf>
    <xf numFmtId="4" fontId="6" fillId="3" borderId="24" xfId="11" applyNumberFormat="1" applyFill="1" applyBorder="1" applyAlignment="1">
      <alignment horizontal="center" vertical="center"/>
    </xf>
    <xf numFmtId="0" fontId="25" fillId="4" borderId="3" xfId="11" applyFont="1" applyFill="1" applyBorder="1" applyAlignment="1">
      <alignment horizontal="justify" vertical="center" wrapText="1"/>
    </xf>
    <xf numFmtId="0" fontId="23" fillId="4" borderId="2" xfId="11" applyFont="1" applyFill="1" applyBorder="1" applyAlignment="1">
      <alignment vertical="center"/>
    </xf>
    <xf numFmtId="2" fontId="23" fillId="4" borderId="4" xfId="11" applyNumberFormat="1" applyFont="1" applyFill="1" applyBorder="1" applyAlignment="1">
      <alignment horizontal="center" vertical="center"/>
    </xf>
    <xf numFmtId="172" fontId="30" fillId="4" borderId="3" xfId="11" applyNumberFormat="1" applyFont="1" applyFill="1" applyBorder="1" applyAlignment="1">
      <alignment horizontal="right" vertical="center" wrapText="1"/>
    </xf>
    <xf numFmtId="0" fontId="20" fillId="4" borderId="2" xfId="11" applyFont="1" applyFill="1" applyBorder="1" applyAlignment="1">
      <alignment horizontal="justify" vertical="center" wrapText="1"/>
    </xf>
    <xf numFmtId="0" fontId="22" fillId="4" borderId="3" xfId="11" applyFont="1" applyFill="1" applyBorder="1" applyAlignment="1">
      <alignment horizontal="center" vertical="center" wrapText="1"/>
    </xf>
    <xf numFmtId="3" fontId="22" fillId="4" borderId="3" xfId="11" applyNumberFormat="1" applyFont="1" applyFill="1" applyBorder="1" applyAlignment="1">
      <alignment horizontal="center" vertical="center" wrapText="1"/>
    </xf>
    <xf numFmtId="4" fontId="22" fillId="4" borderId="3" xfId="11" applyNumberFormat="1" applyFont="1" applyFill="1" applyBorder="1" applyAlignment="1">
      <alignment horizontal="center" vertical="center" wrapText="1"/>
    </xf>
    <xf numFmtId="0" fontId="21" fillId="4" borderId="3" xfId="11" applyFont="1" applyFill="1" applyBorder="1" applyAlignment="1">
      <alignment horizontal="center" vertical="center" wrapText="1"/>
    </xf>
    <xf numFmtId="0" fontId="21" fillId="4" borderId="4" xfId="11" applyFont="1" applyFill="1" applyBorder="1" applyAlignment="1">
      <alignment horizontal="center" vertical="center" wrapText="1"/>
    </xf>
    <xf numFmtId="2" fontId="21" fillId="4" borderId="4" xfId="11" applyNumberFormat="1" applyFont="1" applyFill="1" applyBorder="1" applyAlignment="1">
      <alignment horizontal="center" vertical="center" wrapText="1"/>
    </xf>
    <xf numFmtId="2" fontId="23" fillId="4" borderId="11" xfId="11" applyNumberFormat="1" applyFont="1" applyFill="1" applyBorder="1" applyAlignment="1">
      <alignment horizontal="center" vertical="center"/>
    </xf>
    <xf numFmtId="178" fontId="30" fillId="4" borderId="1" xfId="11" applyNumberFormat="1" applyFont="1" applyFill="1" applyBorder="1" applyAlignment="1">
      <alignment horizontal="right" vertical="center" wrapText="1"/>
    </xf>
    <xf numFmtId="0" fontId="22" fillId="4" borderId="2" xfId="11" applyFont="1" applyFill="1" applyBorder="1" applyAlignment="1">
      <alignment horizontal="justify" vertical="center"/>
    </xf>
    <xf numFmtId="0" fontId="22" fillId="4" borderId="3" xfId="11" applyFont="1" applyFill="1" applyBorder="1" applyAlignment="1">
      <alignment horizontal="center" vertical="center"/>
    </xf>
    <xf numFmtId="0" fontId="22" fillId="4" borderId="4" xfId="11" applyFont="1" applyFill="1" applyBorder="1" applyAlignment="1">
      <alignment horizontal="center" vertical="center" wrapText="1"/>
    </xf>
    <xf numFmtId="4" fontId="6" fillId="0" borderId="21" xfId="11" applyNumberFormat="1" applyFill="1" applyBorder="1" applyAlignment="1">
      <alignment horizontal="center" vertical="center"/>
    </xf>
    <xf numFmtId="4" fontId="6" fillId="0" borderId="17" xfId="11" applyNumberFormat="1" applyFill="1" applyBorder="1" applyAlignment="1">
      <alignment horizontal="center" vertical="center"/>
    </xf>
    <xf numFmtId="4" fontId="6" fillId="0" borderId="18" xfId="11" applyNumberFormat="1" applyFill="1" applyBorder="1" applyAlignment="1">
      <alignment horizontal="center" vertical="center"/>
    </xf>
    <xf numFmtId="4" fontId="6" fillId="0" borderId="19" xfId="11" applyNumberFormat="1" applyFill="1" applyBorder="1" applyAlignment="1">
      <alignment horizontal="center" vertical="center"/>
    </xf>
    <xf numFmtId="4" fontId="6" fillId="0" borderId="2" xfId="11" applyNumberFormat="1" applyFill="1" applyBorder="1" applyAlignment="1">
      <alignment horizontal="center" vertical="center"/>
    </xf>
    <xf numFmtId="4" fontId="6" fillId="0" borderId="11" xfId="11" applyNumberFormat="1" applyFill="1" applyBorder="1" applyAlignment="1">
      <alignment horizontal="center" vertical="center"/>
    </xf>
    <xf numFmtId="4" fontId="6" fillId="0" borderId="9" xfId="11" applyNumberFormat="1" applyFill="1" applyBorder="1" applyAlignment="1">
      <alignment horizontal="center" vertical="center"/>
    </xf>
    <xf numFmtId="4" fontId="6" fillId="0" borderId="27" xfId="11" applyNumberFormat="1" applyFill="1" applyBorder="1" applyAlignment="1">
      <alignment horizontal="center" vertical="center"/>
    </xf>
    <xf numFmtId="4" fontId="6" fillId="0" borderId="24" xfId="11" applyNumberFormat="1" applyFill="1" applyBorder="1" applyAlignment="1">
      <alignment horizontal="center" vertical="center"/>
    </xf>
    <xf numFmtId="4" fontId="6" fillId="0" borderId="0" xfId="11" applyNumberFormat="1" applyFill="1" applyAlignment="1">
      <alignment horizontal="center" vertical="center"/>
    </xf>
    <xf numFmtId="4" fontId="6" fillId="0" borderId="33" xfId="11" applyNumberFormat="1" applyFill="1" applyBorder="1" applyAlignment="1">
      <alignment horizontal="center" vertical="center"/>
    </xf>
    <xf numFmtId="4" fontId="6" fillId="0" borderId="34" xfId="11" applyNumberFormat="1" applyFill="1" applyBorder="1" applyAlignment="1">
      <alignment horizontal="center" vertical="center"/>
    </xf>
    <xf numFmtId="4" fontId="29" fillId="0" borderId="35" xfId="11" applyNumberFormat="1" applyFont="1" applyFill="1" applyBorder="1" applyAlignment="1">
      <alignment horizontal="center" vertical="center"/>
    </xf>
    <xf numFmtId="2" fontId="6" fillId="0" borderId="7" xfId="11" applyNumberFormat="1" applyFill="1" applyBorder="1" applyAlignment="1">
      <alignment horizontal="center" vertical="center"/>
    </xf>
    <xf numFmtId="2" fontId="6" fillId="0" borderId="5" xfId="11" applyNumberFormat="1" applyFill="1" applyBorder="1" applyAlignment="1">
      <alignment horizontal="center" vertical="center"/>
    </xf>
    <xf numFmtId="2" fontId="6" fillId="0" borderId="6" xfId="11" applyNumberFormat="1" applyFill="1" applyBorder="1" applyAlignment="1">
      <alignment horizontal="center" vertical="center"/>
    </xf>
    <xf numFmtId="2" fontId="6" fillId="0" borderId="6" xfId="11" applyNumberFormat="1" applyFont="1" applyFill="1" applyBorder="1" applyAlignment="1">
      <alignment horizontal="center" vertical="center"/>
    </xf>
    <xf numFmtId="2" fontId="6" fillId="0" borderId="15" xfId="11" applyNumberFormat="1" applyFont="1" applyFill="1" applyBorder="1" applyAlignment="1">
      <alignment horizontal="center" vertical="center"/>
    </xf>
    <xf numFmtId="0" fontId="6" fillId="0" borderId="9" xfId="11" applyFont="1" applyFill="1" applyBorder="1" applyAlignment="1">
      <alignment horizontal="center" vertical="center"/>
    </xf>
    <xf numFmtId="171" fontId="17" fillId="0" borderId="27" xfId="12" applyNumberFormat="1" applyFont="1" applyFill="1" applyBorder="1" applyAlignment="1">
      <alignment horizontal="left" vertical="center" wrapText="1"/>
    </xf>
    <xf numFmtId="4" fontId="6" fillId="0" borderId="27" xfId="11" applyNumberFormat="1" applyBorder="1" applyAlignment="1">
      <alignment horizontal="center" vertical="center"/>
    </xf>
    <xf numFmtId="4" fontId="6" fillId="0" borderId="23" xfId="11" applyNumberFormat="1" applyBorder="1" applyAlignment="1">
      <alignment horizontal="center" vertical="center"/>
    </xf>
    <xf numFmtId="2" fontId="6" fillId="0" borderId="43" xfId="11" applyNumberFormat="1" applyFont="1" applyFill="1" applyBorder="1" applyAlignment="1">
      <alignment horizontal="center" vertical="center"/>
    </xf>
    <xf numFmtId="2" fontId="6" fillId="0" borderId="16" xfId="11" applyNumberFormat="1" applyFont="1" applyFill="1" applyBorder="1" applyAlignment="1">
      <alignment horizontal="center" vertical="center"/>
    </xf>
    <xf numFmtId="0" fontId="6" fillId="0" borderId="56" xfId="11" applyFont="1" applyFill="1" applyBorder="1" applyAlignment="1">
      <alignment horizontal="center" vertical="center"/>
    </xf>
    <xf numFmtId="177" fontId="14" fillId="0" borderId="53" xfId="14" applyNumberFormat="1" applyFont="1" applyFill="1" applyBorder="1" applyAlignment="1">
      <alignment horizontal="center" vertical="center"/>
    </xf>
    <xf numFmtId="2" fontId="6" fillId="0" borderId="53" xfId="11" applyNumberFormat="1" applyFill="1" applyBorder="1" applyAlignment="1">
      <alignment horizontal="center" vertical="center"/>
    </xf>
    <xf numFmtId="0" fontId="24" fillId="0" borderId="0" xfId="0" applyFont="1"/>
    <xf numFmtId="2" fontId="6" fillId="0" borderId="58" xfId="11" applyNumberFormat="1" applyFill="1" applyBorder="1" applyAlignment="1">
      <alignment horizontal="center" vertical="center"/>
    </xf>
    <xf numFmtId="4" fontId="6" fillId="0" borderId="6" xfId="11" applyNumberFormat="1" applyFill="1" applyBorder="1" applyAlignment="1">
      <alignment horizontal="center" vertical="center"/>
    </xf>
    <xf numFmtId="2" fontId="6" fillId="0" borderId="59" xfId="11" applyNumberFormat="1" applyFill="1" applyBorder="1" applyAlignment="1">
      <alignment horizontal="center" vertical="center"/>
    </xf>
    <xf numFmtId="4" fontId="6" fillId="0" borderId="43" xfId="11" applyNumberFormat="1" applyFill="1" applyBorder="1" applyAlignment="1">
      <alignment horizontal="center" vertical="center"/>
    </xf>
    <xf numFmtId="2" fontId="6" fillId="0" borderId="57" xfId="11" applyNumberFormat="1" applyFill="1" applyBorder="1" applyAlignment="1">
      <alignment horizontal="center" vertical="center"/>
    </xf>
    <xf numFmtId="2" fontId="6" fillId="0" borderId="43" xfId="11" applyNumberFormat="1" applyFill="1" applyBorder="1" applyAlignment="1">
      <alignment horizontal="center" vertical="center"/>
    </xf>
    <xf numFmtId="174" fontId="6" fillId="0" borderId="12" xfId="11" applyNumberFormat="1" applyFont="1" applyFill="1" applyBorder="1" applyAlignment="1">
      <alignment horizontal="right" vertical="center"/>
    </xf>
    <xf numFmtId="174" fontId="6" fillId="0" borderId="39" xfId="11" applyNumberFormat="1" applyFont="1" applyFill="1" applyBorder="1" applyAlignment="1">
      <alignment horizontal="right" vertical="center"/>
    </xf>
    <xf numFmtId="174" fontId="6" fillId="0" borderId="41" xfId="11" applyNumberFormat="1" applyFont="1" applyFill="1" applyBorder="1" applyAlignment="1">
      <alignment horizontal="right" vertical="center"/>
    </xf>
    <xf numFmtId="174" fontId="6" fillId="0" borderId="15" xfId="11" applyNumberFormat="1" applyFont="1" applyFill="1" applyBorder="1" applyAlignment="1">
      <alignment horizontal="right" vertical="center"/>
    </xf>
    <xf numFmtId="174" fontId="6" fillId="0" borderId="40" xfId="11" applyNumberFormat="1" applyFont="1" applyFill="1" applyBorder="1" applyAlignment="1">
      <alignment horizontal="right" vertical="center"/>
    </xf>
    <xf numFmtId="0" fontId="6" fillId="0" borderId="30" xfId="11" applyFont="1" applyFill="1" applyBorder="1" applyAlignment="1">
      <alignment horizontal="center" vertical="center" wrapText="1"/>
    </xf>
    <xf numFmtId="171" fontId="6" fillId="0" borderId="60" xfId="12" applyNumberFormat="1" applyFont="1" applyFill="1" applyBorder="1" applyAlignment="1">
      <alignment horizontal="center" vertical="center"/>
    </xf>
    <xf numFmtId="173" fontId="9" fillId="0" borderId="4" xfId="11" applyNumberFormat="1" applyFont="1" applyFill="1" applyBorder="1" applyAlignment="1">
      <alignment vertical="center"/>
    </xf>
    <xf numFmtId="2" fontId="6" fillId="0" borderId="5" xfId="11" applyNumberFormat="1" applyFont="1" applyFill="1" applyBorder="1" applyAlignment="1">
      <alignment horizontal="center" vertical="center"/>
    </xf>
    <xf numFmtId="2" fontId="6" fillId="0" borderId="6" xfId="11" applyNumberFormat="1" applyFont="1" applyFill="1" applyBorder="1" applyAlignment="1">
      <alignment horizontal="center" vertical="center"/>
    </xf>
    <xf numFmtId="2" fontId="6" fillId="0" borderId="43" xfId="11" applyNumberFormat="1" applyFont="1" applyFill="1" applyBorder="1" applyAlignment="1">
      <alignment horizontal="center" vertical="center"/>
    </xf>
    <xf numFmtId="2" fontId="6" fillId="0" borderId="7" xfId="11" applyNumberFormat="1" applyFont="1" applyFill="1" applyBorder="1" applyAlignment="1">
      <alignment horizontal="center" vertical="center"/>
    </xf>
    <xf numFmtId="2" fontId="6" fillId="0" borderId="12" xfId="11" applyNumberFormat="1" applyFont="1" applyFill="1" applyBorder="1" applyAlignment="1">
      <alignment horizontal="center" vertical="center"/>
    </xf>
    <xf numFmtId="2" fontId="6" fillId="0" borderId="14" xfId="11" applyNumberFormat="1" applyFont="1" applyFill="1" applyBorder="1" applyAlignment="1">
      <alignment horizontal="center" vertical="center"/>
    </xf>
    <xf numFmtId="2" fontId="6" fillId="0" borderId="15" xfId="11" applyNumberFormat="1" applyFont="1" applyFill="1" applyBorder="1" applyAlignment="1">
      <alignment horizontal="center" vertical="center"/>
    </xf>
    <xf numFmtId="2" fontId="6" fillId="0" borderId="16" xfId="11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14" fontId="17" fillId="0" borderId="15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6" fillId="0" borderId="20" xfId="11" applyFont="1" applyBorder="1" applyAlignment="1">
      <alignment horizontal="center" vertical="center" wrapText="1"/>
    </xf>
    <xf numFmtId="0" fontId="16" fillId="0" borderId="22" xfId="11" applyFont="1" applyBorder="1" applyAlignment="1">
      <alignment horizontal="center" vertical="center" wrapText="1"/>
    </xf>
    <xf numFmtId="0" fontId="16" fillId="0" borderId="20" xfId="11" applyNumberFormat="1" applyFont="1" applyBorder="1" applyAlignment="1">
      <alignment horizontal="center" vertical="center"/>
    </xf>
    <xf numFmtId="0" fontId="16" fillId="0" borderId="22" xfId="11" applyNumberFormat="1" applyFont="1" applyBorder="1" applyAlignment="1">
      <alignment horizontal="center" vertical="center"/>
    </xf>
    <xf numFmtId="0" fontId="33" fillId="4" borderId="21" xfId="0" applyFont="1" applyFill="1" applyBorder="1" applyAlignment="1">
      <alignment horizontal="center" vertical="center" wrapText="1"/>
    </xf>
    <xf numFmtId="0" fontId="33" fillId="4" borderId="10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4" borderId="1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181" fontId="26" fillId="0" borderId="18" xfId="2" applyNumberFormat="1" applyFont="1" applyFill="1" applyBorder="1" applyAlignment="1">
      <alignment horizontal="center" vertical="center" wrapText="1"/>
    </xf>
    <xf numFmtId="181" fontId="26" fillId="0" borderId="19" xfId="2" applyNumberFormat="1" applyFont="1" applyFill="1" applyBorder="1" applyAlignment="1">
      <alignment horizontal="center" vertical="center" wrapText="1"/>
    </xf>
    <xf numFmtId="1" fontId="16" fillId="0" borderId="0" xfId="11" applyNumberFormat="1" applyFont="1" applyFill="1" applyBorder="1" applyAlignment="1">
      <alignment horizontal="center" vertical="center" wrapText="1"/>
    </xf>
    <xf numFmtId="2" fontId="24" fillId="0" borderId="11" xfId="11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2" fontId="6" fillId="0" borderId="5" xfId="11" applyNumberFormat="1" applyFont="1" applyFill="1" applyBorder="1" applyAlignment="1">
      <alignment horizontal="center" vertical="center"/>
    </xf>
    <xf numFmtId="2" fontId="6" fillId="0" borderId="6" xfId="11" applyNumberFormat="1" applyFont="1" applyFill="1" applyBorder="1" applyAlignment="1">
      <alignment horizontal="center" vertical="center"/>
    </xf>
    <xf numFmtId="2" fontId="6" fillId="0" borderId="43" xfId="11" applyNumberFormat="1" applyFont="1" applyFill="1" applyBorder="1" applyAlignment="1">
      <alignment horizontal="center" vertical="center"/>
    </xf>
    <xf numFmtId="2" fontId="6" fillId="0" borderId="41" xfId="11" applyNumberFormat="1" applyFont="1" applyFill="1" applyBorder="1" applyAlignment="1">
      <alignment horizontal="center" vertical="center"/>
    </xf>
    <xf numFmtId="174" fontId="6" fillId="0" borderId="6" xfId="11" applyNumberFormat="1" applyFont="1" applyFill="1" applyBorder="1" applyAlignment="1">
      <alignment horizontal="center" vertical="center"/>
    </xf>
    <xf numFmtId="174" fontId="6" fillId="0" borderId="43" xfId="11" applyNumberFormat="1" applyFont="1" applyFill="1" applyBorder="1" applyAlignment="1">
      <alignment horizontal="center" vertical="center"/>
    </xf>
    <xf numFmtId="174" fontId="12" fillId="0" borderId="0" xfId="0" applyNumberFormat="1" applyFont="1" applyFill="1" applyBorder="1" applyAlignment="1">
      <alignment vertical="center"/>
    </xf>
    <xf numFmtId="0" fontId="23" fillId="4" borderId="23" xfId="11" applyFont="1" applyFill="1" applyBorder="1" applyAlignment="1">
      <alignment horizontal="center" vertical="center"/>
    </xf>
    <xf numFmtId="0" fontId="23" fillId="4" borderId="11" xfId="11" applyFont="1" applyFill="1" applyBorder="1" applyAlignment="1">
      <alignment horizontal="center" vertical="center"/>
    </xf>
    <xf numFmtId="0" fontId="23" fillId="4" borderId="4" xfId="11" applyFont="1" applyFill="1" applyBorder="1" applyAlignment="1">
      <alignment horizontal="center" vertical="center"/>
    </xf>
    <xf numFmtId="0" fontId="25" fillId="4" borderId="2" xfId="11" applyFont="1" applyFill="1" applyBorder="1" applyAlignment="1">
      <alignment horizontal="left" vertical="center" wrapText="1"/>
    </xf>
    <xf numFmtId="0" fontId="25" fillId="4" borderId="23" xfId="11" applyFont="1" applyFill="1" applyBorder="1" applyAlignment="1">
      <alignment horizontal="left" vertical="center" wrapText="1"/>
    </xf>
    <xf numFmtId="0" fontId="25" fillId="4" borderId="4" xfId="11" applyFont="1" applyFill="1" applyBorder="1" applyAlignment="1">
      <alignment horizontal="left" vertical="center" wrapText="1"/>
    </xf>
    <xf numFmtId="0" fontId="6" fillId="0" borderId="21" xfId="11" applyFont="1" applyFill="1" applyBorder="1" applyAlignment="1">
      <alignment horizontal="center" vertical="center"/>
    </xf>
    <xf numFmtId="0" fontId="6" fillId="0" borderId="9" xfId="11" applyFont="1" applyFill="1" applyBorder="1" applyAlignment="1">
      <alignment horizontal="center" vertical="center"/>
    </xf>
    <xf numFmtId="0" fontId="6" fillId="0" borderId="8" xfId="11" applyFont="1" applyFill="1" applyBorder="1" applyAlignment="1">
      <alignment horizontal="center" vertical="center"/>
    </xf>
    <xf numFmtId="0" fontId="23" fillId="4" borderId="10" xfId="11" applyFont="1" applyFill="1" applyBorder="1" applyAlignment="1">
      <alignment horizontal="center" vertical="center"/>
    </xf>
    <xf numFmtId="4" fontId="22" fillId="4" borderId="2" xfId="11" applyNumberFormat="1" applyFont="1" applyFill="1" applyBorder="1" applyAlignment="1">
      <alignment horizontal="center" vertical="center" wrapText="1"/>
    </xf>
    <xf numFmtId="4" fontId="22" fillId="4" borderId="23" xfId="11" applyNumberFormat="1" applyFont="1" applyFill="1" applyBorder="1" applyAlignment="1">
      <alignment horizontal="center" vertical="center" wrapText="1"/>
    </xf>
    <xf numFmtId="4" fontId="22" fillId="4" borderId="4" xfId="11" applyNumberFormat="1" applyFont="1" applyFill="1" applyBorder="1" applyAlignment="1">
      <alignment horizontal="center" vertical="center" wrapText="1"/>
    </xf>
    <xf numFmtId="0" fontId="21" fillId="4" borderId="2" xfId="11" applyFont="1" applyFill="1" applyBorder="1" applyAlignment="1">
      <alignment horizontal="center" vertical="center" wrapText="1"/>
    </xf>
    <xf numFmtId="0" fontId="21" fillId="4" borderId="4" xfId="11" applyFont="1" applyFill="1" applyBorder="1" applyAlignment="1">
      <alignment horizontal="center" vertical="center" wrapText="1"/>
    </xf>
    <xf numFmtId="2" fontId="6" fillId="0" borderId="7" xfId="11" applyNumberFormat="1" applyFont="1" applyFill="1" applyBorder="1" applyAlignment="1">
      <alignment horizontal="center" vertical="center"/>
    </xf>
    <xf numFmtId="2" fontId="6" fillId="0" borderId="12" xfId="11" applyNumberFormat="1" applyFont="1" applyFill="1" applyBorder="1" applyAlignment="1">
      <alignment horizontal="center" vertical="center"/>
    </xf>
    <xf numFmtId="2" fontId="6" fillId="0" borderId="13" xfId="11" applyNumberFormat="1" applyFont="1" applyFill="1" applyBorder="1" applyAlignment="1">
      <alignment horizontal="center" vertical="center"/>
    </xf>
    <xf numFmtId="2" fontId="6" fillId="0" borderId="39" xfId="11" applyNumberFormat="1" applyFont="1" applyFill="1" applyBorder="1" applyAlignment="1">
      <alignment horizontal="center" vertical="center"/>
    </xf>
    <xf numFmtId="174" fontId="6" fillId="0" borderId="12" xfId="11" applyNumberFormat="1" applyFont="1" applyFill="1" applyBorder="1" applyAlignment="1">
      <alignment horizontal="center" vertical="center"/>
    </xf>
    <xf numFmtId="174" fontId="6" fillId="0" borderId="13" xfId="11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2" fontId="6" fillId="0" borderId="14" xfId="11" applyNumberFormat="1" applyFont="1" applyFill="1" applyBorder="1" applyAlignment="1">
      <alignment horizontal="center" vertical="center"/>
    </xf>
    <xf numFmtId="2" fontId="6" fillId="0" borderId="15" xfId="11" applyNumberFormat="1" applyFont="1" applyFill="1" applyBorder="1" applyAlignment="1">
      <alignment horizontal="center" vertical="center"/>
    </xf>
    <xf numFmtId="2" fontId="6" fillId="0" borderId="16" xfId="11" applyNumberFormat="1" applyFont="1" applyFill="1" applyBorder="1" applyAlignment="1">
      <alignment horizontal="center" vertical="center"/>
    </xf>
    <xf numFmtId="2" fontId="6" fillId="0" borderId="40" xfId="11" applyNumberFormat="1" applyFont="1" applyFill="1" applyBorder="1" applyAlignment="1">
      <alignment horizontal="center" vertical="center"/>
    </xf>
    <xf numFmtId="174" fontId="6" fillId="0" borderId="15" xfId="11" applyNumberFormat="1" applyFont="1" applyFill="1" applyBorder="1" applyAlignment="1">
      <alignment horizontal="center" vertical="center"/>
    </xf>
    <xf numFmtId="174" fontId="6" fillId="0" borderId="16" xfId="11" applyNumberFormat="1" applyFont="1" applyFill="1" applyBorder="1" applyAlignment="1">
      <alignment horizontal="center" vertical="center"/>
    </xf>
    <xf numFmtId="0" fontId="16" fillId="0" borderId="2" xfId="15" applyFont="1" applyFill="1" applyBorder="1" applyAlignment="1">
      <alignment horizontal="center" vertical="center" wrapText="1"/>
    </xf>
    <xf numFmtId="0" fontId="16" fillId="0" borderId="23" xfId="15" applyFont="1" applyFill="1" applyBorder="1" applyAlignment="1">
      <alignment horizontal="center" vertical="center" wrapText="1"/>
    </xf>
    <xf numFmtId="0" fontId="16" fillId="0" borderId="4" xfId="15" applyFont="1" applyFill="1" applyBorder="1" applyAlignment="1">
      <alignment horizontal="center" vertical="center" wrapText="1"/>
    </xf>
    <xf numFmtId="175" fontId="9" fillId="0" borderId="2" xfId="11" applyNumberFormat="1" applyFont="1" applyFill="1" applyBorder="1" applyAlignment="1">
      <alignment horizontal="center" vertical="center"/>
    </xf>
    <xf numFmtId="175" fontId="9" fillId="0" borderId="23" xfId="11" applyNumberFormat="1" applyFont="1" applyFill="1" applyBorder="1" applyAlignment="1">
      <alignment horizontal="center" vertical="center"/>
    </xf>
    <xf numFmtId="175" fontId="9" fillId="0" borderId="4" xfId="11" applyNumberFormat="1" applyFont="1" applyFill="1" applyBorder="1" applyAlignment="1">
      <alignment horizontal="center" vertical="center"/>
    </xf>
    <xf numFmtId="0" fontId="31" fillId="4" borderId="2" xfId="11" applyFont="1" applyFill="1" applyBorder="1" applyAlignment="1">
      <alignment horizontal="center" vertical="center" wrapText="1"/>
    </xf>
    <xf numFmtId="0" fontId="31" fillId="4" borderId="23" xfId="11" applyFont="1" applyFill="1" applyBorder="1" applyAlignment="1">
      <alignment horizontal="center" vertical="center" wrapText="1"/>
    </xf>
    <xf numFmtId="174" fontId="32" fillId="4" borderId="2" xfId="11" applyNumberFormat="1" applyFont="1" applyFill="1" applyBorder="1" applyAlignment="1">
      <alignment horizontal="center" vertical="center"/>
    </xf>
    <xf numFmtId="174" fontId="32" fillId="4" borderId="23" xfId="11" applyNumberFormat="1" applyFont="1" applyFill="1" applyBorder="1" applyAlignment="1">
      <alignment horizontal="center" vertical="center"/>
    </xf>
    <xf numFmtId="174" fontId="32" fillId="4" borderId="4" xfId="11" applyNumberFormat="1" applyFont="1" applyFill="1" applyBorder="1" applyAlignment="1">
      <alignment horizontal="center" vertical="center"/>
    </xf>
    <xf numFmtId="0" fontId="16" fillId="0" borderId="2" xfId="11" applyFont="1" applyFill="1" applyBorder="1" applyAlignment="1">
      <alignment horizontal="center" vertical="center" wrapText="1"/>
    </xf>
    <xf numFmtId="0" fontId="16" fillId="0" borderId="23" xfId="11" applyFont="1" applyFill="1" applyBorder="1" applyAlignment="1">
      <alignment horizontal="center" vertical="center" wrapText="1"/>
    </xf>
    <xf numFmtId="0" fontId="16" fillId="0" borderId="4" xfId="11" applyFont="1" applyFill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6" fillId="0" borderId="0" xfId="0" applyFont="1" applyAlignment="1">
      <alignment horizontal="center" vertical="center" wrapText="1"/>
    </xf>
    <xf numFmtId="174" fontId="6" fillId="3" borderId="13" xfId="11" applyNumberFormat="1" applyFill="1" applyBorder="1" applyAlignment="1">
      <alignment horizontal="right" vertical="center"/>
    </xf>
    <xf numFmtId="174" fontId="6" fillId="3" borderId="43" xfId="11" applyNumberFormat="1" applyFill="1" applyBorder="1" applyAlignment="1">
      <alignment horizontal="right" vertical="center"/>
    </xf>
    <xf numFmtId="174" fontId="6" fillId="3" borderId="55" xfId="11" applyNumberFormat="1" applyFill="1" applyBorder="1" applyAlignment="1">
      <alignment horizontal="right" vertical="center"/>
    </xf>
    <xf numFmtId="174" fontId="6" fillId="3" borderId="16" xfId="11" applyNumberFormat="1" applyFill="1" applyBorder="1" applyAlignment="1">
      <alignment horizontal="right" vertical="center"/>
    </xf>
    <xf numFmtId="174" fontId="6" fillId="3" borderId="57" xfId="11" applyNumberFormat="1" applyFill="1" applyBorder="1" applyAlignment="1">
      <alignment horizontal="right" vertical="center"/>
    </xf>
    <xf numFmtId="174" fontId="6" fillId="3" borderId="20" xfId="11" applyNumberFormat="1" applyFill="1" applyBorder="1" applyAlignment="1">
      <alignment horizontal="right" vertical="center"/>
    </xf>
    <xf numFmtId="174" fontId="6" fillId="3" borderId="3" xfId="11" applyNumberFormat="1" applyFill="1" applyBorder="1" applyAlignment="1">
      <alignment horizontal="right" vertical="center"/>
    </xf>
    <xf numFmtId="174" fontId="6" fillId="0" borderId="23" xfId="11" applyNumberFormat="1" applyBorder="1" applyAlignment="1">
      <alignment horizontal="right" vertical="center"/>
    </xf>
    <xf numFmtId="174" fontId="6" fillId="0" borderId="24" xfId="11" applyNumberFormat="1" applyBorder="1" applyAlignment="1">
      <alignment horizontal="right" vertical="center"/>
    </xf>
    <xf numFmtId="174" fontId="6" fillId="3" borderId="29" xfId="11" applyNumberFormat="1" applyFill="1" applyBorder="1" applyAlignment="1">
      <alignment horizontal="right" vertical="center"/>
    </xf>
    <xf numFmtId="174" fontId="6" fillId="3" borderId="30" xfId="11" applyNumberFormat="1" applyFill="1" applyBorder="1" applyAlignment="1">
      <alignment horizontal="right" vertical="center"/>
    </xf>
    <xf numFmtId="174" fontId="6" fillId="3" borderId="26" xfId="11" applyNumberFormat="1" applyFill="1" applyBorder="1" applyAlignment="1">
      <alignment horizontal="right" vertical="center"/>
    </xf>
    <xf numFmtId="174" fontId="9" fillId="0" borderId="23" xfId="11" applyNumberFormat="1" applyFont="1" applyBorder="1" applyAlignment="1">
      <alignment horizontal="right" vertical="center" wrapText="1"/>
    </xf>
  </cellXfs>
  <cellStyles count="18">
    <cellStyle name="Millares" xfId="10" builtinId="3"/>
    <cellStyle name="Millares 13 2 5" xfId="16" xr:uid="{00000000-0005-0000-0000-000001000000}"/>
    <cellStyle name="Millares 16" xfId="12" xr:uid="{00000000-0005-0000-0000-000002000000}"/>
    <cellStyle name="Millares 2 2 4" xfId="1" xr:uid="{00000000-0005-0000-0000-000003000000}"/>
    <cellStyle name="Moneda" xfId="2" builtinId="4"/>
    <cellStyle name="Moneda 17" xfId="13" xr:uid="{00000000-0005-0000-0000-000005000000}"/>
    <cellStyle name="Moneda 3 4 2" xfId="3" xr:uid="{00000000-0005-0000-0000-000006000000}"/>
    <cellStyle name="Normal" xfId="0" builtinId="0"/>
    <cellStyle name="Normal 12 2" xfId="11" xr:uid="{00000000-0005-0000-0000-000008000000}"/>
    <cellStyle name="Normal 12 2 2" xfId="15" xr:uid="{00000000-0005-0000-0000-000009000000}"/>
    <cellStyle name="Normal 2 14" xfId="4" xr:uid="{00000000-0005-0000-0000-00000A000000}"/>
    <cellStyle name="Normal 2 2" xfId="8" xr:uid="{00000000-0005-0000-0000-00000B000000}"/>
    <cellStyle name="Normal 3" xfId="5" xr:uid="{00000000-0005-0000-0000-00000C000000}"/>
    <cellStyle name="Normal 3 6" xfId="17" xr:uid="{DEBD4DDB-3CB2-4AA0-BFD4-D6B409B2BEFD}"/>
    <cellStyle name="Normal 4" xfId="6" xr:uid="{00000000-0005-0000-0000-00000D000000}"/>
    <cellStyle name="Normal 5" xfId="9" xr:uid="{00000000-0005-0000-0000-00000E000000}"/>
    <cellStyle name="Normal_PPTO-ETAPA- I-07-SEPTIEMBRE-12" xfId="14" xr:uid="{00000000-0005-0000-0000-00000F000000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200748</xdr:colOff>
      <xdr:row>1</xdr:row>
      <xdr:rowOff>201471</xdr:rowOff>
    </xdr:from>
    <xdr:to>
      <xdr:col>17</xdr:col>
      <xdr:colOff>1610810</xdr:colOff>
      <xdr:row>7</xdr:row>
      <xdr:rowOff>28937</xdr:rowOff>
    </xdr:to>
    <xdr:pic>
      <xdr:nvPicPr>
        <xdr:cNvPr id="2" name="Imagen 1" descr="C:\Users\sandra.sanchez\AppData\Local\Microsoft\Windows\INetCache\Content.Word\logos_alcaldias_Mesa de trabajo 1 copia.png">
          <a:extLst>
            <a:ext uri="{FF2B5EF4-FFF2-40B4-BE49-F238E27FC236}">
              <a16:creationId xmlns:a16="http://schemas.microsoft.com/office/drawing/2014/main" id="{7319D2AE-D06F-4E31-B4B2-A8126A04E2AD}"/>
            </a:ext>
          </a:extLst>
        </xdr:cNvPr>
        <xdr:cNvPicPr/>
      </xdr:nvPicPr>
      <xdr:blipFill>
        <a:blip xmlns:r="http://schemas.openxmlformats.org/officeDocument/2006/relationships" r:embed="rId1">
          <a:grayscl/>
        </a:blip>
        <a:srcRect/>
        <a:stretch>
          <a:fillRect/>
        </a:stretch>
      </xdr:blipFill>
      <xdr:spPr>
        <a:xfrm>
          <a:off x="15855507" y="384737"/>
          <a:ext cx="1410062" cy="135146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ORGE/Desktop/ESPACIO%20PUBLICO%20OBRA%20%202019/CONCEPTO%20PREVIO%20FAVORABLE/PRESUPUESTO%20OBRA%20E%20INTERVENTORIA%20EP/INTERVENTORIA%20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INTERV"/>
      <sheetName val="ANEXO SUMATORIA PRECIOS UNIT"/>
      <sheetName val="EPP INTERV"/>
      <sheetName val="PAGO PRODUCTOS"/>
      <sheetName val="PAGO PROD- IMP-EYD-TOTAL"/>
      <sheetName val="TABLAS"/>
      <sheetName val="ITEMS"/>
      <sheetName val="INSUMOS"/>
    </sheetNames>
    <sheetDataSet>
      <sheetData sheetId="0" refreshError="1">
        <row r="2">
          <cell r="C2" t="str">
            <v>ALCALDÍA MAYOR DE BOGOTÁ D.C.</v>
          </cell>
        </row>
        <row r="7">
          <cell r="B7" t="str">
            <v>OBJETO DEL CONCURSO: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COD</v>
          </cell>
        </row>
        <row r="24">
          <cell r="C24">
            <v>1</v>
          </cell>
          <cell r="D24">
            <v>11459000</v>
          </cell>
          <cell r="E24">
            <v>1.5846919034575906</v>
          </cell>
          <cell r="H24">
            <v>9107</v>
          </cell>
        </row>
        <row r="25">
          <cell r="C25">
            <v>2</v>
          </cell>
          <cell r="D25">
            <v>8733000</v>
          </cell>
          <cell r="E25">
            <v>1.5852408437145558</v>
          </cell>
          <cell r="H25">
            <v>9108</v>
          </cell>
        </row>
        <row r="26">
          <cell r="C26">
            <v>3</v>
          </cell>
          <cell r="D26">
            <v>7370000</v>
          </cell>
          <cell r="E26">
            <v>1.4506675923141539</v>
          </cell>
          <cell r="H26">
            <v>9109</v>
          </cell>
        </row>
        <row r="27">
          <cell r="C27">
            <v>4</v>
          </cell>
          <cell r="D27">
            <v>6276000</v>
          </cell>
          <cell r="E27">
            <v>1.4511440594936709</v>
          </cell>
          <cell r="H27">
            <v>9110</v>
          </cell>
        </row>
        <row r="28">
          <cell r="C28">
            <v>5</v>
          </cell>
          <cell r="D28">
            <v>5660000</v>
          </cell>
          <cell r="E28">
            <v>1.451493462231134</v>
          </cell>
          <cell r="H28">
            <v>9111</v>
          </cell>
        </row>
        <row r="29">
          <cell r="C29">
            <v>6</v>
          </cell>
          <cell r="D29">
            <v>5048000</v>
          </cell>
          <cell r="E29">
            <v>1.4519257468520033</v>
          </cell>
          <cell r="H29">
            <v>9112</v>
          </cell>
        </row>
        <row r="30">
          <cell r="C30">
            <v>7</v>
          </cell>
          <cell r="D30">
            <v>3816000</v>
          </cell>
          <cell r="E30">
            <v>1.4532148170362358</v>
          </cell>
          <cell r="H30">
            <v>9113</v>
          </cell>
        </row>
        <row r="31">
          <cell r="C31">
            <v>8</v>
          </cell>
          <cell r="D31">
            <v>3601000</v>
          </cell>
          <cell r="E31">
            <v>1.4535295893982809</v>
          </cell>
          <cell r="H31">
            <v>9114</v>
          </cell>
        </row>
        <row r="37">
          <cell r="A37">
            <v>4928</v>
          </cell>
          <cell r="B37" t="str">
            <v>CANALIZACIÓN DE TRÁFICO (INSTALACIÓN, MANTENIMIENTO Y DESINSTALACIÓN MENSUAL) CON SEÑALIZADORES TUBULARES COLOMBINA PLÁSTICA Y TRIPLE CINTA DE SEÑALIZACIÓN (INCLUYE ALQUILER DE SEÑALIZADORES TUBULARES). LONGITUD 3 METROS.</v>
          </cell>
          <cell r="C37" t="str">
            <v>UN/MES</v>
          </cell>
          <cell r="D37">
            <v>4979</v>
          </cell>
        </row>
        <row r="38">
          <cell r="A38">
            <v>4934</v>
          </cell>
          <cell r="B38" t="str">
            <v>ALQUILER CARPA VESTIER 2.0m x 2.0m CON ESTRUCTURA, TECHO Y LATERALES EN LONA.</v>
          </cell>
          <cell r="C38" t="str">
            <v>UN/MES</v>
          </cell>
          <cell r="D38">
            <v>92795</v>
          </cell>
        </row>
        <row r="39">
          <cell r="A39">
            <v>6318</v>
          </cell>
          <cell r="B39" t="str">
            <v>ALQUILER DE PORTATIL. CARACTERÍSTICAS: Procesador intel, Core i3 4005U, celeron o similar, Memoria RAM de 4 GB ( 2 x 2048 MB)Disco duro de 500gb a 7200 rpmPantalla LED HP BrightView widescreen de alta definición con 35,6 cm (14") o similar, HD INTEL GRAPHIC HD4400UNIDAD DE DVD QUEMADORBLUETOOTH</v>
          </cell>
          <cell r="C39" t="str">
            <v>UN/MES</v>
          </cell>
          <cell r="D39">
            <v>142800</v>
          </cell>
        </row>
        <row r="40">
          <cell r="A40">
            <v>9576</v>
          </cell>
          <cell r="B40" t="str">
            <v>ALQUILER MES - ARRIENDO OFICINA INCL. ADMINISTRACIÓN, SERVICIOS PÚBLICOS, COMUNICACIONES</v>
          </cell>
          <cell r="C40" t="str">
            <v>M2/MS</v>
          </cell>
          <cell r="D40">
            <v>29429</v>
          </cell>
        </row>
        <row r="41">
          <cell r="A41">
            <v>9577</v>
          </cell>
          <cell r="B41" t="str">
            <v>ALQUILER MES - CAMPAMENTOS INCL. SERVICIOS PÚBLICOS PROVISIONALES</v>
          </cell>
          <cell r="C41" t="str">
            <v>M2/MS</v>
          </cell>
          <cell r="D41">
            <v>11741</v>
          </cell>
        </row>
        <row r="42">
          <cell r="A42">
            <v>9578</v>
          </cell>
          <cell r="B42" t="str">
            <v>TARIFA GLOBAL - GASTOS OFICINA (PAPELERIA, FOTOCOPIAS Y OTROS)</v>
          </cell>
          <cell r="C42" t="str">
            <v>GLB/MS</v>
          </cell>
          <cell r="D42">
            <v>668258</v>
          </cell>
        </row>
        <row r="43">
          <cell r="A43">
            <v>9840</v>
          </cell>
          <cell r="B43" t="str">
            <v>TARIFA MES - EDICIÓN DE INFORME MENSUAL DE INTERVENTORÍA O CONSULTORÍA. Incluye 4 tapas plastificadas tamaño carta color blanco, con 6 tornillos, hojas de papel bond tamaño carta 75 gramos, 170 folios</v>
          </cell>
          <cell r="C43" t="str">
            <v>UN/MES</v>
          </cell>
          <cell r="D43">
            <v>169000</v>
          </cell>
        </row>
        <row r="44">
          <cell r="A44">
            <v>9117</v>
          </cell>
          <cell r="B44" t="str">
            <v>ALQUILER MES - LABORATORIO - Estudios (Equipo completo)</v>
          </cell>
          <cell r="C44" t="str">
            <v>MES</v>
          </cell>
          <cell r="D44">
            <v>5095000</v>
          </cell>
        </row>
        <row r="45">
          <cell r="A45">
            <v>9119</v>
          </cell>
          <cell r="B45" t="str">
            <v>ALQUILER MES - LABORATORIO - Interventorias (Equipo completo)</v>
          </cell>
          <cell r="C45" t="str">
            <v>MES</v>
          </cell>
          <cell r="D45">
            <v>9038000</v>
          </cell>
        </row>
        <row r="46">
          <cell r="A46">
            <v>9115</v>
          </cell>
          <cell r="B46" t="str">
            <v>ALQUILER MES - EQUIPO DE TOPOGRAFÍA (Incluye tránsito, nivel y elementos complementarios).</v>
          </cell>
          <cell r="C46" t="str">
            <v>MES</v>
          </cell>
          <cell r="D46">
            <v>3267000</v>
          </cell>
        </row>
        <row r="47">
          <cell r="A47">
            <v>9123</v>
          </cell>
          <cell r="B47" t="str">
            <v>ALQUILER MES - PLOTTER</v>
          </cell>
          <cell r="C47" t="str">
            <v>MES</v>
          </cell>
          <cell r="D47">
            <v>975204</v>
          </cell>
        </row>
        <row r="48">
          <cell r="A48">
            <v>9125</v>
          </cell>
          <cell r="B48" t="str">
            <v>ALQUILER MES - DISTANCIOMETRO  (Incluyendo tránsito y Estación Total) - Capacidad de Lectura hasta 1500m</v>
          </cell>
          <cell r="C48" t="str">
            <v>MES</v>
          </cell>
          <cell r="D48">
            <v>6382000</v>
          </cell>
        </row>
        <row r="49">
          <cell r="A49">
            <v>5993</v>
          </cell>
          <cell r="B49" t="str">
            <v>TORRE DE ILUMINACIÓN DE 4 BOMBILLAS DE 1000 WATS CADA UNA. ALQUILER. INCLUYE COMBUSTIBLE A.C.P.M.</v>
          </cell>
          <cell r="C49" t="str">
            <v>UN/MES</v>
          </cell>
          <cell r="D49">
            <v>3910200</v>
          </cell>
        </row>
        <row r="50">
          <cell r="A50">
            <v>9456</v>
          </cell>
          <cell r="B50" t="str">
            <v>ALQUILER MES - CAMPERO PICK-UP, CAMIONETA DE 1300-2000cc - MODELO 2011 - 2008  - INCIDENCIA  75%</v>
          </cell>
          <cell r="C50" t="str">
            <v>MES</v>
          </cell>
          <cell r="D50">
            <v>5784000</v>
          </cell>
        </row>
        <row r="51">
          <cell r="A51">
            <v>9165</v>
          </cell>
          <cell r="B51" t="str">
            <v>ALQUILER MES - CAMPERO PICK-UP, CAMIONETA DE 1300-2000cc - TARIFA PLENA</v>
          </cell>
          <cell r="C51" t="str">
            <v>MES</v>
          </cell>
          <cell r="D51">
            <v>5784000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E39D-FE76-45CD-910F-D8093472619A}">
  <sheetPr>
    <pageSetUpPr fitToPage="1"/>
  </sheetPr>
  <dimension ref="A1:DA88"/>
  <sheetViews>
    <sheetView tabSelected="1" view="pageBreakPreview" zoomScale="79" zoomScaleNormal="112" zoomScaleSheetLayoutView="79" workbookViewId="0">
      <selection activeCell="E10" sqref="E10"/>
    </sheetView>
  </sheetViews>
  <sheetFormatPr baseColWidth="10" defaultRowHeight="13.2" x14ac:dyDescent="0.25"/>
  <cols>
    <col min="1" max="1" width="9.5546875" style="53" customWidth="1"/>
    <col min="2" max="2" width="43.88671875" style="1" customWidth="1"/>
    <col min="3" max="3" width="10.77734375" style="1" customWidth="1"/>
    <col min="4" max="4" width="11.88671875" style="1" customWidth="1"/>
    <col min="5" max="5" width="21.44140625" style="1" customWidth="1"/>
    <col min="6" max="6" width="11" style="2" customWidth="1"/>
    <col min="7" max="7" width="7.109375" style="2" customWidth="1"/>
    <col min="8" max="11" width="6.6640625" style="2" customWidth="1"/>
    <col min="12" max="12" width="6.44140625" style="2" customWidth="1"/>
    <col min="13" max="13" width="15.5546875" style="1" customWidth="1"/>
    <col min="14" max="14" width="16.77734375" style="1" customWidth="1"/>
    <col min="15" max="15" width="16.88671875" style="1" customWidth="1"/>
    <col min="16" max="16" width="20.44140625" style="1" customWidth="1"/>
    <col min="17" max="17" width="16.5546875" style="134" customWidth="1"/>
    <col min="18" max="18" width="26.21875" style="1" customWidth="1"/>
    <col min="19" max="19" width="8" style="23" customWidth="1"/>
    <col min="20" max="20" width="26.44140625" style="23" customWidth="1"/>
    <col min="21" max="21" width="23" style="23" customWidth="1"/>
    <col min="22" max="22" width="16.33203125" style="23" customWidth="1"/>
    <col min="23" max="105" width="11.5546875" style="23"/>
    <col min="106" max="255" width="11.5546875" style="1"/>
    <col min="256" max="256" width="5.6640625" style="1" customWidth="1"/>
    <col min="257" max="257" width="43.88671875" style="1" customWidth="1"/>
    <col min="258" max="259" width="8.6640625" style="1" customWidth="1"/>
    <col min="260" max="260" width="13.44140625" style="1" customWidth="1"/>
    <col min="261" max="261" width="11.5546875" style="1" customWidth="1"/>
    <col min="262" max="262" width="8" style="1" customWidth="1"/>
    <col min="263" max="266" width="6.6640625" style="1" customWidth="1"/>
    <col min="267" max="267" width="8" style="1" customWidth="1"/>
    <col min="268" max="270" width="9.5546875" style="1" customWidth="1"/>
    <col min="271" max="271" width="13.5546875" style="1" customWidth="1"/>
    <col min="272" max="272" width="16.109375" style="1" customWidth="1"/>
    <col min="273" max="274" width="15.5546875" style="1" customWidth="1"/>
    <col min="275" max="275" width="8" style="1" customWidth="1"/>
    <col min="276" max="276" width="26.44140625" style="1" customWidth="1"/>
    <col min="277" max="277" width="23" style="1" customWidth="1"/>
    <col min="278" max="278" width="16.33203125" style="1" customWidth="1"/>
    <col min="279" max="511" width="11.5546875" style="1"/>
    <col min="512" max="512" width="5.6640625" style="1" customWidth="1"/>
    <col min="513" max="513" width="43.88671875" style="1" customWidth="1"/>
    <col min="514" max="515" width="8.6640625" style="1" customWidth="1"/>
    <col min="516" max="516" width="13.44140625" style="1" customWidth="1"/>
    <col min="517" max="517" width="11.5546875" style="1" customWidth="1"/>
    <col min="518" max="518" width="8" style="1" customWidth="1"/>
    <col min="519" max="522" width="6.6640625" style="1" customWidth="1"/>
    <col min="523" max="523" width="8" style="1" customWidth="1"/>
    <col min="524" max="526" width="9.5546875" style="1" customWidth="1"/>
    <col min="527" max="527" width="13.5546875" style="1" customWidth="1"/>
    <col min="528" max="528" width="16.109375" style="1" customWidth="1"/>
    <col min="529" max="530" width="15.5546875" style="1" customWidth="1"/>
    <col min="531" max="531" width="8" style="1" customWidth="1"/>
    <col min="532" max="532" width="26.44140625" style="1" customWidth="1"/>
    <col min="533" max="533" width="23" style="1" customWidth="1"/>
    <col min="534" max="534" width="16.33203125" style="1" customWidth="1"/>
    <col min="535" max="767" width="11.5546875" style="1"/>
    <col min="768" max="768" width="5.6640625" style="1" customWidth="1"/>
    <col min="769" max="769" width="43.88671875" style="1" customWidth="1"/>
    <col min="770" max="771" width="8.6640625" style="1" customWidth="1"/>
    <col min="772" max="772" width="13.44140625" style="1" customWidth="1"/>
    <col min="773" max="773" width="11.5546875" style="1" customWidth="1"/>
    <col min="774" max="774" width="8" style="1" customWidth="1"/>
    <col min="775" max="778" width="6.6640625" style="1" customWidth="1"/>
    <col min="779" max="779" width="8" style="1" customWidth="1"/>
    <col min="780" max="782" width="9.5546875" style="1" customWidth="1"/>
    <col min="783" max="783" width="13.5546875" style="1" customWidth="1"/>
    <col min="784" max="784" width="16.109375" style="1" customWidth="1"/>
    <col min="785" max="786" width="15.5546875" style="1" customWidth="1"/>
    <col min="787" max="787" width="8" style="1" customWidth="1"/>
    <col min="788" max="788" width="26.44140625" style="1" customWidth="1"/>
    <col min="789" max="789" width="23" style="1" customWidth="1"/>
    <col min="790" max="790" width="16.33203125" style="1" customWidth="1"/>
    <col min="791" max="1023" width="11.5546875" style="1"/>
    <col min="1024" max="1024" width="5.6640625" style="1" customWidth="1"/>
    <col min="1025" max="1025" width="43.88671875" style="1" customWidth="1"/>
    <col min="1026" max="1027" width="8.6640625" style="1" customWidth="1"/>
    <col min="1028" max="1028" width="13.44140625" style="1" customWidth="1"/>
    <col min="1029" max="1029" width="11.5546875" style="1" customWidth="1"/>
    <col min="1030" max="1030" width="8" style="1" customWidth="1"/>
    <col min="1031" max="1034" width="6.6640625" style="1" customWidth="1"/>
    <col min="1035" max="1035" width="8" style="1" customWidth="1"/>
    <col min="1036" max="1038" width="9.5546875" style="1" customWidth="1"/>
    <col min="1039" max="1039" width="13.5546875" style="1" customWidth="1"/>
    <col min="1040" max="1040" width="16.109375" style="1" customWidth="1"/>
    <col min="1041" max="1042" width="15.5546875" style="1" customWidth="1"/>
    <col min="1043" max="1043" width="8" style="1" customWidth="1"/>
    <col min="1044" max="1044" width="26.44140625" style="1" customWidth="1"/>
    <col min="1045" max="1045" width="23" style="1" customWidth="1"/>
    <col min="1046" max="1046" width="16.33203125" style="1" customWidth="1"/>
    <col min="1047" max="1279" width="11.5546875" style="1"/>
    <col min="1280" max="1280" width="5.6640625" style="1" customWidth="1"/>
    <col min="1281" max="1281" width="43.88671875" style="1" customWidth="1"/>
    <col min="1282" max="1283" width="8.6640625" style="1" customWidth="1"/>
    <col min="1284" max="1284" width="13.44140625" style="1" customWidth="1"/>
    <col min="1285" max="1285" width="11.5546875" style="1" customWidth="1"/>
    <col min="1286" max="1286" width="8" style="1" customWidth="1"/>
    <col min="1287" max="1290" width="6.6640625" style="1" customWidth="1"/>
    <col min="1291" max="1291" width="8" style="1" customWidth="1"/>
    <col min="1292" max="1294" width="9.5546875" style="1" customWidth="1"/>
    <col min="1295" max="1295" width="13.5546875" style="1" customWidth="1"/>
    <col min="1296" max="1296" width="16.109375" style="1" customWidth="1"/>
    <col min="1297" max="1298" width="15.5546875" style="1" customWidth="1"/>
    <col min="1299" max="1299" width="8" style="1" customWidth="1"/>
    <col min="1300" max="1300" width="26.44140625" style="1" customWidth="1"/>
    <col min="1301" max="1301" width="23" style="1" customWidth="1"/>
    <col min="1302" max="1302" width="16.33203125" style="1" customWidth="1"/>
    <col min="1303" max="1535" width="11.5546875" style="1"/>
    <col min="1536" max="1536" width="5.6640625" style="1" customWidth="1"/>
    <col min="1537" max="1537" width="43.88671875" style="1" customWidth="1"/>
    <col min="1538" max="1539" width="8.6640625" style="1" customWidth="1"/>
    <col min="1540" max="1540" width="13.44140625" style="1" customWidth="1"/>
    <col min="1541" max="1541" width="11.5546875" style="1" customWidth="1"/>
    <col min="1542" max="1542" width="8" style="1" customWidth="1"/>
    <col min="1543" max="1546" width="6.6640625" style="1" customWidth="1"/>
    <col min="1547" max="1547" width="8" style="1" customWidth="1"/>
    <col min="1548" max="1550" width="9.5546875" style="1" customWidth="1"/>
    <col min="1551" max="1551" width="13.5546875" style="1" customWidth="1"/>
    <col min="1552" max="1552" width="16.109375" style="1" customWidth="1"/>
    <col min="1553" max="1554" width="15.5546875" style="1" customWidth="1"/>
    <col min="1555" max="1555" width="8" style="1" customWidth="1"/>
    <col min="1556" max="1556" width="26.44140625" style="1" customWidth="1"/>
    <col min="1557" max="1557" width="23" style="1" customWidth="1"/>
    <col min="1558" max="1558" width="16.33203125" style="1" customWidth="1"/>
    <col min="1559" max="1791" width="11.5546875" style="1"/>
    <col min="1792" max="1792" width="5.6640625" style="1" customWidth="1"/>
    <col min="1793" max="1793" width="43.88671875" style="1" customWidth="1"/>
    <col min="1794" max="1795" width="8.6640625" style="1" customWidth="1"/>
    <col min="1796" max="1796" width="13.44140625" style="1" customWidth="1"/>
    <col min="1797" max="1797" width="11.5546875" style="1" customWidth="1"/>
    <col min="1798" max="1798" width="8" style="1" customWidth="1"/>
    <col min="1799" max="1802" width="6.6640625" style="1" customWidth="1"/>
    <col min="1803" max="1803" width="8" style="1" customWidth="1"/>
    <col min="1804" max="1806" width="9.5546875" style="1" customWidth="1"/>
    <col min="1807" max="1807" width="13.5546875" style="1" customWidth="1"/>
    <col min="1808" max="1808" width="16.109375" style="1" customWidth="1"/>
    <col min="1809" max="1810" width="15.5546875" style="1" customWidth="1"/>
    <col min="1811" max="1811" width="8" style="1" customWidth="1"/>
    <col min="1812" max="1812" width="26.44140625" style="1" customWidth="1"/>
    <col min="1813" max="1813" width="23" style="1" customWidth="1"/>
    <col min="1814" max="1814" width="16.33203125" style="1" customWidth="1"/>
    <col min="1815" max="2047" width="11.5546875" style="1"/>
    <col min="2048" max="2048" width="5.6640625" style="1" customWidth="1"/>
    <col min="2049" max="2049" width="43.88671875" style="1" customWidth="1"/>
    <col min="2050" max="2051" width="8.6640625" style="1" customWidth="1"/>
    <col min="2052" max="2052" width="13.44140625" style="1" customWidth="1"/>
    <col min="2053" max="2053" width="11.5546875" style="1" customWidth="1"/>
    <col min="2054" max="2054" width="8" style="1" customWidth="1"/>
    <col min="2055" max="2058" width="6.6640625" style="1" customWidth="1"/>
    <col min="2059" max="2059" width="8" style="1" customWidth="1"/>
    <col min="2060" max="2062" width="9.5546875" style="1" customWidth="1"/>
    <col min="2063" max="2063" width="13.5546875" style="1" customWidth="1"/>
    <col min="2064" max="2064" width="16.109375" style="1" customWidth="1"/>
    <col min="2065" max="2066" width="15.5546875" style="1" customWidth="1"/>
    <col min="2067" max="2067" width="8" style="1" customWidth="1"/>
    <col min="2068" max="2068" width="26.44140625" style="1" customWidth="1"/>
    <col min="2069" max="2069" width="23" style="1" customWidth="1"/>
    <col min="2070" max="2070" width="16.33203125" style="1" customWidth="1"/>
    <col min="2071" max="2303" width="11.5546875" style="1"/>
    <col min="2304" max="2304" width="5.6640625" style="1" customWidth="1"/>
    <col min="2305" max="2305" width="43.88671875" style="1" customWidth="1"/>
    <col min="2306" max="2307" width="8.6640625" style="1" customWidth="1"/>
    <col min="2308" max="2308" width="13.44140625" style="1" customWidth="1"/>
    <col min="2309" max="2309" width="11.5546875" style="1" customWidth="1"/>
    <col min="2310" max="2310" width="8" style="1" customWidth="1"/>
    <col min="2311" max="2314" width="6.6640625" style="1" customWidth="1"/>
    <col min="2315" max="2315" width="8" style="1" customWidth="1"/>
    <col min="2316" max="2318" width="9.5546875" style="1" customWidth="1"/>
    <col min="2319" max="2319" width="13.5546875" style="1" customWidth="1"/>
    <col min="2320" max="2320" width="16.109375" style="1" customWidth="1"/>
    <col min="2321" max="2322" width="15.5546875" style="1" customWidth="1"/>
    <col min="2323" max="2323" width="8" style="1" customWidth="1"/>
    <col min="2324" max="2324" width="26.44140625" style="1" customWidth="1"/>
    <col min="2325" max="2325" width="23" style="1" customWidth="1"/>
    <col min="2326" max="2326" width="16.33203125" style="1" customWidth="1"/>
    <col min="2327" max="2559" width="11.5546875" style="1"/>
    <col min="2560" max="2560" width="5.6640625" style="1" customWidth="1"/>
    <col min="2561" max="2561" width="43.88671875" style="1" customWidth="1"/>
    <col min="2562" max="2563" width="8.6640625" style="1" customWidth="1"/>
    <col min="2564" max="2564" width="13.44140625" style="1" customWidth="1"/>
    <col min="2565" max="2565" width="11.5546875" style="1" customWidth="1"/>
    <col min="2566" max="2566" width="8" style="1" customWidth="1"/>
    <col min="2567" max="2570" width="6.6640625" style="1" customWidth="1"/>
    <col min="2571" max="2571" width="8" style="1" customWidth="1"/>
    <col min="2572" max="2574" width="9.5546875" style="1" customWidth="1"/>
    <col min="2575" max="2575" width="13.5546875" style="1" customWidth="1"/>
    <col min="2576" max="2576" width="16.109375" style="1" customWidth="1"/>
    <col min="2577" max="2578" width="15.5546875" style="1" customWidth="1"/>
    <col min="2579" max="2579" width="8" style="1" customWidth="1"/>
    <col min="2580" max="2580" width="26.44140625" style="1" customWidth="1"/>
    <col min="2581" max="2581" width="23" style="1" customWidth="1"/>
    <col min="2582" max="2582" width="16.33203125" style="1" customWidth="1"/>
    <col min="2583" max="2815" width="11.5546875" style="1"/>
    <col min="2816" max="2816" width="5.6640625" style="1" customWidth="1"/>
    <col min="2817" max="2817" width="43.88671875" style="1" customWidth="1"/>
    <col min="2818" max="2819" width="8.6640625" style="1" customWidth="1"/>
    <col min="2820" max="2820" width="13.44140625" style="1" customWidth="1"/>
    <col min="2821" max="2821" width="11.5546875" style="1" customWidth="1"/>
    <col min="2822" max="2822" width="8" style="1" customWidth="1"/>
    <col min="2823" max="2826" width="6.6640625" style="1" customWidth="1"/>
    <col min="2827" max="2827" width="8" style="1" customWidth="1"/>
    <col min="2828" max="2830" width="9.5546875" style="1" customWidth="1"/>
    <col min="2831" max="2831" width="13.5546875" style="1" customWidth="1"/>
    <col min="2832" max="2832" width="16.109375" style="1" customWidth="1"/>
    <col min="2833" max="2834" width="15.5546875" style="1" customWidth="1"/>
    <col min="2835" max="2835" width="8" style="1" customWidth="1"/>
    <col min="2836" max="2836" width="26.44140625" style="1" customWidth="1"/>
    <col min="2837" max="2837" width="23" style="1" customWidth="1"/>
    <col min="2838" max="2838" width="16.33203125" style="1" customWidth="1"/>
    <col min="2839" max="3071" width="11.5546875" style="1"/>
    <col min="3072" max="3072" width="5.6640625" style="1" customWidth="1"/>
    <col min="3073" max="3073" width="43.88671875" style="1" customWidth="1"/>
    <col min="3074" max="3075" width="8.6640625" style="1" customWidth="1"/>
    <col min="3076" max="3076" width="13.44140625" style="1" customWidth="1"/>
    <col min="3077" max="3077" width="11.5546875" style="1" customWidth="1"/>
    <col min="3078" max="3078" width="8" style="1" customWidth="1"/>
    <col min="3079" max="3082" width="6.6640625" style="1" customWidth="1"/>
    <col min="3083" max="3083" width="8" style="1" customWidth="1"/>
    <col min="3084" max="3086" width="9.5546875" style="1" customWidth="1"/>
    <col min="3087" max="3087" width="13.5546875" style="1" customWidth="1"/>
    <col min="3088" max="3088" width="16.109375" style="1" customWidth="1"/>
    <col min="3089" max="3090" width="15.5546875" style="1" customWidth="1"/>
    <col min="3091" max="3091" width="8" style="1" customWidth="1"/>
    <col min="3092" max="3092" width="26.44140625" style="1" customWidth="1"/>
    <col min="3093" max="3093" width="23" style="1" customWidth="1"/>
    <col min="3094" max="3094" width="16.33203125" style="1" customWidth="1"/>
    <col min="3095" max="3327" width="11.5546875" style="1"/>
    <col min="3328" max="3328" width="5.6640625" style="1" customWidth="1"/>
    <col min="3329" max="3329" width="43.88671875" style="1" customWidth="1"/>
    <col min="3330" max="3331" width="8.6640625" style="1" customWidth="1"/>
    <col min="3332" max="3332" width="13.44140625" style="1" customWidth="1"/>
    <col min="3333" max="3333" width="11.5546875" style="1" customWidth="1"/>
    <col min="3334" max="3334" width="8" style="1" customWidth="1"/>
    <col min="3335" max="3338" width="6.6640625" style="1" customWidth="1"/>
    <col min="3339" max="3339" width="8" style="1" customWidth="1"/>
    <col min="3340" max="3342" width="9.5546875" style="1" customWidth="1"/>
    <col min="3343" max="3343" width="13.5546875" style="1" customWidth="1"/>
    <col min="3344" max="3344" width="16.109375" style="1" customWidth="1"/>
    <col min="3345" max="3346" width="15.5546875" style="1" customWidth="1"/>
    <col min="3347" max="3347" width="8" style="1" customWidth="1"/>
    <col min="3348" max="3348" width="26.44140625" style="1" customWidth="1"/>
    <col min="3349" max="3349" width="23" style="1" customWidth="1"/>
    <col min="3350" max="3350" width="16.33203125" style="1" customWidth="1"/>
    <col min="3351" max="3583" width="11.5546875" style="1"/>
    <col min="3584" max="3584" width="5.6640625" style="1" customWidth="1"/>
    <col min="3585" max="3585" width="43.88671875" style="1" customWidth="1"/>
    <col min="3586" max="3587" width="8.6640625" style="1" customWidth="1"/>
    <col min="3588" max="3588" width="13.44140625" style="1" customWidth="1"/>
    <col min="3589" max="3589" width="11.5546875" style="1" customWidth="1"/>
    <col min="3590" max="3590" width="8" style="1" customWidth="1"/>
    <col min="3591" max="3594" width="6.6640625" style="1" customWidth="1"/>
    <col min="3595" max="3595" width="8" style="1" customWidth="1"/>
    <col min="3596" max="3598" width="9.5546875" style="1" customWidth="1"/>
    <col min="3599" max="3599" width="13.5546875" style="1" customWidth="1"/>
    <col min="3600" max="3600" width="16.109375" style="1" customWidth="1"/>
    <col min="3601" max="3602" width="15.5546875" style="1" customWidth="1"/>
    <col min="3603" max="3603" width="8" style="1" customWidth="1"/>
    <col min="3604" max="3604" width="26.44140625" style="1" customWidth="1"/>
    <col min="3605" max="3605" width="23" style="1" customWidth="1"/>
    <col min="3606" max="3606" width="16.33203125" style="1" customWidth="1"/>
    <col min="3607" max="3839" width="11.5546875" style="1"/>
    <col min="3840" max="3840" width="5.6640625" style="1" customWidth="1"/>
    <col min="3841" max="3841" width="43.88671875" style="1" customWidth="1"/>
    <col min="3842" max="3843" width="8.6640625" style="1" customWidth="1"/>
    <col min="3844" max="3844" width="13.44140625" style="1" customWidth="1"/>
    <col min="3845" max="3845" width="11.5546875" style="1" customWidth="1"/>
    <col min="3846" max="3846" width="8" style="1" customWidth="1"/>
    <col min="3847" max="3850" width="6.6640625" style="1" customWidth="1"/>
    <col min="3851" max="3851" width="8" style="1" customWidth="1"/>
    <col min="3852" max="3854" width="9.5546875" style="1" customWidth="1"/>
    <col min="3855" max="3855" width="13.5546875" style="1" customWidth="1"/>
    <col min="3856" max="3856" width="16.109375" style="1" customWidth="1"/>
    <col min="3857" max="3858" width="15.5546875" style="1" customWidth="1"/>
    <col min="3859" max="3859" width="8" style="1" customWidth="1"/>
    <col min="3860" max="3860" width="26.44140625" style="1" customWidth="1"/>
    <col min="3861" max="3861" width="23" style="1" customWidth="1"/>
    <col min="3862" max="3862" width="16.33203125" style="1" customWidth="1"/>
    <col min="3863" max="4095" width="11.5546875" style="1"/>
    <col min="4096" max="4096" width="5.6640625" style="1" customWidth="1"/>
    <col min="4097" max="4097" width="43.88671875" style="1" customWidth="1"/>
    <col min="4098" max="4099" width="8.6640625" style="1" customWidth="1"/>
    <col min="4100" max="4100" width="13.44140625" style="1" customWidth="1"/>
    <col min="4101" max="4101" width="11.5546875" style="1" customWidth="1"/>
    <col min="4102" max="4102" width="8" style="1" customWidth="1"/>
    <col min="4103" max="4106" width="6.6640625" style="1" customWidth="1"/>
    <col min="4107" max="4107" width="8" style="1" customWidth="1"/>
    <col min="4108" max="4110" width="9.5546875" style="1" customWidth="1"/>
    <col min="4111" max="4111" width="13.5546875" style="1" customWidth="1"/>
    <col min="4112" max="4112" width="16.109375" style="1" customWidth="1"/>
    <col min="4113" max="4114" width="15.5546875" style="1" customWidth="1"/>
    <col min="4115" max="4115" width="8" style="1" customWidth="1"/>
    <col min="4116" max="4116" width="26.44140625" style="1" customWidth="1"/>
    <col min="4117" max="4117" width="23" style="1" customWidth="1"/>
    <col min="4118" max="4118" width="16.33203125" style="1" customWidth="1"/>
    <col min="4119" max="4351" width="11.5546875" style="1"/>
    <col min="4352" max="4352" width="5.6640625" style="1" customWidth="1"/>
    <col min="4353" max="4353" width="43.88671875" style="1" customWidth="1"/>
    <col min="4354" max="4355" width="8.6640625" style="1" customWidth="1"/>
    <col min="4356" max="4356" width="13.44140625" style="1" customWidth="1"/>
    <col min="4357" max="4357" width="11.5546875" style="1" customWidth="1"/>
    <col min="4358" max="4358" width="8" style="1" customWidth="1"/>
    <col min="4359" max="4362" width="6.6640625" style="1" customWidth="1"/>
    <col min="4363" max="4363" width="8" style="1" customWidth="1"/>
    <col min="4364" max="4366" width="9.5546875" style="1" customWidth="1"/>
    <col min="4367" max="4367" width="13.5546875" style="1" customWidth="1"/>
    <col min="4368" max="4368" width="16.109375" style="1" customWidth="1"/>
    <col min="4369" max="4370" width="15.5546875" style="1" customWidth="1"/>
    <col min="4371" max="4371" width="8" style="1" customWidth="1"/>
    <col min="4372" max="4372" width="26.44140625" style="1" customWidth="1"/>
    <col min="4373" max="4373" width="23" style="1" customWidth="1"/>
    <col min="4374" max="4374" width="16.33203125" style="1" customWidth="1"/>
    <col min="4375" max="4607" width="11.5546875" style="1"/>
    <col min="4608" max="4608" width="5.6640625" style="1" customWidth="1"/>
    <col min="4609" max="4609" width="43.88671875" style="1" customWidth="1"/>
    <col min="4610" max="4611" width="8.6640625" style="1" customWidth="1"/>
    <col min="4612" max="4612" width="13.44140625" style="1" customWidth="1"/>
    <col min="4613" max="4613" width="11.5546875" style="1" customWidth="1"/>
    <col min="4614" max="4614" width="8" style="1" customWidth="1"/>
    <col min="4615" max="4618" width="6.6640625" style="1" customWidth="1"/>
    <col min="4619" max="4619" width="8" style="1" customWidth="1"/>
    <col min="4620" max="4622" width="9.5546875" style="1" customWidth="1"/>
    <col min="4623" max="4623" width="13.5546875" style="1" customWidth="1"/>
    <col min="4624" max="4624" width="16.109375" style="1" customWidth="1"/>
    <col min="4625" max="4626" width="15.5546875" style="1" customWidth="1"/>
    <col min="4627" max="4627" width="8" style="1" customWidth="1"/>
    <col min="4628" max="4628" width="26.44140625" style="1" customWidth="1"/>
    <col min="4629" max="4629" width="23" style="1" customWidth="1"/>
    <col min="4630" max="4630" width="16.33203125" style="1" customWidth="1"/>
    <col min="4631" max="4863" width="11.5546875" style="1"/>
    <col min="4864" max="4864" width="5.6640625" style="1" customWidth="1"/>
    <col min="4865" max="4865" width="43.88671875" style="1" customWidth="1"/>
    <col min="4866" max="4867" width="8.6640625" style="1" customWidth="1"/>
    <col min="4868" max="4868" width="13.44140625" style="1" customWidth="1"/>
    <col min="4869" max="4869" width="11.5546875" style="1" customWidth="1"/>
    <col min="4870" max="4870" width="8" style="1" customWidth="1"/>
    <col min="4871" max="4874" width="6.6640625" style="1" customWidth="1"/>
    <col min="4875" max="4875" width="8" style="1" customWidth="1"/>
    <col min="4876" max="4878" width="9.5546875" style="1" customWidth="1"/>
    <col min="4879" max="4879" width="13.5546875" style="1" customWidth="1"/>
    <col min="4880" max="4880" width="16.109375" style="1" customWidth="1"/>
    <col min="4881" max="4882" width="15.5546875" style="1" customWidth="1"/>
    <col min="4883" max="4883" width="8" style="1" customWidth="1"/>
    <col min="4884" max="4884" width="26.44140625" style="1" customWidth="1"/>
    <col min="4885" max="4885" width="23" style="1" customWidth="1"/>
    <col min="4886" max="4886" width="16.33203125" style="1" customWidth="1"/>
    <col min="4887" max="5119" width="11.5546875" style="1"/>
    <col min="5120" max="5120" width="5.6640625" style="1" customWidth="1"/>
    <col min="5121" max="5121" width="43.88671875" style="1" customWidth="1"/>
    <col min="5122" max="5123" width="8.6640625" style="1" customWidth="1"/>
    <col min="5124" max="5124" width="13.44140625" style="1" customWidth="1"/>
    <col min="5125" max="5125" width="11.5546875" style="1" customWidth="1"/>
    <col min="5126" max="5126" width="8" style="1" customWidth="1"/>
    <col min="5127" max="5130" width="6.6640625" style="1" customWidth="1"/>
    <col min="5131" max="5131" width="8" style="1" customWidth="1"/>
    <col min="5132" max="5134" width="9.5546875" style="1" customWidth="1"/>
    <col min="5135" max="5135" width="13.5546875" style="1" customWidth="1"/>
    <col min="5136" max="5136" width="16.109375" style="1" customWidth="1"/>
    <col min="5137" max="5138" width="15.5546875" style="1" customWidth="1"/>
    <col min="5139" max="5139" width="8" style="1" customWidth="1"/>
    <col min="5140" max="5140" width="26.44140625" style="1" customWidth="1"/>
    <col min="5141" max="5141" width="23" style="1" customWidth="1"/>
    <col min="5142" max="5142" width="16.33203125" style="1" customWidth="1"/>
    <col min="5143" max="5375" width="11.5546875" style="1"/>
    <col min="5376" max="5376" width="5.6640625" style="1" customWidth="1"/>
    <col min="5377" max="5377" width="43.88671875" style="1" customWidth="1"/>
    <col min="5378" max="5379" width="8.6640625" style="1" customWidth="1"/>
    <col min="5380" max="5380" width="13.44140625" style="1" customWidth="1"/>
    <col min="5381" max="5381" width="11.5546875" style="1" customWidth="1"/>
    <col min="5382" max="5382" width="8" style="1" customWidth="1"/>
    <col min="5383" max="5386" width="6.6640625" style="1" customWidth="1"/>
    <col min="5387" max="5387" width="8" style="1" customWidth="1"/>
    <col min="5388" max="5390" width="9.5546875" style="1" customWidth="1"/>
    <col min="5391" max="5391" width="13.5546875" style="1" customWidth="1"/>
    <col min="5392" max="5392" width="16.109375" style="1" customWidth="1"/>
    <col min="5393" max="5394" width="15.5546875" style="1" customWidth="1"/>
    <col min="5395" max="5395" width="8" style="1" customWidth="1"/>
    <col min="5396" max="5396" width="26.44140625" style="1" customWidth="1"/>
    <col min="5397" max="5397" width="23" style="1" customWidth="1"/>
    <col min="5398" max="5398" width="16.33203125" style="1" customWidth="1"/>
    <col min="5399" max="5631" width="11.5546875" style="1"/>
    <col min="5632" max="5632" width="5.6640625" style="1" customWidth="1"/>
    <col min="5633" max="5633" width="43.88671875" style="1" customWidth="1"/>
    <col min="5634" max="5635" width="8.6640625" style="1" customWidth="1"/>
    <col min="5636" max="5636" width="13.44140625" style="1" customWidth="1"/>
    <col min="5637" max="5637" width="11.5546875" style="1" customWidth="1"/>
    <col min="5638" max="5638" width="8" style="1" customWidth="1"/>
    <col min="5639" max="5642" width="6.6640625" style="1" customWidth="1"/>
    <col min="5643" max="5643" width="8" style="1" customWidth="1"/>
    <col min="5644" max="5646" width="9.5546875" style="1" customWidth="1"/>
    <col min="5647" max="5647" width="13.5546875" style="1" customWidth="1"/>
    <col min="5648" max="5648" width="16.109375" style="1" customWidth="1"/>
    <col min="5649" max="5650" width="15.5546875" style="1" customWidth="1"/>
    <col min="5651" max="5651" width="8" style="1" customWidth="1"/>
    <col min="5652" max="5652" width="26.44140625" style="1" customWidth="1"/>
    <col min="5653" max="5653" width="23" style="1" customWidth="1"/>
    <col min="5654" max="5654" width="16.33203125" style="1" customWidth="1"/>
    <col min="5655" max="5887" width="11.5546875" style="1"/>
    <col min="5888" max="5888" width="5.6640625" style="1" customWidth="1"/>
    <col min="5889" max="5889" width="43.88671875" style="1" customWidth="1"/>
    <col min="5890" max="5891" width="8.6640625" style="1" customWidth="1"/>
    <col min="5892" max="5892" width="13.44140625" style="1" customWidth="1"/>
    <col min="5893" max="5893" width="11.5546875" style="1" customWidth="1"/>
    <col min="5894" max="5894" width="8" style="1" customWidth="1"/>
    <col min="5895" max="5898" width="6.6640625" style="1" customWidth="1"/>
    <col min="5899" max="5899" width="8" style="1" customWidth="1"/>
    <col min="5900" max="5902" width="9.5546875" style="1" customWidth="1"/>
    <col min="5903" max="5903" width="13.5546875" style="1" customWidth="1"/>
    <col min="5904" max="5904" width="16.109375" style="1" customWidth="1"/>
    <col min="5905" max="5906" width="15.5546875" style="1" customWidth="1"/>
    <col min="5907" max="5907" width="8" style="1" customWidth="1"/>
    <col min="5908" max="5908" width="26.44140625" style="1" customWidth="1"/>
    <col min="5909" max="5909" width="23" style="1" customWidth="1"/>
    <col min="5910" max="5910" width="16.33203125" style="1" customWidth="1"/>
    <col min="5911" max="6143" width="11.5546875" style="1"/>
    <col min="6144" max="6144" width="5.6640625" style="1" customWidth="1"/>
    <col min="6145" max="6145" width="43.88671875" style="1" customWidth="1"/>
    <col min="6146" max="6147" width="8.6640625" style="1" customWidth="1"/>
    <col min="6148" max="6148" width="13.44140625" style="1" customWidth="1"/>
    <col min="6149" max="6149" width="11.5546875" style="1" customWidth="1"/>
    <col min="6150" max="6150" width="8" style="1" customWidth="1"/>
    <col min="6151" max="6154" width="6.6640625" style="1" customWidth="1"/>
    <col min="6155" max="6155" width="8" style="1" customWidth="1"/>
    <col min="6156" max="6158" width="9.5546875" style="1" customWidth="1"/>
    <col min="6159" max="6159" width="13.5546875" style="1" customWidth="1"/>
    <col min="6160" max="6160" width="16.109375" style="1" customWidth="1"/>
    <col min="6161" max="6162" width="15.5546875" style="1" customWidth="1"/>
    <col min="6163" max="6163" width="8" style="1" customWidth="1"/>
    <col min="6164" max="6164" width="26.44140625" style="1" customWidth="1"/>
    <col min="6165" max="6165" width="23" style="1" customWidth="1"/>
    <col min="6166" max="6166" width="16.33203125" style="1" customWidth="1"/>
    <col min="6167" max="6399" width="11.5546875" style="1"/>
    <col min="6400" max="6400" width="5.6640625" style="1" customWidth="1"/>
    <col min="6401" max="6401" width="43.88671875" style="1" customWidth="1"/>
    <col min="6402" max="6403" width="8.6640625" style="1" customWidth="1"/>
    <col min="6404" max="6404" width="13.44140625" style="1" customWidth="1"/>
    <col min="6405" max="6405" width="11.5546875" style="1" customWidth="1"/>
    <col min="6406" max="6406" width="8" style="1" customWidth="1"/>
    <col min="6407" max="6410" width="6.6640625" style="1" customWidth="1"/>
    <col min="6411" max="6411" width="8" style="1" customWidth="1"/>
    <col min="6412" max="6414" width="9.5546875" style="1" customWidth="1"/>
    <col min="6415" max="6415" width="13.5546875" style="1" customWidth="1"/>
    <col min="6416" max="6416" width="16.109375" style="1" customWidth="1"/>
    <col min="6417" max="6418" width="15.5546875" style="1" customWidth="1"/>
    <col min="6419" max="6419" width="8" style="1" customWidth="1"/>
    <col min="6420" max="6420" width="26.44140625" style="1" customWidth="1"/>
    <col min="6421" max="6421" width="23" style="1" customWidth="1"/>
    <col min="6422" max="6422" width="16.33203125" style="1" customWidth="1"/>
    <col min="6423" max="6655" width="11.5546875" style="1"/>
    <col min="6656" max="6656" width="5.6640625" style="1" customWidth="1"/>
    <col min="6657" max="6657" width="43.88671875" style="1" customWidth="1"/>
    <col min="6658" max="6659" width="8.6640625" style="1" customWidth="1"/>
    <col min="6660" max="6660" width="13.44140625" style="1" customWidth="1"/>
    <col min="6661" max="6661" width="11.5546875" style="1" customWidth="1"/>
    <col min="6662" max="6662" width="8" style="1" customWidth="1"/>
    <col min="6663" max="6666" width="6.6640625" style="1" customWidth="1"/>
    <col min="6667" max="6667" width="8" style="1" customWidth="1"/>
    <col min="6668" max="6670" width="9.5546875" style="1" customWidth="1"/>
    <col min="6671" max="6671" width="13.5546875" style="1" customWidth="1"/>
    <col min="6672" max="6672" width="16.109375" style="1" customWidth="1"/>
    <col min="6673" max="6674" width="15.5546875" style="1" customWidth="1"/>
    <col min="6675" max="6675" width="8" style="1" customWidth="1"/>
    <col min="6676" max="6676" width="26.44140625" style="1" customWidth="1"/>
    <col min="6677" max="6677" width="23" style="1" customWidth="1"/>
    <col min="6678" max="6678" width="16.33203125" style="1" customWidth="1"/>
    <col min="6679" max="6911" width="11.5546875" style="1"/>
    <col min="6912" max="6912" width="5.6640625" style="1" customWidth="1"/>
    <col min="6913" max="6913" width="43.88671875" style="1" customWidth="1"/>
    <col min="6914" max="6915" width="8.6640625" style="1" customWidth="1"/>
    <col min="6916" max="6916" width="13.44140625" style="1" customWidth="1"/>
    <col min="6917" max="6917" width="11.5546875" style="1" customWidth="1"/>
    <col min="6918" max="6918" width="8" style="1" customWidth="1"/>
    <col min="6919" max="6922" width="6.6640625" style="1" customWidth="1"/>
    <col min="6923" max="6923" width="8" style="1" customWidth="1"/>
    <col min="6924" max="6926" width="9.5546875" style="1" customWidth="1"/>
    <col min="6927" max="6927" width="13.5546875" style="1" customWidth="1"/>
    <col min="6928" max="6928" width="16.109375" style="1" customWidth="1"/>
    <col min="6929" max="6930" width="15.5546875" style="1" customWidth="1"/>
    <col min="6931" max="6931" width="8" style="1" customWidth="1"/>
    <col min="6932" max="6932" width="26.44140625" style="1" customWidth="1"/>
    <col min="6933" max="6933" width="23" style="1" customWidth="1"/>
    <col min="6934" max="6934" width="16.33203125" style="1" customWidth="1"/>
    <col min="6935" max="7167" width="11.5546875" style="1"/>
    <col min="7168" max="7168" width="5.6640625" style="1" customWidth="1"/>
    <col min="7169" max="7169" width="43.88671875" style="1" customWidth="1"/>
    <col min="7170" max="7171" width="8.6640625" style="1" customWidth="1"/>
    <col min="7172" max="7172" width="13.44140625" style="1" customWidth="1"/>
    <col min="7173" max="7173" width="11.5546875" style="1" customWidth="1"/>
    <col min="7174" max="7174" width="8" style="1" customWidth="1"/>
    <col min="7175" max="7178" width="6.6640625" style="1" customWidth="1"/>
    <col min="7179" max="7179" width="8" style="1" customWidth="1"/>
    <col min="7180" max="7182" width="9.5546875" style="1" customWidth="1"/>
    <col min="7183" max="7183" width="13.5546875" style="1" customWidth="1"/>
    <col min="7184" max="7184" width="16.109375" style="1" customWidth="1"/>
    <col min="7185" max="7186" width="15.5546875" style="1" customWidth="1"/>
    <col min="7187" max="7187" width="8" style="1" customWidth="1"/>
    <col min="7188" max="7188" width="26.44140625" style="1" customWidth="1"/>
    <col min="7189" max="7189" width="23" style="1" customWidth="1"/>
    <col min="7190" max="7190" width="16.33203125" style="1" customWidth="1"/>
    <col min="7191" max="7423" width="11.5546875" style="1"/>
    <col min="7424" max="7424" width="5.6640625" style="1" customWidth="1"/>
    <col min="7425" max="7425" width="43.88671875" style="1" customWidth="1"/>
    <col min="7426" max="7427" width="8.6640625" style="1" customWidth="1"/>
    <col min="7428" max="7428" width="13.44140625" style="1" customWidth="1"/>
    <col min="7429" max="7429" width="11.5546875" style="1" customWidth="1"/>
    <col min="7430" max="7430" width="8" style="1" customWidth="1"/>
    <col min="7431" max="7434" width="6.6640625" style="1" customWidth="1"/>
    <col min="7435" max="7435" width="8" style="1" customWidth="1"/>
    <col min="7436" max="7438" width="9.5546875" style="1" customWidth="1"/>
    <col min="7439" max="7439" width="13.5546875" style="1" customWidth="1"/>
    <col min="7440" max="7440" width="16.109375" style="1" customWidth="1"/>
    <col min="7441" max="7442" width="15.5546875" style="1" customWidth="1"/>
    <col min="7443" max="7443" width="8" style="1" customWidth="1"/>
    <col min="7444" max="7444" width="26.44140625" style="1" customWidth="1"/>
    <col min="7445" max="7445" width="23" style="1" customWidth="1"/>
    <col min="7446" max="7446" width="16.33203125" style="1" customWidth="1"/>
    <col min="7447" max="7679" width="11.5546875" style="1"/>
    <col min="7680" max="7680" width="5.6640625" style="1" customWidth="1"/>
    <col min="7681" max="7681" width="43.88671875" style="1" customWidth="1"/>
    <col min="7682" max="7683" width="8.6640625" style="1" customWidth="1"/>
    <col min="7684" max="7684" width="13.44140625" style="1" customWidth="1"/>
    <col min="7685" max="7685" width="11.5546875" style="1" customWidth="1"/>
    <col min="7686" max="7686" width="8" style="1" customWidth="1"/>
    <col min="7687" max="7690" width="6.6640625" style="1" customWidth="1"/>
    <col min="7691" max="7691" width="8" style="1" customWidth="1"/>
    <col min="7692" max="7694" width="9.5546875" style="1" customWidth="1"/>
    <col min="7695" max="7695" width="13.5546875" style="1" customWidth="1"/>
    <col min="7696" max="7696" width="16.109375" style="1" customWidth="1"/>
    <col min="7697" max="7698" width="15.5546875" style="1" customWidth="1"/>
    <col min="7699" max="7699" width="8" style="1" customWidth="1"/>
    <col min="7700" max="7700" width="26.44140625" style="1" customWidth="1"/>
    <col min="7701" max="7701" width="23" style="1" customWidth="1"/>
    <col min="7702" max="7702" width="16.33203125" style="1" customWidth="1"/>
    <col min="7703" max="7935" width="11.5546875" style="1"/>
    <col min="7936" max="7936" width="5.6640625" style="1" customWidth="1"/>
    <col min="7937" max="7937" width="43.88671875" style="1" customWidth="1"/>
    <col min="7938" max="7939" width="8.6640625" style="1" customWidth="1"/>
    <col min="7940" max="7940" width="13.44140625" style="1" customWidth="1"/>
    <col min="7941" max="7941" width="11.5546875" style="1" customWidth="1"/>
    <col min="7942" max="7942" width="8" style="1" customWidth="1"/>
    <col min="7943" max="7946" width="6.6640625" style="1" customWidth="1"/>
    <col min="7947" max="7947" width="8" style="1" customWidth="1"/>
    <col min="7948" max="7950" width="9.5546875" style="1" customWidth="1"/>
    <col min="7951" max="7951" width="13.5546875" style="1" customWidth="1"/>
    <col min="7952" max="7952" width="16.109375" style="1" customWidth="1"/>
    <col min="7953" max="7954" width="15.5546875" style="1" customWidth="1"/>
    <col min="7955" max="7955" width="8" style="1" customWidth="1"/>
    <col min="7956" max="7956" width="26.44140625" style="1" customWidth="1"/>
    <col min="7957" max="7957" width="23" style="1" customWidth="1"/>
    <col min="7958" max="7958" width="16.33203125" style="1" customWidth="1"/>
    <col min="7959" max="8191" width="11.5546875" style="1"/>
    <col min="8192" max="8192" width="5.6640625" style="1" customWidth="1"/>
    <col min="8193" max="8193" width="43.88671875" style="1" customWidth="1"/>
    <col min="8194" max="8195" width="8.6640625" style="1" customWidth="1"/>
    <col min="8196" max="8196" width="13.44140625" style="1" customWidth="1"/>
    <col min="8197" max="8197" width="11.5546875" style="1" customWidth="1"/>
    <col min="8198" max="8198" width="8" style="1" customWidth="1"/>
    <col min="8199" max="8202" width="6.6640625" style="1" customWidth="1"/>
    <col min="8203" max="8203" width="8" style="1" customWidth="1"/>
    <col min="8204" max="8206" width="9.5546875" style="1" customWidth="1"/>
    <col min="8207" max="8207" width="13.5546875" style="1" customWidth="1"/>
    <col min="8208" max="8208" width="16.109375" style="1" customWidth="1"/>
    <col min="8209" max="8210" width="15.5546875" style="1" customWidth="1"/>
    <col min="8211" max="8211" width="8" style="1" customWidth="1"/>
    <col min="8212" max="8212" width="26.44140625" style="1" customWidth="1"/>
    <col min="8213" max="8213" width="23" style="1" customWidth="1"/>
    <col min="8214" max="8214" width="16.33203125" style="1" customWidth="1"/>
    <col min="8215" max="8447" width="11.5546875" style="1"/>
    <col min="8448" max="8448" width="5.6640625" style="1" customWidth="1"/>
    <col min="8449" max="8449" width="43.88671875" style="1" customWidth="1"/>
    <col min="8450" max="8451" width="8.6640625" style="1" customWidth="1"/>
    <col min="8452" max="8452" width="13.44140625" style="1" customWidth="1"/>
    <col min="8453" max="8453" width="11.5546875" style="1" customWidth="1"/>
    <col min="8454" max="8454" width="8" style="1" customWidth="1"/>
    <col min="8455" max="8458" width="6.6640625" style="1" customWidth="1"/>
    <col min="8459" max="8459" width="8" style="1" customWidth="1"/>
    <col min="8460" max="8462" width="9.5546875" style="1" customWidth="1"/>
    <col min="8463" max="8463" width="13.5546875" style="1" customWidth="1"/>
    <col min="8464" max="8464" width="16.109375" style="1" customWidth="1"/>
    <col min="8465" max="8466" width="15.5546875" style="1" customWidth="1"/>
    <col min="8467" max="8467" width="8" style="1" customWidth="1"/>
    <col min="8468" max="8468" width="26.44140625" style="1" customWidth="1"/>
    <col min="8469" max="8469" width="23" style="1" customWidth="1"/>
    <col min="8470" max="8470" width="16.33203125" style="1" customWidth="1"/>
    <col min="8471" max="8703" width="11.5546875" style="1"/>
    <col min="8704" max="8704" width="5.6640625" style="1" customWidth="1"/>
    <col min="8705" max="8705" width="43.88671875" style="1" customWidth="1"/>
    <col min="8706" max="8707" width="8.6640625" style="1" customWidth="1"/>
    <col min="8708" max="8708" width="13.44140625" style="1" customWidth="1"/>
    <col min="8709" max="8709" width="11.5546875" style="1" customWidth="1"/>
    <col min="8710" max="8710" width="8" style="1" customWidth="1"/>
    <col min="8711" max="8714" width="6.6640625" style="1" customWidth="1"/>
    <col min="8715" max="8715" width="8" style="1" customWidth="1"/>
    <col min="8716" max="8718" width="9.5546875" style="1" customWidth="1"/>
    <col min="8719" max="8719" width="13.5546875" style="1" customWidth="1"/>
    <col min="8720" max="8720" width="16.109375" style="1" customWidth="1"/>
    <col min="8721" max="8722" width="15.5546875" style="1" customWidth="1"/>
    <col min="8723" max="8723" width="8" style="1" customWidth="1"/>
    <col min="8724" max="8724" width="26.44140625" style="1" customWidth="1"/>
    <col min="8725" max="8725" width="23" style="1" customWidth="1"/>
    <col min="8726" max="8726" width="16.33203125" style="1" customWidth="1"/>
    <col min="8727" max="8959" width="11.5546875" style="1"/>
    <col min="8960" max="8960" width="5.6640625" style="1" customWidth="1"/>
    <col min="8961" max="8961" width="43.88671875" style="1" customWidth="1"/>
    <col min="8962" max="8963" width="8.6640625" style="1" customWidth="1"/>
    <col min="8964" max="8964" width="13.44140625" style="1" customWidth="1"/>
    <col min="8965" max="8965" width="11.5546875" style="1" customWidth="1"/>
    <col min="8966" max="8966" width="8" style="1" customWidth="1"/>
    <col min="8967" max="8970" width="6.6640625" style="1" customWidth="1"/>
    <col min="8971" max="8971" width="8" style="1" customWidth="1"/>
    <col min="8972" max="8974" width="9.5546875" style="1" customWidth="1"/>
    <col min="8975" max="8975" width="13.5546875" style="1" customWidth="1"/>
    <col min="8976" max="8976" width="16.109375" style="1" customWidth="1"/>
    <col min="8977" max="8978" width="15.5546875" style="1" customWidth="1"/>
    <col min="8979" max="8979" width="8" style="1" customWidth="1"/>
    <col min="8980" max="8980" width="26.44140625" style="1" customWidth="1"/>
    <col min="8981" max="8981" width="23" style="1" customWidth="1"/>
    <col min="8982" max="8982" width="16.33203125" style="1" customWidth="1"/>
    <col min="8983" max="9215" width="11.5546875" style="1"/>
    <col min="9216" max="9216" width="5.6640625" style="1" customWidth="1"/>
    <col min="9217" max="9217" width="43.88671875" style="1" customWidth="1"/>
    <col min="9218" max="9219" width="8.6640625" style="1" customWidth="1"/>
    <col min="9220" max="9220" width="13.44140625" style="1" customWidth="1"/>
    <col min="9221" max="9221" width="11.5546875" style="1" customWidth="1"/>
    <col min="9222" max="9222" width="8" style="1" customWidth="1"/>
    <col min="9223" max="9226" width="6.6640625" style="1" customWidth="1"/>
    <col min="9227" max="9227" width="8" style="1" customWidth="1"/>
    <col min="9228" max="9230" width="9.5546875" style="1" customWidth="1"/>
    <col min="9231" max="9231" width="13.5546875" style="1" customWidth="1"/>
    <col min="9232" max="9232" width="16.109375" style="1" customWidth="1"/>
    <col min="9233" max="9234" width="15.5546875" style="1" customWidth="1"/>
    <col min="9235" max="9235" width="8" style="1" customWidth="1"/>
    <col min="9236" max="9236" width="26.44140625" style="1" customWidth="1"/>
    <col min="9237" max="9237" width="23" style="1" customWidth="1"/>
    <col min="9238" max="9238" width="16.33203125" style="1" customWidth="1"/>
    <col min="9239" max="9471" width="11.5546875" style="1"/>
    <col min="9472" max="9472" width="5.6640625" style="1" customWidth="1"/>
    <col min="9473" max="9473" width="43.88671875" style="1" customWidth="1"/>
    <col min="9474" max="9475" width="8.6640625" style="1" customWidth="1"/>
    <col min="9476" max="9476" width="13.44140625" style="1" customWidth="1"/>
    <col min="9477" max="9477" width="11.5546875" style="1" customWidth="1"/>
    <col min="9478" max="9478" width="8" style="1" customWidth="1"/>
    <col min="9479" max="9482" width="6.6640625" style="1" customWidth="1"/>
    <col min="9483" max="9483" width="8" style="1" customWidth="1"/>
    <col min="9484" max="9486" width="9.5546875" style="1" customWidth="1"/>
    <col min="9487" max="9487" width="13.5546875" style="1" customWidth="1"/>
    <col min="9488" max="9488" width="16.109375" style="1" customWidth="1"/>
    <col min="9489" max="9490" width="15.5546875" style="1" customWidth="1"/>
    <col min="9491" max="9491" width="8" style="1" customWidth="1"/>
    <col min="9492" max="9492" width="26.44140625" style="1" customWidth="1"/>
    <col min="9493" max="9493" width="23" style="1" customWidth="1"/>
    <col min="9494" max="9494" width="16.33203125" style="1" customWidth="1"/>
    <col min="9495" max="9727" width="11.5546875" style="1"/>
    <col min="9728" max="9728" width="5.6640625" style="1" customWidth="1"/>
    <col min="9729" max="9729" width="43.88671875" style="1" customWidth="1"/>
    <col min="9730" max="9731" width="8.6640625" style="1" customWidth="1"/>
    <col min="9732" max="9732" width="13.44140625" style="1" customWidth="1"/>
    <col min="9733" max="9733" width="11.5546875" style="1" customWidth="1"/>
    <col min="9734" max="9734" width="8" style="1" customWidth="1"/>
    <col min="9735" max="9738" width="6.6640625" style="1" customWidth="1"/>
    <col min="9739" max="9739" width="8" style="1" customWidth="1"/>
    <col min="9740" max="9742" width="9.5546875" style="1" customWidth="1"/>
    <col min="9743" max="9743" width="13.5546875" style="1" customWidth="1"/>
    <col min="9744" max="9744" width="16.109375" style="1" customWidth="1"/>
    <col min="9745" max="9746" width="15.5546875" style="1" customWidth="1"/>
    <col min="9747" max="9747" width="8" style="1" customWidth="1"/>
    <col min="9748" max="9748" width="26.44140625" style="1" customWidth="1"/>
    <col min="9749" max="9749" width="23" style="1" customWidth="1"/>
    <col min="9750" max="9750" width="16.33203125" style="1" customWidth="1"/>
    <col min="9751" max="9983" width="11.5546875" style="1"/>
    <col min="9984" max="9984" width="5.6640625" style="1" customWidth="1"/>
    <col min="9985" max="9985" width="43.88671875" style="1" customWidth="1"/>
    <col min="9986" max="9987" width="8.6640625" style="1" customWidth="1"/>
    <col min="9988" max="9988" width="13.44140625" style="1" customWidth="1"/>
    <col min="9989" max="9989" width="11.5546875" style="1" customWidth="1"/>
    <col min="9990" max="9990" width="8" style="1" customWidth="1"/>
    <col min="9991" max="9994" width="6.6640625" style="1" customWidth="1"/>
    <col min="9995" max="9995" width="8" style="1" customWidth="1"/>
    <col min="9996" max="9998" width="9.5546875" style="1" customWidth="1"/>
    <col min="9999" max="9999" width="13.5546875" style="1" customWidth="1"/>
    <col min="10000" max="10000" width="16.109375" style="1" customWidth="1"/>
    <col min="10001" max="10002" width="15.5546875" style="1" customWidth="1"/>
    <col min="10003" max="10003" width="8" style="1" customWidth="1"/>
    <col min="10004" max="10004" width="26.44140625" style="1" customWidth="1"/>
    <col min="10005" max="10005" width="23" style="1" customWidth="1"/>
    <col min="10006" max="10006" width="16.33203125" style="1" customWidth="1"/>
    <col min="10007" max="10239" width="11.5546875" style="1"/>
    <col min="10240" max="10240" width="5.6640625" style="1" customWidth="1"/>
    <col min="10241" max="10241" width="43.88671875" style="1" customWidth="1"/>
    <col min="10242" max="10243" width="8.6640625" style="1" customWidth="1"/>
    <col min="10244" max="10244" width="13.44140625" style="1" customWidth="1"/>
    <col min="10245" max="10245" width="11.5546875" style="1" customWidth="1"/>
    <col min="10246" max="10246" width="8" style="1" customWidth="1"/>
    <col min="10247" max="10250" width="6.6640625" style="1" customWidth="1"/>
    <col min="10251" max="10251" width="8" style="1" customWidth="1"/>
    <col min="10252" max="10254" width="9.5546875" style="1" customWidth="1"/>
    <col min="10255" max="10255" width="13.5546875" style="1" customWidth="1"/>
    <col min="10256" max="10256" width="16.109375" style="1" customWidth="1"/>
    <col min="10257" max="10258" width="15.5546875" style="1" customWidth="1"/>
    <col min="10259" max="10259" width="8" style="1" customWidth="1"/>
    <col min="10260" max="10260" width="26.44140625" style="1" customWidth="1"/>
    <col min="10261" max="10261" width="23" style="1" customWidth="1"/>
    <col min="10262" max="10262" width="16.33203125" style="1" customWidth="1"/>
    <col min="10263" max="10495" width="11.5546875" style="1"/>
    <col min="10496" max="10496" width="5.6640625" style="1" customWidth="1"/>
    <col min="10497" max="10497" width="43.88671875" style="1" customWidth="1"/>
    <col min="10498" max="10499" width="8.6640625" style="1" customWidth="1"/>
    <col min="10500" max="10500" width="13.44140625" style="1" customWidth="1"/>
    <col min="10501" max="10501" width="11.5546875" style="1" customWidth="1"/>
    <col min="10502" max="10502" width="8" style="1" customWidth="1"/>
    <col min="10503" max="10506" width="6.6640625" style="1" customWidth="1"/>
    <col min="10507" max="10507" width="8" style="1" customWidth="1"/>
    <col min="10508" max="10510" width="9.5546875" style="1" customWidth="1"/>
    <col min="10511" max="10511" width="13.5546875" style="1" customWidth="1"/>
    <col min="10512" max="10512" width="16.109375" style="1" customWidth="1"/>
    <col min="10513" max="10514" width="15.5546875" style="1" customWidth="1"/>
    <col min="10515" max="10515" width="8" style="1" customWidth="1"/>
    <col min="10516" max="10516" width="26.44140625" style="1" customWidth="1"/>
    <col min="10517" max="10517" width="23" style="1" customWidth="1"/>
    <col min="10518" max="10518" width="16.33203125" style="1" customWidth="1"/>
    <col min="10519" max="10751" width="11.5546875" style="1"/>
    <col min="10752" max="10752" width="5.6640625" style="1" customWidth="1"/>
    <col min="10753" max="10753" width="43.88671875" style="1" customWidth="1"/>
    <col min="10754" max="10755" width="8.6640625" style="1" customWidth="1"/>
    <col min="10756" max="10756" width="13.44140625" style="1" customWidth="1"/>
    <col min="10757" max="10757" width="11.5546875" style="1" customWidth="1"/>
    <col min="10758" max="10758" width="8" style="1" customWidth="1"/>
    <col min="10759" max="10762" width="6.6640625" style="1" customWidth="1"/>
    <col min="10763" max="10763" width="8" style="1" customWidth="1"/>
    <col min="10764" max="10766" width="9.5546875" style="1" customWidth="1"/>
    <col min="10767" max="10767" width="13.5546875" style="1" customWidth="1"/>
    <col min="10768" max="10768" width="16.109375" style="1" customWidth="1"/>
    <col min="10769" max="10770" width="15.5546875" style="1" customWidth="1"/>
    <col min="10771" max="10771" width="8" style="1" customWidth="1"/>
    <col min="10772" max="10772" width="26.44140625" style="1" customWidth="1"/>
    <col min="10773" max="10773" width="23" style="1" customWidth="1"/>
    <col min="10774" max="10774" width="16.33203125" style="1" customWidth="1"/>
    <col min="10775" max="11007" width="11.5546875" style="1"/>
    <col min="11008" max="11008" width="5.6640625" style="1" customWidth="1"/>
    <col min="11009" max="11009" width="43.88671875" style="1" customWidth="1"/>
    <col min="11010" max="11011" width="8.6640625" style="1" customWidth="1"/>
    <col min="11012" max="11012" width="13.44140625" style="1" customWidth="1"/>
    <col min="11013" max="11013" width="11.5546875" style="1" customWidth="1"/>
    <col min="11014" max="11014" width="8" style="1" customWidth="1"/>
    <col min="11015" max="11018" width="6.6640625" style="1" customWidth="1"/>
    <col min="11019" max="11019" width="8" style="1" customWidth="1"/>
    <col min="11020" max="11022" width="9.5546875" style="1" customWidth="1"/>
    <col min="11023" max="11023" width="13.5546875" style="1" customWidth="1"/>
    <col min="11024" max="11024" width="16.109375" style="1" customWidth="1"/>
    <col min="11025" max="11026" width="15.5546875" style="1" customWidth="1"/>
    <col min="11027" max="11027" width="8" style="1" customWidth="1"/>
    <col min="11028" max="11028" width="26.44140625" style="1" customWidth="1"/>
    <col min="11029" max="11029" width="23" style="1" customWidth="1"/>
    <col min="11030" max="11030" width="16.33203125" style="1" customWidth="1"/>
    <col min="11031" max="11263" width="11.5546875" style="1"/>
    <col min="11264" max="11264" width="5.6640625" style="1" customWidth="1"/>
    <col min="11265" max="11265" width="43.88671875" style="1" customWidth="1"/>
    <col min="11266" max="11267" width="8.6640625" style="1" customWidth="1"/>
    <col min="11268" max="11268" width="13.44140625" style="1" customWidth="1"/>
    <col min="11269" max="11269" width="11.5546875" style="1" customWidth="1"/>
    <col min="11270" max="11270" width="8" style="1" customWidth="1"/>
    <col min="11271" max="11274" width="6.6640625" style="1" customWidth="1"/>
    <col min="11275" max="11275" width="8" style="1" customWidth="1"/>
    <col min="11276" max="11278" width="9.5546875" style="1" customWidth="1"/>
    <col min="11279" max="11279" width="13.5546875" style="1" customWidth="1"/>
    <col min="11280" max="11280" width="16.109375" style="1" customWidth="1"/>
    <col min="11281" max="11282" width="15.5546875" style="1" customWidth="1"/>
    <col min="11283" max="11283" width="8" style="1" customWidth="1"/>
    <col min="11284" max="11284" width="26.44140625" style="1" customWidth="1"/>
    <col min="11285" max="11285" width="23" style="1" customWidth="1"/>
    <col min="11286" max="11286" width="16.33203125" style="1" customWidth="1"/>
    <col min="11287" max="11519" width="11.5546875" style="1"/>
    <col min="11520" max="11520" width="5.6640625" style="1" customWidth="1"/>
    <col min="11521" max="11521" width="43.88671875" style="1" customWidth="1"/>
    <col min="11522" max="11523" width="8.6640625" style="1" customWidth="1"/>
    <col min="11524" max="11524" width="13.44140625" style="1" customWidth="1"/>
    <col min="11525" max="11525" width="11.5546875" style="1" customWidth="1"/>
    <col min="11526" max="11526" width="8" style="1" customWidth="1"/>
    <col min="11527" max="11530" width="6.6640625" style="1" customWidth="1"/>
    <col min="11531" max="11531" width="8" style="1" customWidth="1"/>
    <col min="11532" max="11534" width="9.5546875" style="1" customWidth="1"/>
    <col min="11535" max="11535" width="13.5546875" style="1" customWidth="1"/>
    <col min="11536" max="11536" width="16.109375" style="1" customWidth="1"/>
    <col min="11537" max="11538" width="15.5546875" style="1" customWidth="1"/>
    <col min="11539" max="11539" width="8" style="1" customWidth="1"/>
    <col min="11540" max="11540" width="26.44140625" style="1" customWidth="1"/>
    <col min="11541" max="11541" width="23" style="1" customWidth="1"/>
    <col min="11542" max="11542" width="16.33203125" style="1" customWidth="1"/>
    <col min="11543" max="11775" width="11.5546875" style="1"/>
    <col min="11776" max="11776" width="5.6640625" style="1" customWidth="1"/>
    <col min="11777" max="11777" width="43.88671875" style="1" customWidth="1"/>
    <col min="11778" max="11779" width="8.6640625" style="1" customWidth="1"/>
    <col min="11780" max="11780" width="13.44140625" style="1" customWidth="1"/>
    <col min="11781" max="11781" width="11.5546875" style="1" customWidth="1"/>
    <col min="11782" max="11782" width="8" style="1" customWidth="1"/>
    <col min="11783" max="11786" width="6.6640625" style="1" customWidth="1"/>
    <col min="11787" max="11787" width="8" style="1" customWidth="1"/>
    <col min="11788" max="11790" width="9.5546875" style="1" customWidth="1"/>
    <col min="11791" max="11791" width="13.5546875" style="1" customWidth="1"/>
    <col min="11792" max="11792" width="16.109375" style="1" customWidth="1"/>
    <col min="11793" max="11794" width="15.5546875" style="1" customWidth="1"/>
    <col min="11795" max="11795" width="8" style="1" customWidth="1"/>
    <col min="11796" max="11796" width="26.44140625" style="1" customWidth="1"/>
    <col min="11797" max="11797" width="23" style="1" customWidth="1"/>
    <col min="11798" max="11798" width="16.33203125" style="1" customWidth="1"/>
    <col min="11799" max="12031" width="11.5546875" style="1"/>
    <col min="12032" max="12032" width="5.6640625" style="1" customWidth="1"/>
    <col min="12033" max="12033" width="43.88671875" style="1" customWidth="1"/>
    <col min="12034" max="12035" width="8.6640625" style="1" customWidth="1"/>
    <col min="12036" max="12036" width="13.44140625" style="1" customWidth="1"/>
    <col min="12037" max="12037" width="11.5546875" style="1" customWidth="1"/>
    <col min="12038" max="12038" width="8" style="1" customWidth="1"/>
    <col min="12039" max="12042" width="6.6640625" style="1" customWidth="1"/>
    <col min="12043" max="12043" width="8" style="1" customWidth="1"/>
    <col min="12044" max="12046" width="9.5546875" style="1" customWidth="1"/>
    <col min="12047" max="12047" width="13.5546875" style="1" customWidth="1"/>
    <col min="12048" max="12048" width="16.109375" style="1" customWidth="1"/>
    <col min="12049" max="12050" width="15.5546875" style="1" customWidth="1"/>
    <col min="12051" max="12051" width="8" style="1" customWidth="1"/>
    <col min="12052" max="12052" width="26.44140625" style="1" customWidth="1"/>
    <col min="12053" max="12053" width="23" style="1" customWidth="1"/>
    <col min="12054" max="12054" width="16.33203125" style="1" customWidth="1"/>
    <col min="12055" max="12287" width="11.5546875" style="1"/>
    <col min="12288" max="12288" width="5.6640625" style="1" customWidth="1"/>
    <col min="12289" max="12289" width="43.88671875" style="1" customWidth="1"/>
    <col min="12290" max="12291" width="8.6640625" style="1" customWidth="1"/>
    <col min="12292" max="12292" width="13.44140625" style="1" customWidth="1"/>
    <col min="12293" max="12293" width="11.5546875" style="1" customWidth="1"/>
    <col min="12294" max="12294" width="8" style="1" customWidth="1"/>
    <col min="12295" max="12298" width="6.6640625" style="1" customWidth="1"/>
    <col min="12299" max="12299" width="8" style="1" customWidth="1"/>
    <col min="12300" max="12302" width="9.5546875" style="1" customWidth="1"/>
    <col min="12303" max="12303" width="13.5546875" style="1" customWidth="1"/>
    <col min="12304" max="12304" width="16.109375" style="1" customWidth="1"/>
    <col min="12305" max="12306" width="15.5546875" style="1" customWidth="1"/>
    <col min="12307" max="12307" width="8" style="1" customWidth="1"/>
    <col min="12308" max="12308" width="26.44140625" style="1" customWidth="1"/>
    <col min="12309" max="12309" width="23" style="1" customWidth="1"/>
    <col min="12310" max="12310" width="16.33203125" style="1" customWidth="1"/>
    <col min="12311" max="12543" width="11.5546875" style="1"/>
    <col min="12544" max="12544" width="5.6640625" style="1" customWidth="1"/>
    <col min="12545" max="12545" width="43.88671875" style="1" customWidth="1"/>
    <col min="12546" max="12547" width="8.6640625" style="1" customWidth="1"/>
    <col min="12548" max="12548" width="13.44140625" style="1" customWidth="1"/>
    <col min="12549" max="12549" width="11.5546875" style="1" customWidth="1"/>
    <col min="12550" max="12550" width="8" style="1" customWidth="1"/>
    <col min="12551" max="12554" width="6.6640625" style="1" customWidth="1"/>
    <col min="12555" max="12555" width="8" style="1" customWidth="1"/>
    <col min="12556" max="12558" width="9.5546875" style="1" customWidth="1"/>
    <col min="12559" max="12559" width="13.5546875" style="1" customWidth="1"/>
    <col min="12560" max="12560" width="16.109375" style="1" customWidth="1"/>
    <col min="12561" max="12562" width="15.5546875" style="1" customWidth="1"/>
    <col min="12563" max="12563" width="8" style="1" customWidth="1"/>
    <col min="12564" max="12564" width="26.44140625" style="1" customWidth="1"/>
    <col min="12565" max="12565" width="23" style="1" customWidth="1"/>
    <col min="12566" max="12566" width="16.33203125" style="1" customWidth="1"/>
    <col min="12567" max="12799" width="11.5546875" style="1"/>
    <col min="12800" max="12800" width="5.6640625" style="1" customWidth="1"/>
    <col min="12801" max="12801" width="43.88671875" style="1" customWidth="1"/>
    <col min="12802" max="12803" width="8.6640625" style="1" customWidth="1"/>
    <col min="12804" max="12804" width="13.44140625" style="1" customWidth="1"/>
    <col min="12805" max="12805" width="11.5546875" style="1" customWidth="1"/>
    <col min="12806" max="12806" width="8" style="1" customWidth="1"/>
    <col min="12807" max="12810" width="6.6640625" style="1" customWidth="1"/>
    <col min="12811" max="12811" width="8" style="1" customWidth="1"/>
    <col min="12812" max="12814" width="9.5546875" style="1" customWidth="1"/>
    <col min="12815" max="12815" width="13.5546875" style="1" customWidth="1"/>
    <col min="12816" max="12816" width="16.109375" style="1" customWidth="1"/>
    <col min="12817" max="12818" width="15.5546875" style="1" customWidth="1"/>
    <col min="12819" max="12819" width="8" style="1" customWidth="1"/>
    <col min="12820" max="12820" width="26.44140625" style="1" customWidth="1"/>
    <col min="12821" max="12821" width="23" style="1" customWidth="1"/>
    <col min="12822" max="12822" width="16.33203125" style="1" customWidth="1"/>
    <col min="12823" max="13055" width="11.5546875" style="1"/>
    <col min="13056" max="13056" width="5.6640625" style="1" customWidth="1"/>
    <col min="13057" max="13057" width="43.88671875" style="1" customWidth="1"/>
    <col min="13058" max="13059" width="8.6640625" style="1" customWidth="1"/>
    <col min="13060" max="13060" width="13.44140625" style="1" customWidth="1"/>
    <col min="13061" max="13061" width="11.5546875" style="1" customWidth="1"/>
    <col min="13062" max="13062" width="8" style="1" customWidth="1"/>
    <col min="13063" max="13066" width="6.6640625" style="1" customWidth="1"/>
    <col min="13067" max="13067" width="8" style="1" customWidth="1"/>
    <col min="13068" max="13070" width="9.5546875" style="1" customWidth="1"/>
    <col min="13071" max="13071" width="13.5546875" style="1" customWidth="1"/>
    <col min="13072" max="13072" width="16.109375" style="1" customWidth="1"/>
    <col min="13073" max="13074" width="15.5546875" style="1" customWidth="1"/>
    <col min="13075" max="13075" width="8" style="1" customWidth="1"/>
    <col min="13076" max="13076" width="26.44140625" style="1" customWidth="1"/>
    <col min="13077" max="13077" width="23" style="1" customWidth="1"/>
    <col min="13078" max="13078" width="16.33203125" style="1" customWidth="1"/>
    <col min="13079" max="13311" width="11.5546875" style="1"/>
    <col min="13312" max="13312" width="5.6640625" style="1" customWidth="1"/>
    <col min="13313" max="13313" width="43.88671875" style="1" customWidth="1"/>
    <col min="13314" max="13315" width="8.6640625" style="1" customWidth="1"/>
    <col min="13316" max="13316" width="13.44140625" style="1" customWidth="1"/>
    <col min="13317" max="13317" width="11.5546875" style="1" customWidth="1"/>
    <col min="13318" max="13318" width="8" style="1" customWidth="1"/>
    <col min="13319" max="13322" width="6.6640625" style="1" customWidth="1"/>
    <col min="13323" max="13323" width="8" style="1" customWidth="1"/>
    <col min="13324" max="13326" width="9.5546875" style="1" customWidth="1"/>
    <col min="13327" max="13327" width="13.5546875" style="1" customWidth="1"/>
    <col min="13328" max="13328" width="16.109375" style="1" customWidth="1"/>
    <col min="13329" max="13330" width="15.5546875" style="1" customWidth="1"/>
    <col min="13331" max="13331" width="8" style="1" customWidth="1"/>
    <col min="13332" max="13332" width="26.44140625" style="1" customWidth="1"/>
    <col min="13333" max="13333" width="23" style="1" customWidth="1"/>
    <col min="13334" max="13334" width="16.33203125" style="1" customWidth="1"/>
    <col min="13335" max="13567" width="11.5546875" style="1"/>
    <col min="13568" max="13568" width="5.6640625" style="1" customWidth="1"/>
    <col min="13569" max="13569" width="43.88671875" style="1" customWidth="1"/>
    <col min="13570" max="13571" width="8.6640625" style="1" customWidth="1"/>
    <col min="13572" max="13572" width="13.44140625" style="1" customWidth="1"/>
    <col min="13573" max="13573" width="11.5546875" style="1" customWidth="1"/>
    <col min="13574" max="13574" width="8" style="1" customWidth="1"/>
    <col min="13575" max="13578" width="6.6640625" style="1" customWidth="1"/>
    <col min="13579" max="13579" width="8" style="1" customWidth="1"/>
    <col min="13580" max="13582" width="9.5546875" style="1" customWidth="1"/>
    <col min="13583" max="13583" width="13.5546875" style="1" customWidth="1"/>
    <col min="13584" max="13584" width="16.109375" style="1" customWidth="1"/>
    <col min="13585" max="13586" width="15.5546875" style="1" customWidth="1"/>
    <col min="13587" max="13587" width="8" style="1" customWidth="1"/>
    <col min="13588" max="13588" width="26.44140625" style="1" customWidth="1"/>
    <col min="13589" max="13589" width="23" style="1" customWidth="1"/>
    <col min="13590" max="13590" width="16.33203125" style="1" customWidth="1"/>
    <col min="13591" max="13823" width="11.5546875" style="1"/>
    <col min="13824" max="13824" width="5.6640625" style="1" customWidth="1"/>
    <col min="13825" max="13825" width="43.88671875" style="1" customWidth="1"/>
    <col min="13826" max="13827" width="8.6640625" style="1" customWidth="1"/>
    <col min="13828" max="13828" width="13.44140625" style="1" customWidth="1"/>
    <col min="13829" max="13829" width="11.5546875" style="1" customWidth="1"/>
    <col min="13830" max="13830" width="8" style="1" customWidth="1"/>
    <col min="13831" max="13834" width="6.6640625" style="1" customWidth="1"/>
    <col min="13835" max="13835" width="8" style="1" customWidth="1"/>
    <col min="13836" max="13838" width="9.5546875" style="1" customWidth="1"/>
    <col min="13839" max="13839" width="13.5546875" style="1" customWidth="1"/>
    <col min="13840" max="13840" width="16.109375" style="1" customWidth="1"/>
    <col min="13841" max="13842" width="15.5546875" style="1" customWidth="1"/>
    <col min="13843" max="13843" width="8" style="1" customWidth="1"/>
    <col min="13844" max="13844" width="26.44140625" style="1" customWidth="1"/>
    <col min="13845" max="13845" width="23" style="1" customWidth="1"/>
    <col min="13846" max="13846" width="16.33203125" style="1" customWidth="1"/>
    <col min="13847" max="14079" width="11.5546875" style="1"/>
    <col min="14080" max="14080" width="5.6640625" style="1" customWidth="1"/>
    <col min="14081" max="14081" width="43.88671875" style="1" customWidth="1"/>
    <col min="14082" max="14083" width="8.6640625" style="1" customWidth="1"/>
    <col min="14084" max="14084" width="13.44140625" style="1" customWidth="1"/>
    <col min="14085" max="14085" width="11.5546875" style="1" customWidth="1"/>
    <col min="14086" max="14086" width="8" style="1" customWidth="1"/>
    <col min="14087" max="14090" width="6.6640625" style="1" customWidth="1"/>
    <col min="14091" max="14091" width="8" style="1" customWidth="1"/>
    <col min="14092" max="14094" width="9.5546875" style="1" customWidth="1"/>
    <col min="14095" max="14095" width="13.5546875" style="1" customWidth="1"/>
    <col min="14096" max="14096" width="16.109375" style="1" customWidth="1"/>
    <col min="14097" max="14098" width="15.5546875" style="1" customWidth="1"/>
    <col min="14099" max="14099" width="8" style="1" customWidth="1"/>
    <col min="14100" max="14100" width="26.44140625" style="1" customWidth="1"/>
    <col min="14101" max="14101" width="23" style="1" customWidth="1"/>
    <col min="14102" max="14102" width="16.33203125" style="1" customWidth="1"/>
    <col min="14103" max="14335" width="11.5546875" style="1"/>
    <col min="14336" max="14336" width="5.6640625" style="1" customWidth="1"/>
    <col min="14337" max="14337" width="43.88671875" style="1" customWidth="1"/>
    <col min="14338" max="14339" width="8.6640625" style="1" customWidth="1"/>
    <col min="14340" max="14340" width="13.44140625" style="1" customWidth="1"/>
    <col min="14341" max="14341" width="11.5546875" style="1" customWidth="1"/>
    <col min="14342" max="14342" width="8" style="1" customWidth="1"/>
    <col min="14343" max="14346" width="6.6640625" style="1" customWidth="1"/>
    <col min="14347" max="14347" width="8" style="1" customWidth="1"/>
    <col min="14348" max="14350" width="9.5546875" style="1" customWidth="1"/>
    <col min="14351" max="14351" width="13.5546875" style="1" customWidth="1"/>
    <col min="14352" max="14352" width="16.109375" style="1" customWidth="1"/>
    <col min="14353" max="14354" width="15.5546875" style="1" customWidth="1"/>
    <col min="14355" max="14355" width="8" style="1" customWidth="1"/>
    <col min="14356" max="14356" width="26.44140625" style="1" customWidth="1"/>
    <col min="14357" max="14357" width="23" style="1" customWidth="1"/>
    <col min="14358" max="14358" width="16.33203125" style="1" customWidth="1"/>
    <col min="14359" max="14591" width="11.5546875" style="1"/>
    <col min="14592" max="14592" width="5.6640625" style="1" customWidth="1"/>
    <col min="14593" max="14593" width="43.88671875" style="1" customWidth="1"/>
    <col min="14594" max="14595" width="8.6640625" style="1" customWidth="1"/>
    <col min="14596" max="14596" width="13.44140625" style="1" customWidth="1"/>
    <col min="14597" max="14597" width="11.5546875" style="1" customWidth="1"/>
    <col min="14598" max="14598" width="8" style="1" customWidth="1"/>
    <col min="14599" max="14602" width="6.6640625" style="1" customWidth="1"/>
    <col min="14603" max="14603" width="8" style="1" customWidth="1"/>
    <col min="14604" max="14606" width="9.5546875" style="1" customWidth="1"/>
    <col min="14607" max="14607" width="13.5546875" style="1" customWidth="1"/>
    <col min="14608" max="14608" width="16.109375" style="1" customWidth="1"/>
    <col min="14609" max="14610" width="15.5546875" style="1" customWidth="1"/>
    <col min="14611" max="14611" width="8" style="1" customWidth="1"/>
    <col min="14612" max="14612" width="26.44140625" style="1" customWidth="1"/>
    <col min="14613" max="14613" width="23" style="1" customWidth="1"/>
    <col min="14614" max="14614" width="16.33203125" style="1" customWidth="1"/>
    <col min="14615" max="14847" width="11.5546875" style="1"/>
    <col min="14848" max="14848" width="5.6640625" style="1" customWidth="1"/>
    <col min="14849" max="14849" width="43.88671875" style="1" customWidth="1"/>
    <col min="14850" max="14851" width="8.6640625" style="1" customWidth="1"/>
    <col min="14852" max="14852" width="13.44140625" style="1" customWidth="1"/>
    <col min="14853" max="14853" width="11.5546875" style="1" customWidth="1"/>
    <col min="14854" max="14854" width="8" style="1" customWidth="1"/>
    <col min="14855" max="14858" width="6.6640625" style="1" customWidth="1"/>
    <col min="14859" max="14859" width="8" style="1" customWidth="1"/>
    <col min="14860" max="14862" width="9.5546875" style="1" customWidth="1"/>
    <col min="14863" max="14863" width="13.5546875" style="1" customWidth="1"/>
    <col min="14864" max="14864" width="16.109375" style="1" customWidth="1"/>
    <col min="14865" max="14866" width="15.5546875" style="1" customWidth="1"/>
    <col min="14867" max="14867" width="8" style="1" customWidth="1"/>
    <col min="14868" max="14868" width="26.44140625" style="1" customWidth="1"/>
    <col min="14869" max="14869" width="23" style="1" customWidth="1"/>
    <col min="14870" max="14870" width="16.33203125" style="1" customWidth="1"/>
    <col min="14871" max="15103" width="11.5546875" style="1"/>
    <col min="15104" max="15104" width="5.6640625" style="1" customWidth="1"/>
    <col min="15105" max="15105" width="43.88671875" style="1" customWidth="1"/>
    <col min="15106" max="15107" width="8.6640625" style="1" customWidth="1"/>
    <col min="15108" max="15108" width="13.44140625" style="1" customWidth="1"/>
    <col min="15109" max="15109" width="11.5546875" style="1" customWidth="1"/>
    <col min="15110" max="15110" width="8" style="1" customWidth="1"/>
    <col min="15111" max="15114" width="6.6640625" style="1" customWidth="1"/>
    <col min="15115" max="15115" width="8" style="1" customWidth="1"/>
    <col min="15116" max="15118" width="9.5546875" style="1" customWidth="1"/>
    <col min="15119" max="15119" width="13.5546875" style="1" customWidth="1"/>
    <col min="15120" max="15120" width="16.109375" style="1" customWidth="1"/>
    <col min="15121" max="15122" width="15.5546875" style="1" customWidth="1"/>
    <col min="15123" max="15123" width="8" style="1" customWidth="1"/>
    <col min="15124" max="15124" width="26.44140625" style="1" customWidth="1"/>
    <col min="15125" max="15125" width="23" style="1" customWidth="1"/>
    <col min="15126" max="15126" width="16.33203125" style="1" customWidth="1"/>
    <col min="15127" max="15359" width="11.5546875" style="1"/>
    <col min="15360" max="15360" width="5.6640625" style="1" customWidth="1"/>
    <col min="15361" max="15361" width="43.88671875" style="1" customWidth="1"/>
    <col min="15362" max="15363" width="8.6640625" style="1" customWidth="1"/>
    <col min="15364" max="15364" width="13.44140625" style="1" customWidth="1"/>
    <col min="15365" max="15365" width="11.5546875" style="1" customWidth="1"/>
    <col min="15366" max="15366" width="8" style="1" customWidth="1"/>
    <col min="15367" max="15370" width="6.6640625" style="1" customWidth="1"/>
    <col min="15371" max="15371" width="8" style="1" customWidth="1"/>
    <col min="15372" max="15374" width="9.5546875" style="1" customWidth="1"/>
    <col min="15375" max="15375" width="13.5546875" style="1" customWidth="1"/>
    <col min="15376" max="15376" width="16.109375" style="1" customWidth="1"/>
    <col min="15377" max="15378" width="15.5546875" style="1" customWidth="1"/>
    <col min="15379" max="15379" width="8" style="1" customWidth="1"/>
    <col min="15380" max="15380" width="26.44140625" style="1" customWidth="1"/>
    <col min="15381" max="15381" width="23" style="1" customWidth="1"/>
    <col min="15382" max="15382" width="16.33203125" style="1" customWidth="1"/>
    <col min="15383" max="15615" width="11.5546875" style="1"/>
    <col min="15616" max="15616" width="5.6640625" style="1" customWidth="1"/>
    <col min="15617" max="15617" width="43.88671875" style="1" customWidth="1"/>
    <col min="15618" max="15619" width="8.6640625" style="1" customWidth="1"/>
    <col min="15620" max="15620" width="13.44140625" style="1" customWidth="1"/>
    <col min="15621" max="15621" width="11.5546875" style="1" customWidth="1"/>
    <col min="15622" max="15622" width="8" style="1" customWidth="1"/>
    <col min="15623" max="15626" width="6.6640625" style="1" customWidth="1"/>
    <col min="15627" max="15627" width="8" style="1" customWidth="1"/>
    <col min="15628" max="15630" width="9.5546875" style="1" customWidth="1"/>
    <col min="15631" max="15631" width="13.5546875" style="1" customWidth="1"/>
    <col min="15632" max="15632" width="16.109375" style="1" customWidth="1"/>
    <col min="15633" max="15634" width="15.5546875" style="1" customWidth="1"/>
    <col min="15635" max="15635" width="8" style="1" customWidth="1"/>
    <col min="15636" max="15636" width="26.44140625" style="1" customWidth="1"/>
    <col min="15637" max="15637" width="23" style="1" customWidth="1"/>
    <col min="15638" max="15638" width="16.33203125" style="1" customWidth="1"/>
    <col min="15639" max="15871" width="11.5546875" style="1"/>
    <col min="15872" max="15872" width="5.6640625" style="1" customWidth="1"/>
    <col min="15873" max="15873" width="43.88671875" style="1" customWidth="1"/>
    <col min="15874" max="15875" width="8.6640625" style="1" customWidth="1"/>
    <col min="15876" max="15876" width="13.44140625" style="1" customWidth="1"/>
    <col min="15877" max="15877" width="11.5546875" style="1" customWidth="1"/>
    <col min="15878" max="15878" width="8" style="1" customWidth="1"/>
    <col min="15879" max="15882" width="6.6640625" style="1" customWidth="1"/>
    <col min="15883" max="15883" width="8" style="1" customWidth="1"/>
    <col min="15884" max="15886" width="9.5546875" style="1" customWidth="1"/>
    <col min="15887" max="15887" width="13.5546875" style="1" customWidth="1"/>
    <col min="15888" max="15888" width="16.109375" style="1" customWidth="1"/>
    <col min="15889" max="15890" width="15.5546875" style="1" customWidth="1"/>
    <col min="15891" max="15891" width="8" style="1" customWidth="1"/>
    <col min="15892" max="15892" width="26.44140625" style="1" customWidth="1"/>
    <col min="15893" max="15893" width="23" style="1" customWidth="1"/>
    <col min="15894" max="15894" width="16.33203125" style="1" customWidth="1"/>
    <col min="15895" max="16127" width="11.5546875" style="1"/>
    <col min="16128" max="16128" width="5.6640625" style="1" customWidth="1"/>
    <col min="16129" max="16129" width="43.88671875" style="1" customWidth="1"/>
    <col min="16130" max="16131" width="8.6640625" style="1" customWidth="1"/>
    <col min="16132" max="16132" width="13.44140625" style="1" customWidth="1"/>
    <col min="16133" max="16133" width="11.5546875" style="1" customWidth="1"/>
    <col min="16134" max="16134" width="8" style="1" customWidth="1"/>
    <col min="16135" max="16138" width="6.6640625" style="1" customWidth="1"/>
    <col min="16139" max="16139" width="8" style="1" customWidth="1"/>
    <col min="16140" max="16142" width="9.5546875" style="1" customWidth="1"/>
    <col min="16143" max="16143" width="13.5546875" style="1" customWidth="1"/>
    <col min="16144" max="16144" width="16.109375" style="1" customWidth="1"/>
    <col min="16145" max="16146" width="15.5546875" style="1" customWidth="1"/>
    <col min="16147" max="16147" width="8" style="1" customWidth="1"/>
    <col min="16148" max="16148" width="26.44140625" style="1" customWidth="1"/>
    <col min="16149" max="16149" width="23" style="1" customWidth="1"/>
    <col min="16150" max="16150" width="16.33203125" style="1" customWidth="1"/>
    <col min="16151" max="16383" width="11.5546875" style="1"/>
    <col min="16384" max="16384" width="11.44140625" style="1" customWidth="1"/>
  </cols>
  <sheetData>
    <row r="1" spans="1:105" s="71" customFormat="1" ht="14.4" customHeight="1" x14ac:dyDescent="0.25">
      <c r="A1" s="122"/>
      <c r="B1" s="125" t="s">
        <v>2</v>
      </c>
      <c r="C1" s="261" t="s">
        <v>50</v>
      </c>
      <c r="D1" s="261"/>
      <c r="E1" s="261" t="s">
        <v>58</v>
      </c>
      <c r="F1" s="261"/>
      <c r="G1" s="261"/>
      <c r="H1" s="261"/>
      <c r="I1" s="261"/>
      <c r="J1" s="261"/>
      <c r="K1" s="261"/>
      <c r="L1" s="261"/>
      <c r="M1" s="261"/>
      <c r="N1" s="261"/>
      <c r="O1" s="126" t="s">
        <v>62</v>
      </c>
      <c r="P1" s="274" t="s">
        <v>63</v>
      </c>
      <c r="Q1" s="275"/>
      <c r="R1" s="244"/>
      <c r="S1" s="74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</row>
    <row r="2" spans="1:105" s="71" customFormat="1" ht="15.75" customHeight="1" thickBot="1" x14ac:dyDescent="0.3">
      <c r="A2" s="122"/>
      <c r="B2" s="135" t="s">
        <v>105</v>
      </c>
      <c r="C2" s="248">
        <v>44902</v>
      </c>
      <c r="D2" s="249"/>
      <c r="E2" s="249" t="s">
        <v>59</v>
      </c>
      <c r="F2" s="249"/>
      <c r="G2" s="249"/>
      <c r="H2" s="249"/>
      <c r="I2" s="249"/>
      <c r="J2" s="249"/>
      <c r="K2" s="249"/>
      <c r="L2" s="249"/>
      <c r="M2" s="249"/>
      <c r="N2" s="249"/>
      <c r="O2" s="136" t="s">
        <v>100</v>
      </c>
      <c r="P2" s="249" t="s">
        <v>64</v>
      </c>
      <c r="Q2" s="250"/>
      <c r="R2" s="245"/>
      <c r="S2" s="74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</row>
    <row r="3" spans="1:105" s="71" customFormat="1" ht="24" customHeight="1" x14ac:dyDescent="0.25">
      <c r="A3" s="122"/>
      <c r="B3" s="262" t="str">
        <f>'[1]DATOS ENTRADA'!B7</f>
        <v>OBJETO DEL CONCURSO:</v>
      </c>
      <c r="C3" s="264" t="s">
        <v>93</v>
      </c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6"/>
      <c r="R3" s="245"/>
      <c r="S3" s="74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</row>
    <row r="4" spans="1:105" s="71" customFormat="1" ht="28.5" customHeight="1" thickBot="1" x14ac:dyDescent="0.3">
      <c r="A4" s="122"/>
      <c r="B4" s="263"/>
      <c r="C4" s="267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9"/>
      <c r="R4" s="245"/>
      <c r="S4" s="74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</row>
    <row r="5" spans="1:105" s="71" customFormat="1" ht="15.75" customHeight="1" thickBot="1" x14ac:dyDescent="0.3">
      <c r="A5" s="122"/>
      <c r="B5" s="92"/>
      <c r="C5" s="75"/>
      <c r="D5" s="76"/>
      <c r="E5" s="77"/>
      <c r="F5" s="78"/>
      <c r="G5" s="78"/>
      <c r="H5" s="78"/>
      <c r="I5" s="78"/>
      <c r="J5" s="78"/>
      <c r="K5" s="78"/>
      <c r="L5" s="78"/>
      <c r="M5" s="79"/>
      <c r="N5" s="79"/>
      <c r="O5" s="80"/>
      <c r="P5" s="80"/>
      <c r="Q5" s="89"/>
      <c r="R5" s="246"/>
      <c r="S5" s="81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</row>
    <row r="6" spans="1:105" s="71" customFormat="1" ht="20.100000000000001" customHeight="1" thickBot="1" x14ac:dyDescent="0.3">
      <c r="A6" s="122"/>
      <c r="B6" s="82" t="s">
        <v>3</v>
      </c>
      <c r="C6" s="270">
        <f>+O70</f>
        <v>0</v>
      </c>
      <c r="D6" s="271"/>
      <c r="E6" s="83"/>
      <c r="F6" s="272" t="s">
        <v>106</v>
      </c>
      <c r="G6" s="272"/>
      <c r="H6" s="272"/>
      <c r="I6" s="272"/>
      <c r="J6" s="272"/>
      <c r="K6" s="272"/>
      <c r="L6" s="272"/>
      <c r="M6" s="84"/>
      <c r="N6" s="84"/>
      <c r="O6" s="84"/>
      <c r="P6" s="84"/>
      <c r="Q6" s="132"/>
      <c r="R6" s="246"/>
      <c r="S6" s="84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/>
    </row>
    <row r="7" spans="1:105" s="71" customFormat="1" ht="15.75" customHeight="1" thickBot="1" x14ac:dyDescent="0.3">
      <c r="A7" s="122"/>
      <c r="B7" s="93"/>
      <c r="C7" s="85"/>
      <c r="D7" s="85"/>
      <c r="E7" s="85"/>
      <c r="F7" s="273" t="s">
        <v>57</v>
      </c>
      <c r="G7" s="273"/>
      <c r="H7" s="273"/>
      <c r="I7" s="273"/>
      <c r="J7" s="273"/>
      <c r="K7" s="273"/>
      <c r="L7" s="273"/>
      <c r="M7" s="85"/>
      <c r="N7" s="85"/>
      <c r="O7" s="85"/>
      <c r="P7" s="85"/>
      <c r="Q7" s="85"/>
      <c r="R7" s="246"/>
      <c r="S7" s="85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/>
      <c r="DA7" s="73"/>
    </row>
    <row r="8" spans="1:105" s="71" customFormat="1" ht="18" customHeight="1" x14ac:dyDescent="0.25">
      <c r="A8" s="122"/>
      <c r="B8" s="251" t="s">
        <v>4</v>
      </c>
      <c r="C8" s="253">
        <v>7</v>
      </c>
      <c r="D8" s="85"/>
      <c r="E8" s="85"/>
      <c r="F8" s="255" t="s">
        <v>75</v>
      </c>
      <c r="G8" s="255" t="s">
        <v>99</v>
      </c>
      <c r="H8" s="257"/>
      <c r="I8" s="257"/>
      <c r="J8" s="257"/>
      <c r="K8" s="257"/>
      <c r="L8" s="258"/>
      <c r="M8" s="85"/>
      <c r="N8" s="85"/>
      <c r="O8" s="85"/>
      <c r="P8" s="85"/>
      <c r="Q8" s="85"/>
      <c r="R8" s="246"/>
      <c r="S8" s="85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/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</row>
    <row r="9" spans="1:105" s="71" customFormat="1" ht="18.75" customHeight="1" thickBot="1" x14ac:dyDescent="0.3">
      <c r="A9" s="122"/>
      <c r="B9" s="252"/>
      <c r="C9" s="254"/>
      <c r="D9" s="86"/>
      <c r="E9" s="87"/>
      <c r="F9" s="256"/>
      <c r="G9" s="256"/>
      <c r="H9" s="259"/>
      <c r="I9" s="259"/>
      <c r="J9" s="259"/>
      <c r="K9" s="259"/>
      <c r="L9" s="260"/>
      <c r="M9" s="88"/>
      <c r="N9" s="88"/>
      <c r="O9" s="89"/>
      <c r="P9" s="89"/>
      <c r="Q9" s="89"/>
      <c r="R9" s="247"/>
      <c r="S9" s="90"/>
      <c r="T9" s="91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</row>
    <row r="10" spans="1:105" s="71" customFormat="1" ht="42" customHeight="1" thickBot="1" x14ac:dyDescent="0.3">
      <c r="A10" s="121" t="s">
        <v>61</v>
      </c>
      <c r="B10" s="191" t="s">
        <v>5</v>
      </c>
      <c r="C10" s="192" t="s">
        <v>6</v>
      </c>
      <c r="D10" s="183" t="s">
        <v>7</v>
      </c>
      <c r="E10" s="184" t="s">
        <v>81</v>
      </c>
      <c r="F10" s="185" t="s">
        <v>8</v>
      </c>
      <c r="G10" s="185" t="s">
        <v>9</v>
      </c>
      <c r="H10" s="185" t="s">
        <v>10</v>
      </c>
      <c r="I10" s="185" t="s">
        <v>11</v>
      </c>
      <c r="J10" s="185" t="s">
        <v>12</v>
      </c>
      <c r="K10" s="185" t="s">
        <v>13</v>
      </c>
      <c r="L10" s="185" t="s">
        <v>90</v>
      </c>
      <c r="M10" s="183" t="s">
        <v>14</v>
      </c>
      <c r="N10" s="193" t="s">
        <v>49</v>
      </c>
      <c r="O10" s="183" t="s">
        <v>16</v>
      </c>
      <c r="P10" s="183" t="s">
        <v>17</v>
      </c>
      <c r="Q10" s="183" t="s">
        <v>79</v>
      </c>
      <c r="R10" s="193" t="s">
        <v>65</v>
      </c>
      <c r="S10" s="72"/>
      <c r="T10" s="282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</row>
    <row r="11" spans="1:105" ht="13.8" thickBot="1" x14ac:dyDescent="0.3">
      <c r="B11" s="4"/>
      <c r="C11" s="5"/>
      <c r="D11" s="5"/>
      <c r="E11" s="6"/>
      <c r="F11" s="7"/>
      <c r="G11" s="7"/>
      <c r="H11" s="7"/>
      <c r="I11" s="7"/>
      <c r="J11" s="7"/>
      <c r="K11" s="7"/>
      <c r="L11" s="7"/>
      <c r="M11" s="8"/>
      <c r="N11" s="8"/>
      <c r="O11" s="8"/>
      <c r="P11" s="8"/>
      <c r="Q11" s="130"/>
      <c r="R11" s="9"/>
      <c r="S11" s="10"/>
      <c r="T11" s="282"/>
    </row>
    <row r="12" spans="1:105" ht="13.8" thickBot="1" x14ac:dyDescent="0.3">
      <c r="A12" s="123"/>
      <c r="B12" s="61" t="s">
        <v>18</v>
      </c>
      <c r="C12" s="26"/>
      <c r="D12" s="26"/>
      <c r="E12" s="26"/>
      <c r="F12" s="127"/>
      <c r="G12" s="19"/>
      <c r="H12" s="19"/>
      <c r="I12" s="19"/>
      <c r="J12" s="19"/>
      <c r="K12" s="212"/>
      <c r="L12" s="19"/>
      <c r="M12" s="127"/>
      <c r="N12" s="127"/>
      <c r="O12" s="128"/>
      <c r="P12" s="128"/>
      <c r="Q12" s="128"/>
      <c r="R12" s="129"/>
      <c r="S12" s="27"/>
      <c r="T12" s="282"/>
      <c r="U12" s="73"/>
      <c r="V12" s="73"/>
      <c r="W12" s="73"/>
      <c r="X12" s="73"/>
    </row>
    <row r="13" spans="1:105" ht="13.8" thickBot="1" x14ac:dyDescent="0.3">
      <c r="A13" s="120">
        <v>9110</v>
      </c>
      <c r="B13" s="62" t="s">
        <v>19</v>
      </c>
      <c r="C13" s="113">
        <v>1</v>
      </c>
      <c r="D13" s="114">
        <v>4</v>
      </c>
      <c r="E13" s="334"/>
      <c r="F13" s="194">
        <v>0.5</v>
      </c>
      <c r="G13" s="195">
        <v>0.5</v>
      </c>
      <c r="H13" s="196">
        <v>0.5</v>
      </c>
      <c r="I13" s="196">
        <v>0.5</v>
      </c>
      <c r="J13" s="196">
        <v>0.5</v>
      </c>
      <c r="K13" s="196">
        <v>0.5</v>
      </c>
      <c r="L13" s="197">
        <v>0.5</v>
      </c>
      <c r="M13" s="129">
        <f>C13*SUM(F13)</f>
        <v>0.5</v>
      </c>
      <c r="N13" s="99">
        <f>C13*SUM(G13:L13)</f>
        <v>3</v>
      </c>
      <c r="O13" s="100">
        <f>E13*M13</f>
        <v>0</v>
      </c>
      <c r="P13" s="100">
        <f>ROUND($E13*N13,0)</f>
        <v>0</v>
      </c>
      <c r="Q13" s="29">
        <v>2.29</v>
      </c>
      <c r="R13" s="31">
        <f>(O13+P13)*Q13</f>
        <v>0</v>
      </c>
      <c r="S13" s="32"/>
      <c r="T13" s="282"/>
    </row>
    <row r="14" spans="1:105" ht="13.8" thickBot="1" x14ac:dyDescent="0.3">
      <c r="A14" s="120">
        <v>9112</v>
      </c>
      <c r="B14" s="63" t="s">
        <v>20</v>
      </c>
      <c r="C14" s="105">
        <v>1</v>
      </c>
      <c r="D14" s="106">
        <v>6</v>
      </c>
      <c r="E14" s="335"/>
      <c r="F14" s="198">
        <v>0.1</v>
      </c>
      <c r="G14" s="195">
        <v>1</v>
      </c>
      <c r="H14" s="196">
        <v>1</v>
      </c>
      <c r="I14" s="196">
        <v>1</v>
      </c>
      <c r="J14" s="196">
        <v>1</v>
      </c>
      <c r="K14" s="196">
        <v>1</v>
      </c>
      <c r="L14" s="197">
        <v>1</v>
      </c>
      <c r="M14" s="161">
        <f>C14*SUM(F14)</f>
        <v>0.1</v>
      </c>
      <c r="N14" s="101">
        <f>C14*SUM(G14:L14)</f>
        <v>6</v>
      </c>
      <c r="O14" s="102">
        <f>E14*M14</f>
        <v>0</v>
      </c>
      <c r="P14" s="100">
        <f>ROUND($E14*N14,0)</f>
        <v>0</v>
      </c>
      <c r="Q14" s="29">
        <v>2.29</v>
      </c>
      <c r="R14" s="31">
        <f>(O14+P14)*Q14</f>
        <v>0</v>
      </c>
      <c r="S14" s="32"/>
      <c r="T14" s="282"/>
      <c r="U14" s="73"/>
      <c r="V14" s="73"/>
      <c r="W14" s="73"/>
      <c r="X14" s="73"/>
    </row>
    <row r="15" spans="1:105" ht="15" customHeight="1" thickBot="1" x14ac:dyDescent="0.3">
      <c r="A15" s="120"/>
      <c r="B15" s="61" t="s">
        <v>21</v>
      </c>
      <c r="C15" s="26"/>
      <c r="D15" s="34"/>
      <c r="E15" s="336"/>
      <c r="F15" s="176"/>
      <c r="G15" s="199"/>
      <c r="H15" s="199"/>
      <c r="I15" s="199"/>
      <c r="J15" s="199"/>
      <c r="K15" s="199"/>
      <c r="L15" s="199"/>
      <c r="M15" s="37"/>
      <c r="N15" s="37"/>
      <c r="O15" s="35"/>
      <c r="P15" s="36"/>
      <c r="Q15" s="128"/>
      <c r="R15" s="107"/>
      <c r="S15" s="32"/>
      <c r="T15" s="282"/>
    </row>
    <row r="16" spans="1:105" ht="13.8" thickBot="1" x14ac:dyDescent="0.3">
      <c r="A16" s="120"/>
      <c r="B16" s="61" t="s">
        <v>22</v>
      </c>
      <c r="C16" s="26"/>
      <c r="D16" s="34"/>
      <c r="E16" s="336"/>
      <c r="F16" s="176"/>
      <c r="G16" s="200"/>
      <c r="H16" s="200"/>
      <c r="I16" s="200"/>
      <c r="J16" s="200"/>
      <c r="K16" s="200"/>
      <c r="L16" s="200"/>
      <c r="M16" s="37"/>
      <c r="N16" s="37"/>
      <c r="O16" s="37"/>
      <c r="P16" s="37"/>
      <c r="Q16" s="128"/>
      <c r="R16" s="108"/>
      <c r="S16" s="32"/>
      <c r="T16" s="304"/>
      <c r="U16" s="73"/>
      <c r="V16" s="73"/>
      <c r="W16" s="73"/>
      <c r="X16" s="73"/>
    </row>
    <row r="17" spans="1:24" ht="13.8" thickBot="1" x14ac:dyDescent="0.3">
      <c r="A17" s="120">
        <v>9112</v>
      </c>
      <c r="B17" s="62" t="s">
        <v>23</v>
      </c>
      <c r="C17" s="11">
        <v>1</v>
      </c>
      <c r="D17" s="12">
        <v>6</v>
      </c>
      <c r="E17" s="335"/>
      <c r="F17" s="201">
        <v>0.5</v>
      </c>
      <c r="G17" s="195">
        <v>0.2</v>
      </c>
      <c r="H17" s="196">
        <v>0.2</v>
      </c>
      <c r="I17" s="196">
        <v>0.2</v>
      </c>
      <c r="J17" s="196">
        <v>0.2</v>
      </c>
      <c r="K17" s="196">
        <v>0.2</v>
      </c>
      <c r="L17" s="197">
        <v>0.2</v>
      </c>
      <c r="M17" s="162">
        <f>C17*SUM(F17)</f>
        <v>0.5</v>
      </c>
      <c r="N17" s="28">
        <f>C17*SUM(G17:L17)</f>
        <v>1.2</v>
      </c>
      <c r="O17" s="102">
        <f>E17*M17</f>
        <v>0</v>
      </c>
      <c r="P17" s="100">
        <f>ROUND($E17*N17,0)</f>
        <v>0</v>
      </c>
      <c r="Q17" s="29">
        <v>2.29</v>
      </c>
      <c r="R17" s="31">
        <f>(O17+P17)*Q17</f>
        <v>0</v>
      </c>
      <c r="S17" s="32"/>
      <c r="T17" s="304"/>
    </row>
    <row r="18" spans="1:24" ht="13.8" hidden="1" thickBot="1" x14ac:dyDescent="0.3">
      <c r="A18" s="120"/>
      <c r="B18" s="64" t="s">
        <v>24</v>
      </c>
      <c r="C18" s="26"/>
      <c r="D18" s="34"/>
      <c r="E18" s="336"/>
      <c r="F18" s="176"/>
      <c r="G18" s="199"/>
      <c r="H18" s="199"/>
      <c r="I18" s="199"/>
      <c r="J18" s="199"/>
      <c r="K18" s="199"/>
      <c r="L18" s="199"/>
      <c r="M18" s="37"/>
      <c r="N18" s="37"/>
      <c r="O18" s="38"/>
      <c r="P18" s="38"/>
      <c r="Q18" s="129"/>
      <c r="R18" s="38"/>
      <c r="S18" s="32"/>
      <c r="T18" s="304"/>
      <c r="U18" s="73"/>
      <c r="V18" s="73"/>
      <c r="W18" s="73"/>
      <c r="X18" s="73"/>
    </row>
    <row r="19" spans="1:24" ht="13.8" hidden="1" thickBot="1" x14ac:dyDescent="0.3">
      <c r="A19" s="120">
        <f>VLOOKUP(D19,[1]TABLAS!$C$24:$H$31,6,FALSE)</f>
        <v>9110</v>
      </c>
      <c r="B19" s="65" t="s">
        <v>25</v>
      </c>
      <c r="C19" s="11">
        <v>1</v>
      </c>
      <c r="D19" s="16">
        <v>4</v>
      </c>
      <c r="E19" s="337"/>
      <c r="F19" s="202">
        <v>0</v>
      </c>
      <c r="G19" s="202">
        <v>0</v>
      </c>
      <c r="H19" s="202"/>
      <c r="I19" s="202"/>
      <c r="J19" s="202"/>
      <c r="K19" s="202"/>
      <c r="L19" s="202">
        <v>0</v>
      </c>
      <c r="M19" s="28">
        <f>C19*SUM(F19)</f>
        <v>0</v>
      </c>
      <c r="N19" s="28">
        <f>C19*SUM(G19:J19)</f>
        <v>0</v>
      </c>
      <c r="O19" s="31" t="e">
        <f>ROUND($C19*$E19*M19*#REF!,0)</f>
        <v>#REF!</v>
      </c>
      <c r="P19" s="31" t="e">
        <f>ROUND($C19*$E19*N19*#REF!,0)</f>
        <v>#REF!</v>
      </c>
      <c r="Q19" s="28"/>
      <c r="R19" s="31" t="e">
        <f>ROUND($C19*$E19*#REF!*#REF!,0)</f>
        <v>#REF!</v>
      </c>
      <c r="S19" s="32"/>
      <c r="T19" s="304"/>
    </row>
    <row r="20" spans="1:24" ht="13.8" thickBot="1" x14ac:dyDescent="0.3">
      <c r="A20" s="120"/>
      <c r="B20" s="61" t="s">
        <v>26</v>
      </c>
      <c r="C20" s="26"/>
      <c r="D20" s="34"/>
      <c r="E20" s="336"/>
      <c r="F20" s="176"/>
      <c r="G20" s="176"/>
      <c r="H20" s="176"/>
      <c r="I20" s="176"/>
      <c r="J20" s="176"/>
      <c r="K20" s="176"/>
      <c r="L20" s="176"/>
      <c r="M20" s="36"/>
      <c r="N20" s="36"/>
      <c r="O20" s="36"/>
      <c r="P20" s="36"/>
      <c r="Q20" s="128"/>
      <c r="R20" s="107"/>
      <c r="S20" s="32"/>
      <c r="T20" s="304"/>
      <c r="U20" s="73"/>
      <c r="V20" s="73"/>
      <c r="W20" s="73"/>
      <c r="X20" s="73"/>
    </row>
    <row r="21" spans="1:24" ht="13.8" hidden="1" thickBot="1" x14ac:dyDescent="0.3">
      <c r="A21" s="120">
        <f>VLOOKUP(D21,[1]TABLAS!$C$24:$H$31,6,FALSE)</f>
        <v>9110</v>
      </c>
      <c r="B21" s="62" t="s">
        <v>27</v>
      </c>
      <c r="C21" s="11">
        <v>1</v>
      </c>
      <c r="D21" s="12">
        <v>4</v>
      </c>
      <c r="E21" s="337"/>
      <c r="F21" s="177">
        <v>0</v>
      </c>
      <c r="G21" s="169">
        <v>0</v>
      </c>
      <c r="H21" s="169">
        <v>0</v>
      </c>
      <c r="I21" s="169"/>
      <c r="J21" s="169"/>
      <c r="K21" s="169"/>
      <c r="L21" s="169">
        <v>0</v>
      </c>
      <c r="M21" s="28">
        <f>C21*SUM(F21)</f>
        <v>0</v>
      </c>
      <c r="N21" s="28">
        <f>C21*SUM(G21:J21)</f>
        <v>0</v>
      </c>
      <c r="O21" s="30" t="e">
        <f>ROUND($C21*$E21*M21*#REF!,0)</f>
        <v>#REF!</v>
      </c>
      <c r="P21" s="30" t="e">
        <f>ROUND($C21*$E21*N21*#REF!,0)</f>
        <v>#REF!</v>
      </c>
      <c r="Q21" s="29"/>
      <c r="R21" s="31" t="e">
        <f>ROUND($C21*$E21*#REF!*#REF!,0)</f>
        <v>#REF!</v>
      </c>
      <c r="S21" s="32"/>
      <c r="T21" s="304"/>
    </row>
    <row r="22" spans="1:24" ht="13.8" thickBot="1" x14ac:dyDescent="0.3">
      <c r="A22" s="120">
        <v>9111</v>
      </c>
      <c r="B22" s="63" t="s">
        <v>28</v>
      </c>
      <c r="C22" s="13">
        <v>1</v>
      </c>
      <c r="D22" s="14">
        <v>5</v>
      </c>
      <c r="E22" s="338"/>
      <c r="F22" s="170">
        <v>0.6</v>
      </c>
      <c r="G22" s="195">
        <v>0.4</v>
      </c>
      <c r="H22" s="196">
        <v>0.4</v>
      </c>
      <c r="I22" s="196">
        <v>0.3</v>
      </c>
      <c r="J22" s="196">
        <v>0.3</v>
      </c>
      <c r="K22" s="196">
        <v>0.3</v>
      </c>
      <c r="L22" s="197">
        <v>0.4</v>
      </c>
      <c r="M22" s="163">
        <f>C22*SUM(F22)</f>
        <v>0.6</v>
      </c>
      <c r="N22" s="28">
        <f>C22*SUM(G22:L22)</f>
        <v>2.1</v>
      </c>
      <c r="O22" s="102">
        <f>E22*M22</f>
        <v>0</v>
      </c>
      <c r="P22" s="100">
        <f>ROUND($E22*N22,0)</f>
        <v>0</v>
      </c>
      <c r="Q22" s="29">
        <v>2.29</v>
      </c>
      <c r="R22" s="31">
        <f>(O22+P22)*Q22</f>
        <v>0</v>
      </c>
      <c r="S22" s="32"/>
      <c r="T22" s="282"/>
      <c r="U22" s="73"/>
      <c r="V22" s="73"/>
      <c r="W22" s="73"/>
      <c r="X22" s="73"/>
    </row>
    <row r="23" spans="1:24" ht="13.8" thickBot="1" x14ac:dyDescent="0.3">
      <c r="A23" s="120"/>
      <c r="B23" s="61" t="s">
        <v>29</v>
      </c>
      <c r="C23" s="26"/>
      <c r="D23" s="34"/>
      <c r="E23" s="336"/>
      <c r="F23" s="176"/>
      <c r="G23" s="203"/>
      <c r="H23" s="203"/>
      <c r="I23" s="203"/>
      <c r="J23" s="203"/>
      <c r="K23" s="203"/>
      <c r="L23" s="203"/>
      <c r="M23" s="37"/>
      <c r="N23" s="37"/>
      <c r="O23" s="37"/>
      <c r="P23" s="37"/>
      <c r="Q23" s="128"/>
      <c r="R23" s="108"/>
      <c r="S23" s="32"/>
      <c r="T23" s="282"/>
    </row>
    <row r="24" spans="1:24" ht="13.8" thickBot="1" x14ac:dyDescent="0.3">
      <c r="A24" s="120">
        <v>9111</v>
      </c>
      <c r="B24" s="65" t="s">
        <v>77</v>
      </c>
      <c r="C24" s="13">
        <v>1</v>
      </c>
      <c r="D24" s="14">
        <v>5</v>
      </c>
      <c r="E24" s="338"/>
      <c r="F24" s="201">
        <v>0.5</v>
      </c>
      <c r="G24" s="195">
        <v>0.3</v>
      </c>
      <c r="H24" s="196">
        <v>0.3</v>
      </c>
      <c r="I24" s="196">
        <v>0.3</v>
      </c>
      <c r="J24" s="196">
        <v>0.3</v>
      </c>
      <c r="K24" s="196">
        <v>0.3</v>
      </c>
      <c r="L24" s="197">
        <v>0.3</v>
      </c>
      <c r="M24" s="162">
        <f>C24*SUM(F24)</f>
        <v>0.5</v>
      </c>
      <c r="N24" s="28">
        <f>C24*SUM(G24:L24)</f>
        <v>1.8</v>
      </c>
      <c r="O24" s="102">
        <f>E24*M24</f>
        <v>0</v>
      </c>
      <c r="P24" s="100">
        <f>ROUND($E24*N24,0)</f>
        <v>0</v>
      </c>
      <c r="Q24" s="29">
        <v>2.29</v>
      </c>
      <c r="R24" s="31">
        <f>(O24+P24)*Q24</f>
        <v>0</v>
      </c>
      <c r="S24" s="32"/>
      <c r="T24" s="282"/>
      <c r="U24" s="73"/>
      <c r="V24" s="73"/>
      <c r="W24" s="73"/>
      <c r="X24" s="73"/>
    </row>
    <row r="25" spans="1:24" ht="13.8" thickBot="1" x14ac:dyDescent="0.3">
      <c r="A25" s="120"/>
      <c r="B25" s="61" t="s">
        <v>30</v>
      </c>
      <c r="C25" s="26"/>
      <c r="D25" s="34"/>
      <c r="E25" s="336"/>
      <c r="F25" s="176"/>
      <c r="G25" s="203"/>
      <c r="H25" s="203"/>
      <c r="I25" s="203"/>
      <c r="J25" s="203"/>
      <c r="K25" s="203"/>
      <c r="L25" s="203"/>
      <c r="M25" s="36"/>
      <c r="N25" s="36"/>
      <c r="O25" s="36"/>
      <c r="P25" s="36"/>
      <c r="Q25" s="128"/>
      <c r="R25" s="107"/>
      <c r="S25" s="32"/>
      <c r="T25" s="282"/>
    </row>
    <row r="26" spans="1:24" ht="13.8" thickBot="1" x14ac:dyDescent="0.3">
      <c r="A26" s="120">
        <v>9111</v>
      </c>
      <c r="B26" s="65" t="s">
        <v>31</v>
      </c>
      <c r="C26" s="13">
        <v>1</v>
      </c>
      <c r="D26" s="14">
        <v>5</v>
      </c>
      <c r="E26" s="338"/>
      <c r="F26" s="214">
        <v>0.25</v>
      </c>
      <c r="G26" s="195">
        <v>0.1</v>
      </c>
      <c r="H26" s="196">
        <v>0.1</v>
      </c>
      <c r="I26" s="196">
        <v>0.1</v>
      </c>
      <c r="J26" s="196">
        <v>0.1</v>
      </c>
      <c r="K26" s="196">
        <v>0.1</v>
      </c>
      <c r="L26" s="197">
        <v>0.05</v>
      </c>
      <c r="M26" s="162">
        <f>C26*SUM(F26)</f>
        <v>0.25</v>
      </c>
      <c r="N26" s="28">
        <f>C26*SUM(G26:L26)</f>
        <v>0.55000000000000004</v>
      </c>
      <c r="O26" s="102">
        <f>E26*M26</f>
        <v>0</v>
      </c>
      <c r="P26" s="100">
        <f>ROUND($E26*N26,0)</f>
        <v>0</v>
      </c>
      <c r="Q26" s="29">
        <v>2.29</v>
      </c>
      <c r="R26" s="31">
        <f>(O26+P26)*Q26</f>
        <v>0</v>
      </c>
      <c r="S26" s="32"/>
      <c r="T26" s="282"/>
      <c r="U26" s="73"/>
      <c r="V26" s="73"/>
      <c r="W26" s="73"/>
      <c r="X26" s="73"/>
    </row>
    <row r="27" spans="1:24" ht="13.8" thickBot="1" x14ac:dyDescent="0.3">
      <c r="A27" s="120"/>
      <c r="B27" s="61" t="s">
        <v>91</v>
      </c>
      <c r="C27" s="26"/>
      <c r="D27" s="34"/>
      <c r="E27" s="336"/>
      <c r="F27" s="215"/>
      <c r="G27" s="203"/>
      <c r="H27" s="203"/>
      <c r="I27" s="203"/>
      <c r="J27" s="203"/>
      <c r="K27" s="203"/>
      <c r="L27" s="203"/>
      <c r="M27" s="36"/>
      <c r="N27" s="36"/>
      <c r="O27" s="36"/>
      <c r="P27" s="36"/>
      <c r="Q27" s="128"/>
      <c r="R27" s="107"/>
      <c r="S27" s="32"/>
      <c r="T27" s="282"/>
    </row>
    <row r="28" spans="1:24" ht="27" thickBot="1" x14ac:dyDescent="0.3">
      <c r="A28" s="120">
        <v>9111</v>
      </c>
      <c r="B28" s="213" t="s">
        <v>92</v>
      </c>
      <c r="C28" s="13">
        <v>1</v>
      </c>
      <c r="D28" s="14">
        <v>5</v>
      </c>
      <c r="E28" s="338"/>
      <c r="F28" s="214">
        <v>0.35</v>
      </c>
      <c r="G28" s="195">
        <v>0</v>
      </c>
      <c r="H28" s="196">
        <v>0</v>
      </c>
      <c r="I28" s="196">
        <v>0</v>
      </c>
      <c r="J28" s="196">
        <v>0</v>
      </c>
      <c r="K28" s="196">
        <v>0</v>
      </c>
      <c r="L28" s="197">
        <v>0.1</v>
      </c>
      <c r="M28" s="162">
        <f>C28*SUM(F28)</f>
        <v>0.35</v>
      </c>
      <c r="N28" s="28">
        <f>C28*SUM(G28:L28)</f>
        <v>0.1</v>
      </c>
      <c r="O28" s="102">
        <f>E28*M28</f>
        <v>0</v>
      </c>
      <c r="P28" s="100">
        <f>ROUND($E28*N28,0)</f>
        <v>0</v>
      </c>
      <c r="Q28" s="29">
        <v>2.29</v>
      </c>
      <c r="R28" s="31">
        <f>(O28+P28)*Q28</f>
        <v>0</v>
      </c>
      <c r="S28" s="32"/>
      <c r="T28" s="282"/>
      <c r="U28" s="73"/>
      <c r="V28" s="73"/>
      <c r="W28" s="73"/>
      <c r="X28" s="73"/>
    </row>
    <row r="29" spans="1:24" ht="13.8" thickBot="1" x14ac:dyDescent="0.3">
      <c r="A29" s="120"/>
      <c r="B29" s="61" t="s">
        <v>32</v>
      </c>
      <c r="C29" s="26"/>
      <c r="D29" s="34"/>
      <c r="E29" s="336"/>
      <c r="F29" s="176"/>
      <c r="G29" s="203"/>
      <c r="H29" s="203"/>
      <c r="I29" s="203"/>
      <c r="J29" s="203"/>
      <c r="K29" s="203"/>
      <c r="L29" s="203"/>
      <c r="M29" s="36"/>
      <c r="N29" s="36"/>
      <c r="O29" s="36"/>
      <c r="P29" s="36"/>
      <c r="Q29" s="128"/>
      <c r="R29" s="107"/>
      <c r="S29" s="32"/>
      <c r="T29" s="282"/>
    </row>
    <row r="30" spans="1:24" ht="13.8" thickBot="1" x14ac:dyDescent="0.3">
      <c r="A30" s="120">
        <v>9112</v>
      </c>
      <c r="B30" s="103" t="s">
        <v>51</v>
      </c>
      <c r="C30" s="11">
        <v>1</v>
      </c>
      <c r="D30" s="12">
        <v>6</v>
      </c>
      <c r="E30" s="335"/>
      <c r="F30" s="204">
        <v>0.4</v>
      </c>
      <c r="G30" s="195">
        <v>0.4</v>
      </c>
      <c r="H30" s="196">
        <v>0.4</v>
      </c>
      <c r="I30" s="196">
        <v>0.4</v>
      </c>
      <c r="J30" s="196">
        <v>0.4</v>
      </c>
      <c r="K30" s="196">
        <v>0.4</v>
      </c>
      <c r="L30" s="197">
        <v>0.4</v>
      </c>
      <c r="M30" s="164">
        <f>C30*SUM(F30)</f>
        <v>0.4</v>
      </c>
      <c r="N30" s="29">
        <f>C30*SUM(G30:L30)</f>
        <v>2.4</v>
      </c>
      <c r="O30" s="102">
        <f>E30*M30</f>
        <v>0</v>
      </c>
      <c r="P30" s="100">
        <f t="shared" ref="P30:P31" si="0">ROUND($E30*N30,0)</f>
        <v>0</v>
      </c>
      <c r="Q30" s="29">
        <v>2.29</v>
      </c>
      <c r="R30" s="31">
        <f t="shared" ref="R30:R31" si="1">(O30+P30)*Q30</f>
        <v>0</v>
      </c>
      <c r="S30" s="32"/>
      <c r="T30" s="282"/>
      <c r="U30" s="73"/>
      <c r="V30" s="73"/>
      <c r="W30" s="73"/>
      <c r="X30" s="73"/>
    </row>
    <row r="31" spans="1:24" ht="13.8" thickBot="1" x14ac:dyDescent="0.3">
      <c r="A31" s="120">
        <v>9112</v>
      </c>
      <c r="B31" s="104" t="s">
        <v>52</v>
      </c>
      <c r="C31" s="11">
        <v>1</v>
      </c>
      <c r="D31" s="12">
        <v>6</v>
      </c>
      <c r="E31" s="335"/>
      <c r="F31" s="198">
        <v>0.4</v>
      </c>
      <c r="G31" s="195">
        <v>0.3</v>
      </c>
      <c r="H31" s="196">
        <v>0.2</v>
      </c>
      <c r="I31" s="196">
        <v>0.2</v>
      </c>
      <c r="J31" s="196">
        <v>0.2</v>
      </c>
      <c r="K31" s="196">
        <v>0.3</v>
      </c>
      <c r="L31" s="197">
        <v>0.3</v>
      </c>
      <c r="M31" s="129">
        <f>C31*SUM(F31)</f>
        <v>0.4</v>
      </c>
      <c r="N31" s="99">
        <f>C31*SUM(G31:L31)</f>
        <v>1.5</v>
      </c>
      <c r="O31" s="102">
        <f>E31*M31</f>
        <v>0</v>
      </c>
      <c r="P31" s="100">
        <f t="shared" si="0"/>
        <v>0</v>
      </c>
      <c r="Q31" s="29">
        <v>2.29</v>
      </c>
      <c r="R31" s="31">
        <f t="shared" si="1"/>
        <v>0</v>
      </c>
      <c r="S31" s="32"/>
      <c r="T31" s="282"/>
    </row>
    <row r="32" spans="1:24" ht="16.2" thickBot="1" x14ac:dyDescent="0.3">
      <c r="A32" s="120"/>
      <c r="B32" s="61" t="s">
        <v>33</v>
      </c>
      <c r="C32" s="26"/>
      <c r="D32" s="34"/>
      <c r="E32" s="336"/>
      <c r="F32" s="176"/>
      <c r="G32" s="203"/>
      <c r="H32" s="203"/>
      <c r="I32" s="203"/>
      <c r="J32" s="203"/>
      <c r="K32" s="203"/>
      <c r="L32" s="203"/>
      <c r="M32" s="36"/>
      <c r="N32" s="36"/>
      <c r="O32" s="36"/>
      <c r="P32" s="36"/>
      <c r="Q32" s="128"/>
      <c r="R32" s="107"/>
      <c r="S32" s="32"/>
      <c r="T32" s="171"/>
    </row>
    <row r="33" spans="1:105" ht="13.8" thickBot="1" x14ac:dyDescent="0.3">
      <c r="A33" s="120">
        <v>9112</v>
      </c>
      <c r="B33" s="63" t="s">
        <v>53</v>
      </c>
      <c r="C33" s="11">
        <v>1</v>
      </c>
      <c r="D33" s="12">
        <v>6</v>
      </c>
      <c r="E33" s="335"/>
      <c r="F33" s="170">
        <v>1</v>
      </c>
      <c r="G33" s="195">
        <v>0.2</v>
      </c>
      <c r="H33" s="196">
        <v>0.2</v>
      </c>
      <c r="I33" s="196">
        <v>0.2</v>
      </c>
      <c r="J33" s="196">
        <v>0.2</v>
      </c>
      <c r="K33" s="196">
        <v>0.2</v>
      </c>
      <c r="L33" s="197">
        <v>1</v>
      </c>
      <c r="M33" s="162">
        <f>C33*SUM(F33)</f>
        <v>1</v>
      </c>
      <c r="N33" s="28">
        <f>C33*SUM(G33:L33)</f>
        <v>2</v>
      </c>
      <c r="O33" s="102">
        <f>E33*M33</f>
        <v>0</v>
      </c>
      <c r="P33" s="100">
        <f>ROUND($E33*N33,0)</f>
        <v>0</v>
      </c>
      <c r="Q33" s="29">
        <v>2.29</v>
      </c>
      <c r="R33" s="31">
        <f>(O33+P33)*Q33</f>
        <v>0</v>
      </c>
      <c r="S33" s="32"/>
      <c r="T33" s="282"/>
      <c r="U33" s="73"/>
      <c r="V33" s="73"/>
      <c r="W33" s="73"/>
      <c r="X33" s="73"/>
    </row>
    <row r="34" spans="1:105" ht="13.8" thickBot="1" x14ac:dyDescent="0.3">
      <c r="A34" s="120"/>
      <c r="B34" s="61" t="s">
        <v>34</v>
      </c>
      <c r="C34" s="26"/>
      <c r="D34" s="39"/>
      <c r="E34" s="336"/>
      <c r="F34" s="176"/>
      <c r="G34" s="203"/>
      <c r="H34" s="203"/>
      <c r="I34" s="203"/>
      <c r="J34" s="203"/>
      <c r="K34" s="203"/>
      <c r="L34" s="203"/>
      <c r="M34" s="36"/>
      <c r="N34" s="36"/>
      <c r="O34" s="36"/>
      <c r="P34" s="36"/>
      <c r="Q34" s="128"/>
      <c r="R34" s="107"/>
      <c r="S34" s="32"/>
      <c r="T34" s="282"/>
    </row>
    <row r="35" spans="1:105" ht="16.5" customHeight="1" thickBot="1" x14ac:dyDescent="0.3">
      <c r="A35" s="120">
        <v>9112</v>
      </c>
      <c r="B35" s="66" t="s">
        <v>35</v>
      </c>
      <c r="C35" s="11">
        <v>1</v>
      </c>
      <c r="D35" s="12">
        <v>6</v>
      </c>
      <c r="E35" s="335"/>
      <c r="F35" s="205">
        <v>0.4</v>
      </c>
      <c r="G35" s="195">
        <v>0.2</v>
      </c>
      <c r="H35" s="196">
        <v>0.2</v>
      </c>
      <c r="I35" s="196">
        <v>0.2</v>
      </c>
      <c r="J35" s="196">
        <v>0.2</v>
      </c>
      <c r="K35" s="196">
        <v>0.2</v>
      </c>
      <c r="L35" s="197">
        <v>0.2</v>
      </c>
      <c r="M35" s="162">
        <f>C35*SUM(F35)</f>
        <v>0.4</v>
      </c>
      <c r="N35" s="28">
        <f>C35*SUM(G35:L35)</f>
        <v>1.2</v>
      </c>
      <c r="O35" s="102">
        <f>E35*M35</f>
        <v>0</v>
      </c>
      <c r="P35" s="100">
        <f>ROUND($E35*N35,0)</f>
        <v>0</v>
      </c>
      <c r="Q35" s="29">
        <v>2.29</v>
      </c>
      <c r="R35" s="31">
        <f>(O35+P35)*Q35</f>
        <v>0</v>
      </c>
      <c r="S35" s="32"/>
      <c r="T35" s="282"/>
      <c r="U35" s="73"/>
      <c r="V35" s="73"/>
      <c r="W35" s="73"/>
      <c r="X35" s="73"/>
    </row>
    <row r="36" spans="1:105" ht="13.8" thickBot="1" x14ac:dyDescent="0.3">
      <c r="A36" s="120"/>
      <c r="B36" s="61" t="s">
        <v>36</v>
      </c>
      <c r="C36" s="26"/>
      <c r="D36" s="39"/>
      <c r="E36" s="336"/>
      <c r="F36" s="176"/>
      <c r="G36" s="203"/>
      <c r="H36" s="203"/>
      <c r="I36" s="203"/>
      <c r="J36" s="203"/>
      <c r="K36" s="203"/>
      <c r="L36" s="203"/>
      <c r="M36" s="37"/>
      <c r="N36" s="37"/>
      <c r="O36" s="37"/>
      <c r="P36" s="37"/>
      <c r="Q36" s="128"/>
      <c r="R36" s="108"/>
      <c r="S36" s="32"/>
      <c r="T36" s="282"/>
    </row>
    <row r="37" spans="1:105" ht="13.8" thickBot="1" x14ac:dyDescent="0.3">
      <c r="A37" s="120">
        <v>9113</v>
      </c>
      <c r="B37" s="103" t="s">
        <v>82</v>
      </c>
      <c r="C37" s="233">
        <v>1</v>
      </c>
      <c r="D37" s="234">
        <v>7</v>
      </c>
      <c r="E37" s="339"/>
      <c r="F37" s="198">
        <v>0.24829892074990703</v>
      </c>
      <c r="G37" s="195">
        <v>0.1</v>
      </c>
      <c r="H37" s="196">
        <v>0.05</v>
      </c>
      <c r="I37" s="196">
        <v>0.1</v>
      </c>
      <c r="J37" s="196">
        <v>0.05</v>
      </c>
      <c r="K37" s="196">
        <v>0.1</v>
      </c>
      <c r="L37" s="197">
        <v>0.2</v>
      </c>
      <c r="M37" s="162">
        <f>C37*SUM(F37)</f>
        <v>0.24829892074990703</v>
      </c>
      <c r="N37" s="28">
        <f>C37*SUM(G37:L37)</f>
        <v>0.60000000000000009</v>
      </c>
      <c r="O37" s="102">
        <f>E37*M37</f>
        <v>0</v>
      </c>
      <c r="P37" s="100">
        <f t="shared" ref="P37:P38" si="2">ROUND($E37*N37,0)</f>
        <v>0</v>
      </c>
      <c r="Q37" s="29">
        <v>2.29</v>
      </c>
      <c r="R37" s="31">
        <f>(O37+P37)*Q37</f>
        <v>0</v>
      </c>
      <c r="S37" s="32"/>
      <c r="T37" s="282"/>
      <c r="U37" s="73"/>
      <c r="V37" s="73"/>
      <c r="W37" s="73"/>
      <c r="X37" s="73"/>
    </row>
    <row r="38" spans="1:105" ht="13.8" thickBot="1" x14ac:dyDescent="0.3">
      <c r="A38" s="120"/>
      <c r="B38" s="104" t="s">
        <v>96</v>
      </c>
      <c r="C38" s="105">
        <v>1</v>
      </c>
      <c r="D38" s="39" t="s">
        <v>60</v>
      </c>
      <c r="E38" s="335"/>
      <c r="F38" s="198">
        <v>0.2</v>
      </c>
      <c r="G38" s="195">
        <v>0.1</v>
      </c>
      <c r="H38" s="196">
        <v>0.05</v>
      </c>
      <c r="I38" s="196">
        <v>0.1</v>
      </c>
      <c r="J38" s="196">
        <v>0.05</v>
      </c>
      <c r="K38" s="196">
        <v>0.1</v>
      </c>
      <c r="L38" s="197">
        <v>0.2</v>
      </c>
      <c r="M38" s="162">
        <f>C38*SUM(F38)</f>
        <v>0.2</v>
      </c>
      <c r="N38" s="28">
        <f>C38*SUM(G38:L38)</f>
        <v>0.60000000000000009</v>
      </c>
      <c r="O38" s="102">
        <f>E38*M38</f>
        <v>0</v>
      </c>
      <c r="P38" s="100">
        <f t="shared" si="2"/>
        <v>0</v>
      </c>
      <c r="Q38" s="29">
        <v>2.2200000000000002</v>
      </c>
      <c r="R38" s="31">
        <f>(O38+P38)*Q38</f>
        <v>0</v>
      </c>
      <c r="S38" s="32"/>
      <c r="T38" s="282"/>
      <c r="U38" s="73"/>
      <c r="V38" s="73"/>
      <c r="W38" s="73"/>
      <c r="X38" s="73"/>
    </row>
    <row r="39" spans="1:105" ht="13.8" thickBot="1" x14ac:dyDescent="0.3">
      <c r="A39" s="120"/>
      <c r="B39" s="61" t="s">
        <v>37</v>
      </c>
      <c r="C39" s="40"/>
      <c r="D39" s="39"/>
      <c r="E39" s="336"/>
      <c r="F39" s="176"/>
      <c r="G39" s="203"/>
      <c r="H39" s="203"/>
      <c r="I39" s="203"/>
      <c r="J39" s="203"/>
      <c r="K39" s="203"/>
      <c r="L39" s="203"/>
      <c r="M39" s="37"/>
      <c r="N39" s="37"/>
      <c r="O39" s="37"/>
      <c r="P39" s="37"/>
      <c r="Q39" s="128"/>
      <c r="R39" s="108"/>
      <c r="S39" s="32"/>
      <c r="T39" s="282"/>
      <c r="U39" s="50"/>
    </row>
    <row r="40" spans="1:105" ht="13.8" thickBot="1" x14ac:dyDescent="0.3">
      <c r="A40" s="120">
        <v>9093</v>
      </c>
      <c r="B40" s="63" t="s">
        <v>83</v>
      </c>
      <c r="C40" s="13">
        <v>1</v>
      </c>
      <c r="D40" s="18">
        <v>1</v>
      </c>
      <c r="E40" s="340"/>
      <c r="F40" s="170">
        <v>0</v>
      </c>
      <c r="G40" s="195">
        <v>1</v>
      </c>
      <c r="H40" s="196">
        <v>1</v>
      </c>
      <c r="I40" s="196">
        <v>1</v>
      </c>
      <c r="J40" s="196">
        <v>1</v>
      </c>
      <c r="K40" s="196">
        <v>1</v>
      </c>
      <c r="L40" s="197">
        <v>1</v>
      </c>
      <c r="M40" s="163">
        <f>C40*SUM(F40)</f>
        <v>0</v>
      </c>
      <c r="N40" s="33">
        <f>C40*SUM(G40:L40)</f>
        <v>6</v>
      </c>
      <c r="O40" s="102">
        <f>E40*M40</f>
        <v>0</v>
      </c>
      <c r="P40" s="100">
        <f>ROUND($E40*N40,0)</f>
        <v>0</v>
      </c>
      <c r="Q40" s="29">
        <v>2.2200000000000002</v>
      </c>
      <c r="R40" s="31">
        <f>(O40+P40)*Q40</f>
        <v>0</v>
      </c>
      <c r="S40" s="32"/>
      <c r="T40" s="282"/>
      <c r="U40" s="73"/>
      <c r="V40" s="73"/>
      <c r="W40" s="73"/>
      <c r="X40" s="73"/>
    </row>
    <row r="41" spans="1:105" ht="13.8" thickBot="1" x14ac:dyDescent="0.3">
      <c r="A41" s="120"/>
      <c r="B41" s="61" t="s">
        <v>38</v>
      </c>
      <c r="C41" s="26"/>
      <c r="D41" s="39"/>
      <c r="E41" s="336"/>
      <c r="F41" s="176"/>
      <c r="G41" s="203"/>
      <c r="H41" s="203"/>
      <c r="I41" s="203"/>
      <c r="J41" s="203"/>
      <c r="K41" s="203"/>
      <c r="L41" s="203"/>
      <c r="M41" s="37"/>
      <c r="N41" s="37"/>
      <c r="O41" s="37"/>
      <c r="P41" s="37"/>
      <c r="Q41" s="128"/>
      <c r="R41" s="108"/>
      <c r="S41" s="32"/>
      <c r="T41" s="282"/>
    </row>
    <row r="42" spans="1:105" ht="13.8" thickBot="1" x14ac:dyDescent="0.3">
      <c r="A42" s="120">
        <v>9105</v>
      </c>
      <c r="B42" s="67" t="s">
        <v>84</v>
      </c>
      <c r="C42" s="17">
        <v>1</v>
      </c>
      <c r="D42" s="110">
        <v>2</v>
      </c>
      <c r="E42" s="338"/>
      <c r="F42" s="206">
        <v>0.5</v>
      </c>
      <c r="G42" s="195">
        <v>0.5</v>
      </c>
      <c r="H42" s="196">
        <v>0.5</v>
      </c>
      <c r="I42" s="196">
        <v>0.5</v>
      </c>
      <c r="J42" s="196">
        <v>0.5</v>
      </c>
      <c r="K42" s="196">
        <v>0.5</v>
      </c>
      <c r="L42" s="197">
        <v>0.5</v>
      </c>
      <c r="M42" s="165">
        <f>C42*SUM(F42)</f>
        <v>0.5</v>
      </c>
      <c r="N42" s="41">
        <f>C42*SUM(G42:L42)</f>
        <v>3</v>
      </c>
      <c r="O42" s="102">
        <f>E42*M42</f>
        <v>0</v>
      </c>
      <c r="P42" s="100">
        <f>ROUND($E42*N42,0)</f>
        <v>0</v>
      </c>
      <c r="Q42" s="101">
        <v>2.2200000000000002</v>
      </c>
      <c r="R42" s="31">
        <f>(O42+P42)*Q42</f>
        <v>0</v>
      </c>
      <c r="S42" s="32"/>
      <c r="T42" s="282"/>
      <c r="U42" s="73"/>
      <c r="V42" s="73"/>
      <c r="W42" s="73"/>
      <c r="X42" s="73"/>
    </row>
    <row r="43" spans="1:105" ht="13.8" thickBot="1" x14ac:dyDescent="0.3">
      <c r="A43" s="120"/>
      <c r="B43" s="68" t="s">
        <v>39</v>
      </c>
      <c r="C43" s="24"/>
      <c r="D43" s="42"/>
      <c r="E43" s="341"/>
      <c r="F43" s="176"/>
      <c r="G43" s="203"/>
      <c r="H43" s="203"/>
      <c r="I43" s="203"/>
      <c r="J43" s="203"/>
      <c r="K43" s="203"/>
      <c r="L43" s="203"/>
      <c r="M43" s="36"/>
      <c r="N43" s="36"/>
      <c r="O43" s="36"/>
      <c r="P43" s="36"/>
      <c r="Q43" s="128"/>
      <c r="R43" s="107"/>
      <c r="S43" s="43"/>
      <c r="T43" s="282"/>
    </row>
    <row r="44" spans="1:105" ht="13.8" thickBot="1" x14ac:dyDescent="0.3">
      <c r="A44" s="120">
        <v>9100</v>
      </c>
      <c r="B44" s="109" t="s">
        <v>85</v>
      </c>
      <c r="C44" s="17">
        <v>1</v>
      </c>
      <c r="D44" s="110" t="s">
        <v>60</v>
      </c>
      <c r="E44" s="338"/>
      <c r="F44" s="198">
        <v>0.5</v>
      </c>
      <c r="G44" s="195">
        <v>0.5</v>
      </c>
      <c r="H44" s="196">
        <v>0.5</v>
      </c>
      <c r="I44" s="196">
        <v>0.5</v>
      </c>
      <c r="J44" s="196">
        <v>0.5</v>
      </c>
      <c r="K44" s="196">
        <v>0.5</v>
      </c>
      <c r="L44" s="197">
        <v>0.5</v>
      </c>
      <c r="M44" s="165">
        <f>C44*SUM(F44)</f>
        <v>0.5</v>
      </c>
      <c r="N44" s="41">
        <f>C44*SUM(G44:L44)</f>
        <v>3</v>
      </c>
      <c r="O44" s="102">
        <f>E44*M44</f>
        <v>0</v>
      </c>
      <c r="P44" s="100">
        <f>ROUND($E44*N44,0)</f>
        <v>0</v>
      </c>
      <c r="Q44" s="101">
        <v>2.2200000000000002</v>
      </c>
      <c r="R44" s="31">
        <f>(O44+P44)*Q44</f>
        <v>0</v>
      </c>
      <c r="S44" s="32"/>
      <c r="T44" s="282"/>
      <c r="U44" s="73"/>
      <c r="V44" s="73"/>
      <c r="W44" s="73"/>
      <c r="X44" s="73"/>
    </row>
    <row r="45" spans="1:105" ht="15" customHeight="1" thickBot="1" x14ac:dyDescent="0.3">
      <c r="A45" s="22"/>
      <c r="B45" s="178" t="s">
        <v>40</v>
      </c>
      <c r="C45" s="179"/>
      <c r="D45" s="283"/>
      <c r="E45" s="283"/>
      <c r="F45" s="283"/>
      <c r="G45" s="284"/>
      <c r="H45" s="284"/>
      <c r="I45" s="284"/>
      <c r="J45" s="284"/>
      <c r="K45" s="284"/>
      <c r="L45" s="284"/>
      <c r="M45" s="283"/>
      <c r="N45" s="283"/>
      <c r="O45" s="283"/>
      <c r="P45" s="285"/>
      <c r="Q45" s="180"/>
      <c r="R45" s="181">
        <f>R13+R14+R17+R22+R24+R28+R30+R31+R33+R35+R37+R40+R42+R44+R26+R38</f>
        <v>0</v>
      </c>
      <c r="S45" s="44"/>
      <c r="T45" s="282"/>
    </row>
    <row r="46" spans="1:105" ht="13.8" thickBot="1" x14ac:dyDescent="0.3">
      <c r="A46" s="22"/>
      <c r="B46" s="94"/>
      <c r="C46" s="19"/>
      <c r="D46" s="19"/>
      <c r="E46" s="19"/>
      <c r="F46" s="20"/>
      <c r="G46" s="20"/>
      <c r="H46" s="20"/>
      <c r="I46" s="20"/>
      <c r="J46" s="20"/>
      <c r="K46" s="20"/>
      <c r="L46" s="20"/>
      <c r="M46" s="19"/>
      <c r="N46" s="19"/>
      <c r="O46" s="19"/>
      <c r="P46" s="19"/>
      <c r="Q46" s="131"/>
      <c r="R46" s="95"/>
      <c r="S46" s="21"/>
      <c r="T46" s="282"/>
      <c r="U46" s="73"/>
      <c r="V46" s="73"/>
      <c r="W46" s="73"/>
      <c r="X46" s="73"/>
    </row>
    <row r="47" spans="1:105" s="97" customFormat="1" ht="15" customHeight="1" thickBot="1" x14ac:dyDescent="0.3">
      <c r="A47" s="22"/>
      <c r="B47" s="286" t="s">
        <v>41</v>
      </c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8"/>
      <c r="S47" s="21"/>
      <c r="T47" s="28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</row>
    <row r="48" spans="1:105" s="98" customFormat="1" ht="40.5" customHeight="1" thickBot="1" x14ac:dyDescent="0.3">
      <c r="A48" s="124"/>
      <c r="B48" s="182" t="s">
        <v>42</v>
      </c>
      <c r="C48" s="183" t="s">
        <v>6</v>
      </c>
      <c r="D48" s="183" t="s">
        <v>0</v>
      </c>
      <c r="E48" s="184" t="s">
        <v>43</v>
      </c>
      <c r="F48" s="185" t="s">
        <v>8</v>
      </c>
      <c r="G48" s="185" t="s">
        <v>9</v>
      </c>
      <c r="H48" s="185" t="s">
        <v>10</v>
      </c>
      <c r="I48" s="185" t="s">
        <v>11</v>
      </c>
      <c r="J48" s="185" t="s">
        <v>12</v>
      </c>
      <c r="K48" s="185" t="s">
        <v>13</v>
      </c>
      <c r="L48" s="185" t="s">
        <v>90</v>
      </c>
      <c r="M48" s="186" t="s">
        <v>14</v>
      </c>
      <c r="N48" s="187" t="s">
        <v>15</v>
      </c>
      <c r="O48" s="186" t="str">
        <f>+O10</f>
        <v>COSTO ($) TOTAL HOMBRES PRELIMINARES</v>
      </c>
      <c r="P48" s="186" t="str">
        <f>+P10</f>
        <v>COSTO ($) TOTAL HOMBRES CONSTRUCCIÓN</v>
      </c>
      <c r="Q48" s="188" t="s">
        <v>79</v>
      </c>
      <c r="R48" s="187" t="s">
        <v>44</v>
      </c>
      <c r="S48" s="21"/>
      <c r="T48" s="282"/>
      <c r="U48" s="73"/>
      <c r="V48" s="73"/>
      <c r="W48" s="73"/>
      <c r="X48" s="73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</row>
    <row r="49" spans="1:105" s="23" customFormat="1" ht="15" customHeight="1" thickBot="1" x14ac:dyDescent="0.3">
      <c r="A49" s="22"/>
      <c r="B49" s="69" t="s">
        <v>45</v>
      </c>
      <c r="C49" s="289"/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1"/>
      <c r="S49" s="15"/>
      <c r="T49" s="282"/>
    </row>
    <row r="50" spans="1:105" ht="26.4" x14ac:dyDescent="0.25">
      <c r="A50" s="120">
        <v>9456</v>
      </c>
      <c r="B50" s="138" t="s">
        <v>86</v>
      </c>
      <c r="C50" s="144">
        <v>1</v>
      </c>
      <c r="D50" s="145" t="str">
        <f>VLOOKUP(A50,[1]TABLAS!$A$37:$D$51,3)</f>
        <v>MES</v>
      </c>
      <c r="E50" s="329"/>
      <c r="F50" s="207">
        <f t="shared" ref="F50" si="3">F44</f>
        <v>0.5</v>
      </c>
      <c r="G50" s="222">
        <v>0.5</v>
      </c>
      <c r="H50" s="222">
        <v>0.5</v>
      </c>
      <c r="I50" s="222">
        <v>0.5</v>
      </c>
      <c r="J50" s="222">
        <v>0.5</v>
      </c>
      <c r="K50" s="222">
        <v>0.5</v>
      </c>
      <c r="L50" s="224">
        <v>0.5</v>
      </c>
      <c r="M50" s="239">
        <f t="shared" ref="M50:M55" si="4">C50*SUM(F50)</f>
        <v>0.5</v>
      </c>
      <c r="N50" s="240">
        <f t="shared" ref="N50:N55" si="5">C50*SUM(G50:L50)</f>
        <v>3</v>
      </c>
      <c r="O50" s="228">
        <f>ROUND($E50*M50,0)</f>
        <v>0</v>
      </c>
      <c r="P50" s="228">
        <f>ROUND($E50*N50,0)</f>
        <v>0</v>
      </c>
      <c r="Q50" s="240">
        <v>1.1000000000000001</v>
      </c>
      <c r="R50" s="229">
        <f>(O50+P50)*Q50</f>
        <v>0</v>
      </c>
      <c r="S50" s="15"/>
      <c r="T50" s="282"/>
      <c r="U50" s="73"/>
      <c r="V50" s="73"/>
      <c r="W50" s="73"/>
      <c r="X50" s="73"/>
      <c r="Y50" s="116"/>
    </row>
    <row r="51" spans="1:105" x14ac:dyDescent="0.25">
      <c r="A51" s="221">
        <v>9115</v>
      </c>
      <c r="B51" s="139" t="s">
        <v>95</v>
      </c>
      <c r="C51" s="218">
        <v>1</v>
      </c>
      <c r="D51" s="219" t="s">
        <v>94</v>
      </c>
      <c r="E51" s="333"/>
      <c r="F51" s="170">
        <v>0.2</v>
      </c>
      <c r="G51" s="223">
        <v>0.1</v>
      </c>
      <c r="H51" s="223">
        <v>0.05</v>
      </c>
      <c r="I51" s="223">
        <v>0.1</v>
      </c>
      <c r="J51" s="223">
        <v>0.05</v>
      </c>
      <c r="K51" s="223">
        <v>0.1</v>
      </c>
      <c r="L51" s="225">
        <v>0.2</v>
      </c>
      <c r="M51" s="236">
        <f t="shared" ref="M51" si="6">C51*SUM(F51)</f>
        <v>0.2</v>
      </c>
      <c r="N51" s="237">
        <f t="shared" ref="N51" si="7">C51*SUM(G51:L51)</f>
        <v>0.60000000000000009</v>
      </c>
      <c r="O51" s="143">
        <f t="shared" ref="O51:O55" si="8">ROUND($E51*M51,0)</f>
        <v>0</v>
      </c>
      <c r="P51" s="143">
        <f t="shared" ref="P51:P55" si="9">ROUND($E51*N51,0)</f>
        <v>0</v>
      </c>
      <c r="Q51" s="237">
        <v>1.1000000000000001</v>
      </c>
      <c r="R51" s="230">
        <f>(O51+P51)*Q51</f>
        <v>0</v>
      </c>
      <c r="S51" s="15"/>
      <c r="T51" s="282"/>
      <c r="U51" s="73"/>
      <c r="V51" s="73"/>
      <c r="W51" s="73"/>
      <c r="X51" s="73"/>
      <c r="Y51" s="116"/>
    </row>
    <row r="52" spans="1:105" ht="26.4" x14ac:dyDescent="0.25">
      <c r="A52" s="120">
        <v>9119</v>
      </c>
      <c r="B52" s="141" t="s">
        <v>54</v>
      </c>
      <c r="C52" s="146">
        <v>1</v>
      </c>
      <c r="D52" s="142" t="str">
        <f>VLOOKUP(A52,[1]TABLAS!$A$37:$D$51,3)</f>
        <v>MES</v>
      </c>
      <c r="E52" s="330"/>
      <c r="F52" s="208">
        <v>0.2</v>
      </c>
      <c r="G52" s="220">
        <v>0.2</v>
      </c>
      <c r="H52" s="220">
        <v>0.2</v>
      </c>
      <c r="I52" s="220">
        <v>0.1</v>
      </c>
      <c r="J52" s="220">
        <v>0.1</v>
      </c>
      <c r="K52" s="220">
        <v>0.1</v>
      </c>
      <c r="L52" s="226">
        <v>0.05</v>
      </c>
      <c r="M52" s="236">
        <f t="shared" si="4"/>
        <v>0.2</v>
      </c>
      <c r="N52" s="238">
        <f t="shared" si="5"/>
        <v>0.75</v>
      </c>
      <c r="O52" s="143">
        <f t="shared" si="8"/>
        <v>0</v>
      </c>
      <c r="P52" s="143">
        <f t="shared" si="9"/>
        <v>0</v>
      </c>
      <c r="Q52" s="237">
        <v>1.1000000000000001</v>
      </c>
      <c r="R52" s="230">
        <f t="shared" ref="R52:R55" si="10">(O52+P52)*Q52</f>
        <v>0</v>
      </c>
      <c r="S52" s="15"/>
      <c r="T52" s="282"/>
      <c r="Y52" s="116"/>
    </row>
    <row r="53" spans="1:105" ht="26.4" x14ac:dyDescent="0.25">
      <c r="A53" s="120">
        <v>9724</v>
      </c>
      <c r="B53" s="141" t="s">
        <v>78</v>
      </c>
      <c r="C53" s="146">
        <v>1</v>
      </c>
      <c r="D53" s="142" t="str">
        <f>VLOOKUP(A53,[1]TABLAS!$A$37:$D$51,3)</f>
        <v>MES</v>
      </c>
      <c r="E53" s="330"/>
      <c r="F53" s="208">
        <v>1</v>
      </c>
      <c r="G53" s="209">
        <v>1</v>
      </c>
      <c r="H53" s="209">
        <v>1</v>
      </c>
      <c r="I53" s="209">
        <v>1</v>
      </c>
      <c r="J53" s="209">
        <v>1</v>
      </c>
      <c r="K53" s="209">
        <v>1</v>
      </c>
      <c r="L53" s="227">
        <v>1</v>
      </c>
      <c r="M53" s="236">
        <f t="shared" si="4"/>
        <v>1</v>
      </c>
      <c r="N53" s="238">
        <f t="shared" si="5"/>
        <v>6</v>
      </c>
      <c r="O53" s="143">
        <f t="shared" si="8"/>
        <v>0</v>
      </c>
      <c r="P53" s="143">
        <f t="shared" si="9"/>
        <v>0</v>
      </c>
      <c r="Q53" s="237">
        <v>1.1000000000000001</v>
      </c>
      <c r="R53" s="230">
        <f t="shared" si="10"/>
        <v>0</v>
      </c>
      <c r="S53" s="15"/>
      <c r="T53" s="282"/>
      <c r="U53" s="73"/>
      <c r="V53" s="73"/>
      <c r="W53" s="73"/>
      <c r="X53" s="73"/>
      <c r="Y53" s="116"/>
    </row>
    <row r="54" spans="1:105" x14ac:dyDescent="0.25">
      <c r="A54" s="120">
        <v>9123</v>
      </c>
      <c r="B54" s="141" t="s">
        <v>55</v>
      </c>
      <c r="C54" s="146">
        <v>1</v>
      </c>
      <c r="D54" s="142" t="str">
        <f>VLOOKUP(A54,[1]TABLAS!$A$37:$D$51,3)</f>
        <v>MES</v>
      </c>
      <c r="E54" s="330"/>
      <c r="F54" s="172">
        <v>0.2</v>
      </c>
      <c r="G54" s="173">
        <v>0</v>
      </c>
      <c r="H54" s="173">
        <v>0</v>
      </c>
      <c r="I54" s="173">
        <v>0</v>
      </c>
      <c r="J54" s="173">
        <v>0</v>
      </c>
      <c r="K54" s="210">
        <v>0</v>
      </c>
      <c r="L54" s="216">
        <v>0.2</v>
      </c>
      <c r="M54" s="236">
        <f t="shared" si="4"/>
        <v>0.2</v>
      </c>
      <c r="N54" s="238">
        <f t="shared" si="5"/>
        <v>0.2</v>
      </c>
      <c r="O54" s="143">
        <f t="shared" si="8"/>
        <v>0</v>
      </c>
      <c r="P54" s="143">
        <f t="shared" si="9"/>
        <v>0</v>
      </c>
      <c r="Q54" s="237">
        <v>1.1000000000000001</v>
      </c>
      <c r="R54" s="230">
        <f t="shared" si="10"/>
        <v>0</v>
      </c>
      <c r="S54" s="15"/>
      <c r="T54" s="282"/>
      <c r="Y54" s="116"/>
    </row>
    <row r="55" spans="1:105" ht="53.4" thickBot="1" x14ac:dyDescent="0.3">
      <c r="A55" s="120">
        <v>9840</v>
      </c>
      <c r="B55" s="141" t="s">
        <v>56</v>
      </c>
      <c r="C55" s="147">
        <v>1</v>
      </c>
      <c r="D55" s="148" t="str">
        <f>VLOOKUP(A55,[1]TABLAS!$A$37:$D$51,3)</f>
        <v>MES</v>
      </c>
      <c r="E55" s="332"/>
      <c r="F55" s="174">
        <v>1</v>
      </c>
      <c r="G55" s="175">
        <v>1</v>
      </c>
      <c r="H55" s="175">
        <v>1</v>
      </c>
      <c r="I55" s="175">
        <v>1</v>
      </c>
      <c r="J55" s="175">
        <v>1</v>
      </c>
      <c r="K55" s="211">
        <v>1</v>
      </c>
      <c r="L55" s="217">
        <v>1</v>
      </c>
      <c r="M55" s="241">
        <f t="shared" si="4"/>
        <v>1</v>
      </c>
      <c r="N55" s="243">
        <f t="shared" si="5"/>
        <v>6</v>
      </c>
      <c r="O55" s="231">
        <f t="shared" si="8"/>
        <v>0</v>
      </c>
      <c r="P55" s="231">
        <f t="shared" si="9"/>
        <v>0</v>
      </c>
      <c r="Q55" s="242">
        <v>1.1000000000000001</v>
      </c>
      <c r="R55" s="232">
        <f t="shared" si="10"/>
        <v>0</v>
      </c>
      <c r="S55" s="15"/>
      <c r="T55" s="282"/>
      <c r="U55" s="73"/>
      <c r="V55" s="73"/>
      <c r="W55" s="73"/>
      <c r="X55" s="73"/>
      <c r="Y55" s="116"/>
    </row>
    <row r="56" spans="1:105" ht="15" customHeight="1" thickBot="1" x14ac:dyDescent="0.3">
      <c r="A56" s="120"/>
      <c r="B56" s="178" t="s">
        <v>46</v>
      </c>
      <c r="C56" s="292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189"/>
      <c r="R56" s="190">
        <f>ROUND(SUM(R50:R55),0)</f>
        <v>0</v>
      </c>
      <c r="S56" s="51"/>
      <c r="T56" s="282"/>
    </row>
    <row r="57" spans="1:105" s="97" customFormat="1" ht="15" customHeight="1" thickBot="1" x14ac:dyDescent="0.3">
      <c r="A57" s="22"/>
      <c r="B57" s="286" t="s">
        <v>71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8"/>
      <c r="S57" s="21"/>
      <c r="T57" s="282"/>
      <c r="U57" s="73"/>
      <c r="V57" s="73"/>
      <c r="W57" s="73"/>
      <c r="X57" s="7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</row>
    <row r="58" spans="1:105" s="98" customFormat="1" ht="40.5" customHeight="1" thickBot="1" x14ac:dyDescent="0.3">
      <c r="A58" s="124"/>
      <c r="B58" s="182" t="s">
        <v>76</v>
      </c>
      <c r="C58" s="183" t="s">
        <v>6</v>
      </c>
      <c r="D58" s="183" t="s">
        <v>0</v>
      </c>
      <c r="E58" s="184" t="s">
        <v>43</v>
      </c>
      <c r="F58" s="293" t="s">
        <v>101</v>
      </c>
      <c r="G58" s="294"/>
      <c r="H58" s="294"/>
      <c r="I58" s="294"/>
      <c r="J58" s="294"/>
      <c r="K58" s="294"/>
      <c r="L58" s="295"/>
      <c r="M58" s="186" t="s">
        <v>69</v>
      </c>
      <c r="N58" s="187" t="s">
        <v>70</v>
      </c>
      <c r="O58" s="186" t="s">
        <v>72</v>
      </c>
      <c r="P58" s="296" t="s">
        <v>73</v>
      </c>
      <c r="Q58" s="297"/>
      <c r="R58" s="187" t="s">
        <v>74</v>
      </c>
      <c r="S58" s="21"/>
      <c r="T58" s="282"/>
      <c r="U58" s="23"/>
      <c r="V58" s="23"/>
      <c r="W58" s="23"/>
      <c r="X58" s="23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</row>
    <row r="59" spans="1:105" s="23" customFormat="1" ht="15" customHeight="1" thickBot="1" x14ac:dyDescent="0.3">
      <c r="A59" s="22"/>
      <c r="B59" s="69" t="s">
        <v>45</v>
      </c>
      <c r="C59" s="289"/>
      <c r="D59" s="290"/>
      <c r="E59" s="290"/>
      <c r="F59" s="290"/>
      <c r="G59" s="290"/>
      <c r="H59" s="290"/>
      <c r="I59" s="290"/>
      <c r="J59" s="290"/>
      <c r="K59" s="290"/>
      <c r="L59" s="290"/>
      <c r="M59" s="290"/>
      <c r="N59" s="290"/>
      <c r="O59" s="290"/>
      <c r="P59" s="290"/>
      <c r="Q59" s="290"/>
      <c r="R59" s="291"/>
      <c r="S59" s="15"/>
      <c r="T59" s="282"/>
      <c r="U59" s="73"/>
      <c r="V59" s="73"/>
      <c r="W59" s="73"/>
      <c r="X59" s="73"/>
    </row>
    <row r="60" spans="1:105" x14ac:dyDescent="0.25">
      <c r="A60" s="120">
        <v>12496</v>
      </c>
      <c r="B60" s="138" t="s">
        <v>87</v>
      </c>
      <c r="C60" s="144">
        <v>100</v>
      </c>
      <c r="D60" s="145" t="s">
        <v>68</v>
      </c>
      <c r="E60" s="329"/>
      <c r="F60" s="298">
        <v>7</v>
      </c>
      <c r="G60" s="299"/>
      <c r="H60" s="299"/>
      <c r="I60" s="299"/>
      <c r="J60" s="299"/>
      <c r="K60" s="300"/>
      <c r="L60" s="301"/>
      <c r="M60" s="155">
        <v>1</v>
      </c>
      <c r="N60" s="149">
        <v>6</v>
      </c>
      <c r="O60" s="152">
        <f t="shared" ref="O60:P64" si="11">ROUND($C60*$E60*M60,0)</f>
        <v>0</v>
      </c>
      <c r="P60" s="302">
        <f t="shared" si="11"/>
        <v>0</v>
      </c>
      <c r="Q60" s="303"/>
      <c r="R60" s="158">
        <f t="shared" ref="R60:R64" si="12">O60+P60</f>
        <v>0</v>
      </c>
      <c r="S60" s="15"/>
      <c r="T60" s="282"/>
      <c r="Y60" s="116"/>
    </row>
    <row r="61" spans="1:105" ht="26.4" x14ac:dyDescent="0.25">
      <c r="A61" s="120">
        <v>12270</v>
      </c>
      <c r="B61" s="139" t="s">
        <v>80</v>
      </c>
      <c r="C61" s="146">
        <v>2</v>
      </c>
      <c r="D61" s="142" t="s">
        <v>68</v>
      </c>
      <c r="E61" s="330"/>
      <c r="F61" s="276">
        <v>7</v>
      </c>
      <c r="G61" s="277"/>
      <c r="H61" s="277"/>
      <c r="I61" s="277"/>
      <c r="J61" s="277"/>
      <c r="K61" s="278"/>
      <c r="L61" s="279"/>
      <c r="M61" s="156">
        <v>1</v>
      </c>
      <c r="N61" s="150">
        <v>6</v>
      </c>
      <c r="O61" s="153">
        <f t="shared" si="11"/>
        <v>0</v>
      </c>
      <c r="P61" s="280">
        <f t="shared" si="11"/>
        <v>0</v>
      </c>
      <c r="Q61" s="281"/>
      <c r="R61" s="159">
        <f t="shared" si="12"/>
        <v>0</v>
      </c>
      <c r="S61" s="15"/>
      <c r="T61" s="282"/>
      <c r="U61" s="73"/>
      <c r="V61" s="73"/>
      <c r="W61" s="73"/>
      <c r="X61" s="73"/>
      <c r="Y61" s="116"/>
    </row>
    <row r="62" spans="1:105" x14ac:dyDescent="0.25">
      <c r="A62" s="120">
        <v>12517</v>
      </c>
      <c r="B62" s="140" t="s">
        <v>88</v>
      </c>
      <c r="C62" s="146">
        <v>2</v>
      </c>
      <c r="D62" s="142" t="s">
        <v>68</v>
      </c>
      <c r="E62" s="330"/>
      <c r="F62" s="276">
        <v>7</v>
      </c>
      <c r="G62" s="277"/>
      <c r="H62" s="277"/>
      <c r="I62" s="277"/>
      <c r="J62" s="277"/>
      <c r="K62" s="278"/>
      <c r="L62" s="279"/>
      <c r="M62" s="156">
        <v>1</v>
      </c>
      <c r="N62" s="150">
        <v>6</v>
      </c>
      <c r="O62" s="153">
        <f t="shared" si="11"/>
        <v>0</v>
      </c>
      <c r="P62" s="280">
        <f t="shared" si="11"/>
        <v>0</v>
      </c>
      <c r="Q62" s="281"/>
      <c r="R62" s="159">
        <f t="shared" si="12"/>
        <v>0</v>
      </c>
      <c r="S62" s="15"/>
      <c r="T62" s="282"/>
      <c r="Y62" s="116"/>
    </row>
    <row r="63" spans="1:105" ht="26.4" x14ac:dyDescent="0.25">
      <c r="A63" s="120">
        <v>9280</v>
      </c>
      <c r="B63" s="140" t="s">
        <v>89</v>
      </c>
      <c r="C63" s="167">
        <v>1</v>
      </c>
      <c r="D63" s="168" t="s">
        <v>68</v>
      </c>
      <c r="E63" s="331"/>
      <c r="F63" s="276">
        <v>7</v>
      </c>
      <c r="G63" s="277"/>
      <c r="H63" s="277"/>
      <c r="I63" s="277"/>
      <c r="J63" s="277"/>
      <c r="K63" s="278"/>
      <c r="L63" s="279"/>
      <c r="M63" s="156">
        <v>1</v>
      </c>
      <c r="N63" s="150">
        <v>6</v>
      </c>
      <c r="O63" s="153">
        <f t="shared" ref="O63" si="13">ROUND($C63*$E63*M63,0)</f>
        <v>0</v>
      </c>
      <c r="P63" s="280">
        <f t="shared" ref="P63" si="14">ROUND($C63*$E63*N63,0)</f>
        <v>0</v>
      </c>
      <c r="Q63" s="281"/>
      <c r="R63" s="159">
        <f t="shared" si="12"/>
        <v>0</v>
      </c>
      <c r="S63" s="15"/>
      <c r="T63" s="166"/>
      <c r="Y63" s="116"/>
    </row>
    <row r="64" spans="1:105" ht="19.2" customHeight="1" thickBot="1" x14ac:dyDescent="0.3">
      <c r="A64" s="120">
        <v>7579</v>
      </c>
      <c r="B64" s="141" t="s">
        <v>67</v>
      </c>
      <c r="C64" s="147">
        <v>200</v>
      </c>
      <c r="D64" s="148" t="s">
        <v>68</v>
      </c>
      <c r="E64" s="332"/>
      <c r="F64" s="305">
        <v>7</v>
      </c>
      <c r="G64" s="306"/>
      <c r="H64" s="306"/>
      <c r="I64" s="306"/>
      <c r="J64" s="306"/>
      <c r="K64" s="307"/>
      <c r="L64" s="308"/>
      <c r="M64" s="157">
        <v>1</v>
      </c>
      <c r="N64" s="151">
        <v>6</v>
      </c>
      <c r="O64" s="154">
        <f t="shared" si="11"/>
        <v>0</v>
      </c>
      <c r="P64" s="309">
        <f t="shared" si="11"/>
        <v>0</v>
      </c>
      <c r="Q64" s="310"/>
      <c r="R64" s="160">
        <f t="shared" si="12"/>
        <v>0</v>
      </c>
      <c r="S64" s="15"/>
      <c r="T64" s="282"/>
      <c r="U64" s="73"/>
      <c r="V64" s="73"/>
      <c r="W64" s="73"/>
      <c r="X64" s="73"/>
      <c r="Y64" s="116"/>
    </row>
    <row r="65" spans="1:22" ht="15" customHeight="1" thickBot="1" x14ac:dyDescent="0.3">
      <c r="A65" s="120"/>
      <c r="B65" s="178" t="s">
        <v>66</v>
      </c>
      <c r="C65" s="292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189"/>
      <c r="R65" s="190">
        <f>SUM(R60:R64)</f>
        <v>0</v>
      </c>
      <c r="S65" s="51"/>
      <c r="T65" s="282"/>
    </row>
    <row r="66" spans="1:22" s="23" customFormat="1" ht="27" customHeight="1" thickBot="1" x14ac:dyDescent="0.3">
      <c r="A66" s="120"/>
      <c r="B66" s="311" t="s">
        <v>98</v>
      </c>
      <c r="C66" s="312"/>
      <c r="D66" s="312"/>
      <c r="E66" s="312"/>
      <c r="F66" s="312"/>
      <c r="G66" s="312"/>
      <c r="H66" s="312"/>
      <c r="I66" s="312"/>
      <c r="J66" s="312"/>
      <c r="K66" s="312"/>
      <c r="L66" s="312"/>
      <c r="M66" s="312"/>
      <c r="N66" s="312"/>
      <c r="O66" s="312"/>
      <c r="P66" s="312"/>
      <c r="Q66" s="313"/>
      <c r="R66" s="111">
        <f>R45+R56</f>
        <v>0</v>
      </c>
      <c r="S66" s="25"/>
      <c r="T66" s="45"/>
    </row>
    <row r="67" spans="1:22" s="23" customFormat="1" ht="24" customHeight="1" thickBot="1" x14ac:dyDescent="0.3">
      <c r="A67" s="22"/>
      <c r="B67" s="70" t="s">
        <v>47</v>
      </c>
      <c r="C67" s="314"/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O67" s="315"/>
      <c r="P67" s="315"/>
      <c r="Q67" s="316"/>
      <c r="R67" s="96">
        <f>(R66)*0.19</f>
        <v>0</v>
      </c>
      <c r="S67" s="25"/>
      <c r="T67" s="46"/>
      <c r="U67" s="46"/>
    </row>
    <row r="68" spans="1:22" s="23" customFormat="1" ht="24" customHeight="1" thickBot="1" x14ac:dyDescent="0.3">
      <c r="A68" s="22"/>
      <c r="B68" s="68" t="s">
        <v>48</v>
      </c>
      <c r="C68" s="314"/>
      <c r="D68" s="315"/>
      <c r="E68" s="315"/>
      <c r="F68" s="315"/>
      <c r="G68" s="315"/>
      <c r="H68" s="315"/>
      <c r="I68" s="315"/>
      <c r="J68" s="315"/>
      <c r="K68" s="315"/>
      <c r="L68" s="315"/>
      <c r="M68" s="315"/>
      <c r="N68" s="315"/>
      <c r="O68" s="315"/>
      <c r="P68" s="315"/>
      <c r="Q68" s="316"/>
      <c r="R68" s="112">
        <f>R66+R67</f>
        <v>0</v>
      </c>
      <c r="S68" s="25"/>
      <c r="T68" s="46"/>
      <c r="U68" s="46"/>
    </row>
    <row r="69" spans="1:22" s="23" customFormat="1" ht="24" customHeight="1" thickBot="1" x14ac:dyDescent="0.3">
      <c r="A69" s="22"/>
      <c r="B69" s="322" t="s">
        <v>97</v>
      </c>
      <c r="C69" s="323"/>
      <c r="D69" s="323"/>
      <c r="E69" s="323"/>
      <c r="F69" s="323"/>
      <c r="G69" s="323"/>
      <c r="H69" s="323"/>
      <c r="I69" s="323"/>
      <c r="J69" s="323"/>
      <c r="K69" s="323"/>
      <c r="L69" s="323"/>
      <c r="M69" s="323"/>
      <c r="N69" s="323"/>
      <c r="O69" s="323"/>
      <c r="P69" s="323"/>
      <c r="Q69" s="324"/>
      <c r="R69" s="235">
        <f>R65</f>
        <v>0</v>
      </c>
      <c r="S69" s="25"/>
      <c r="T69" s="46"/>
      <c r="U69" s="46"/>
    </row>
    <row r="70" spans="1:22" s="23" customFormat="1" ht="28.5" customHeight="1" thickBot="1" x14ac:dyDescent="0.3">
      <c r="A70" s="123"/>
      <c r="B70" s="317" t="s">
        <v>1</v>
      </c>
      <c r="C70" s="318"/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9">
        <f>R68+R69</f>
        <v>0</v>
      </c>
      <c r="P70" s="320"/>
      <c r="Q70" s="320"/>
      <c r="R70" s="321"/>
      <c r="S70" s="47"/>
      <c r="T70" s="137"/>
      <c r="V70" s="50"/>
    </row>
    <row r="71" spans="1:22" s="23" customFormat="1" ht="25.2" x14ac:dyDescent="0.25">
      <c r="A71" s="123"/>
      <c r="B71" s="325"/>
      <c r="C71" s="325"/>
      <c r="D71" s="325"/>
      <c r="E71" s="325"/>
      <c r="F71" s="325"/>
      <c r="G71" s="325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5"/>
      <c r="S71" s="52"/>
      <c r="T71" s="48"/>
      <c r="U71" s="53"/>
    </row>
    <row r="72" spans="1:22" s="23" customFormat="1" x14ac:dyDescent="0.25">
      <c r="A72" s="123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6"/>
      <c r="O72" s="326"/>
      <c r="P72" s="326"/>
      <c r="Q72" s="326"/>
      <c r="R72" s="326"/>
      <c r="S72" s="54"/>
      <c r="T72" s="49">
        <f>O72-O70</f>
        <v>0</v>
      </c>
      <c r="U72" s="55"/>
    </row>
    <row r="73" spans="1:22" s="23" customFormat="1" x14ac:dyDescent="0.25">
      <c r="A73" s="123"/>
      <c r="B73" s="326"/>
      <c r="C73" s="326"/>
      <c r="D73" s="326"/>
      <c r="E73" s="326"/>
      <c r="F73" s="326"/>
      <c r="G73" s="327"/>
      <c r="H73" s="327"/>
      <c r="I73" s="327"/>
      <c r="J73" s="327"/>
      <c r="K73" s="327"/>
      <c r="L73" s="327"/>
      <c r="M73" s="327"/>
      <c r="N73" s="326"/>
      <c r="O73" s="326"/>
      <c r="P73" s="326"/>
      <c r="Q73" s="326"/>
      <c r="R73" s="326"/>
      <c r="S73" s="54"/>
      <c r="T73" s="48"/>
      <c r="U73" s="56"/>
    </row>
    <row r="74" spans="1:22" s="23" customFormat="1" ht="13.2" customHeight="1" x14ac:dyDescent="0.25">
      <c r="A74" s="123"/>
      <c r="B74" s="326" t="s">
        <v>102</v>
      </c>
      <c r="C74" s="326"/>
      <c r="D74" s="326"/>
      <c r="E74" s="326"/>
      <c r="F74" s="326"/>
      <c r="G74" s="327"/>
      <c r="H74" s="327"/>
      <c r="I74" s="327"/>
      <c r="J74" s="327"/>
      <c r="K74" s="327"/>
      <c r="L74" s="327"/>
      <c r="M74" s="327"/>
      <c r="N74" s="326" t="s">
        <v>102</v>
      </c>
      <c r="O74" s="326"/>
      <c r="P74" s="326"/>
      <c r="Q74" s="326"/>
      <c r="R74" s="326"/>
      <c r="S74" s="54"/>
      <c r="T74" s="48"/>
      <c r="U74" s="55"/>
    </row>
    <row r="75" spans="1:22" s="23" customFormat="1" ht="13.2" customHeight="1" x14ac:dyDescent="0.25">
      <c r="A75" s="123"/>
      <c r="B75" s="326" t="s">
        <v>103</v>
      </c>
      <c r="C75" s="326"/>
      <c r="D75" s="326"/>
      <c r="E75" s="326"/>
      <c r="F75" s="326"/>
      <c r="G75" s="327"/>
      <c r="H75" s="327"/>
      <c r="I75" s="327"/>
      <c r="J75" s="327"/>
      <c r="K75" s="327"/>
      <c r="L75" s="327"/>
      <c r="M75" s="327"/>
      <c r="N75" s="326" t="s">
        <v>103</v>
      </c>
      <c r="O75" s="326"/>
      <c r="P75" s="326"/>
      <c r="Q75" s="326"/>
      <c r="R75" s="326"/>
      <c r="S75" s="54"/>
    </row>
    <row r="76" spans="1:22" s="23" customFormat="1" ht="13.2" customHeight="1" x14ac:dyDescent="0.25">
      <c r="A76" s="123"/>
      <c r="B76" s="328" t="s">
        <v>104</v>
      </c>
      <c r="C76" s="328"/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54"/>
    </row>
    <row r="77" spans="1:22" s="23" customFormat="1" ht="13.2" customHeight="1" x14ac:dyDescent="0.25">
      <c r="A77" s="123"/>
      <c r="B77" s="328"/>
      <c r="C77" s="328"/>
      <c r="D77" s="328"/>
      <c r="E77" s="328"/>
      <c r="F77" s="328"/>
      <c r="G77" s="328"/>
      <c r="H77" s="328"/>
      <c r="I77" s="328"/>
      <c r="J77" s="328"/>
      <c r="K77" s="328"/>
      <c r="L77" s="328"/>
      <c r="M77" s="328"/>
      <c r="N77" s="328"/>
      <c r="O77" s="328"/>
      <c r="P77" s="328"/>
      <c r="Q77" s="328"/>
      <c r="R77" s="328"/>
    </row>
    <row r="78" spans="1:22" s="23" customFormat="1" ht="13.2" customHeight="1" x14ac:dyDescent="0.25">
      <c r="A78" s="123"/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</row>
    <row r="79" spans="1:22" s="23" customFormat="1" ht="13.2" customHeight="1" x14ac:dyDescent="0.25">
      <c r="A79" s="123"/>
      <c r="B79" s="328"/>
      <c r="C79" s="328"/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</row>
    <row r="80" spans="1:22" s="23" customFormat="1" x14ac:dyDescent="0.25">
      <c r="A80" s="123"/>
      <c r="B80" s="118"/>
      <c r="C80" s="3"/>
      <c r="D80" s="119"/>
      <c r="E80" s="118"/>
      <c r="F80" s="117"/>
      <c r="G80" s="117"/>
      <c r="H80" s="117"/>
      <c r="I80" s="117"/>
      <c r="J80" s="117"/>
      <c r="K80" s="117"/>
      <c r="L80" s="117"/>
      <c r="Q80" s="133"/>
    </row>
    <row r="81" spans="1:21" s="23" customFormat="1" x14ac:dyDescent="0.25">
      <c r="A81" s="123"/>
      <c r="B81" s="118"/>
      <c r="C81" s="3"/>
      <c r="D81" s="119"/>
      <c r="E81" s="118"/>
      <c r="F81" s="117"/>
      <c r="G81" s="117"/>
      <c r="H81" s="117"/>
      <c r="I81" s="117"/>
      <c r="J81" s="117"/>
      <c r="K81" s="117"/>
      <c r="L81" s="117"/>
      <c r="Q81" s="133"/>
    </row>
    <row r="82" spans="1:21" s="23" customFormat="1" x14ac:dyDescent="0.25">
      <c r="A82" s="123"/>
      <c r="B82" s="118"/>
      <c r="C82" s="3"/>
      <c r="D82" s="119"/>
      <c r="E82" s="118"/>
      <c r="F82" s="117"/>
      <c r="G82" s="117"/>
      <c r="H82" s="117"/>
      <c r="I82" s="117"/>
      <c r="J82" s="117"/>
      <c r="K82" s="117"/>
      <c r="L82" s="117"/>
      <c r="Q82" s="133"/>
    </row>
    <row r="83" spans="1:21" s="23" customFormat="1" x14ac:dyDescent="0.25">
      <c r="A83" s="123"/>
      <c r="B83" s="118"/>
      <c r="C83" s="118"/>
      <c r="D83" s="118"/>
      <c r="E83" s="118"/>
      <c r="F83" s="117"/>
      <c r="G83" s="117"/>
      <c r="H83" s="117"/>
      <c r="I83" s="117"/>
      <c r="J83" s="117"/>
      <c r="K83" s="117"/>
      <c r="L83" s="117"/>
      <c r="Q83" s="133"/>
      <c r="T83" s="57"/>
      <c r="U83" s="58"/>
    </row>
    <row r="84" spans="1:21" s="23" customFormat="1" x14ac:dyDescent="0.25">
      <c r="A84" s="123"/>
      <c r="B84" s="118"/>
      <c r="C84" s="118"/>
      <c r="D84" s="118"/>
      <c r="E84" s="118"/>
      <c r="F84" s="117"/>
      <c r="G84" s="117"/>
      <c r="H84" s="117"/>
      <c r="I84" s="117"/>
      <c r="J84" s="117"/>
      <c r="K84" s="117"/>
      <c r="L84" s="117"/>
      <c r="Q84" s="133"/>
      <c r="T84" s="57"/>
      <c r="U84" s="58"/>
    </row>
    <row r="85" spans="1:21" s="23" customFormat="1" x14ac:dyDescent="0.25">
      <c r="A85" s="53"/>
      <c r="B85" s="118"/>
      <c r="C85" s="118"/>
      <c r="D85" s="118"/>
      <c r="E85" s="118"/>
      <c r="F85" s="117"/>
      <c r="G85" s="117"/>
      <c r="H85" s="117"/>
      <c r="I85" s="117"/>
      <c r="J85" s="117"/>
      <c r="K85" s="117"/>
      <c r="L85" s="117"/>
      <c r="Q85" s="133"/>
      <c r="T85" s="57"/>
      <c r="U85" s="58"/>
    </row>
    <row r="86" spans="1:21" s="23" customFormat="1" x14ac:dyDescent="0.25">
      <c r="A86" s="53"/>
      <c r="B86" s="118"/>
      <c r="C86" s="118"/>
      <c r="D86" s="118"/>
      <c r="E86" s="118"/>
      <c r="F86" s="117"/>
      <c r="G86" s="117"/>
      <c r="H86" s="117"/>
      <c r="I86" s="117"/>
      <c r="J86" s="117"/>
      <c r="K86" s="117"/>
      <c r="L86" s="117"/>
      <c r="Q86" s="133"/>
      <c r="U86" s="59"/>
    </row>
    <row r="87" spans="1:21" s="23" customFormat="1" x14ac:dyDescent="0.25">
      <c r="A87" s="53"/>
      <c r="F87" s="117"/>
      <c r="G87" s="117"/>
      <c r="H87" s="117"/>
      <c r="I87" s="117"/>
      <c r="J87" s="117"/>
      <c r="K87" s="117"/>
      <c r="L87" s="117"/>
      <c r="Q87" s="133"/>
      <c r="T87" s="60"/>
      <c r="U87" s="58"/>
    </row>
    <row r="88" spans="1:21" s="23" customFormat="1" x14ac:dyDescent="0.25">
      <c r="A88" s="53"/>
      <c r="F88" s="117"/>
      <c r="G88" s="117"/>
      <c r="H88" s="117"/>
      <c r="I88" s="117"/>
      <c r="J88" s="117"/>
      <c r="K88" s="117"/>
      <c r="L88" s="117"/>
      <c r="Q88" s="133"/>
    </row>
  </sheetData>
  <mergeCells count="75">
    <mergeCell ref="B71:R71"/>
    <mergeCell ref="B72:F73"/>
    <mergeCell ref="G72:M75"/>
    <mergeCell ref="N72:R73"/>
    <mergeCell ref="B74:F74"/>
    <mergeCell ref="N74:R74"/>
    <mergeCell ref="B75:F75"/>
    <mergeCell ref="N75:R75"/>
    <mergeCell ref="B76:R79"/>
    <mergeCell ref="T61:T62"/>
    <mergeCell ref="T64:T65"/>
    <mergeCell ref="T50:T52"/>
    <mergeCell ref="T53:T54"/>
    <mergeCell ref="T55:T56"/>
    <mergeCell ref="T57:T58"/>
    <mergeCell ref="T59:T60"/>
    <mergeCell ref="T40:T41"/>
    <mergeCell ref="T42:T43"/>
    <mergeCell ref="T44:T45"/>
    <mergeCell ref="T46:T47"/>
    <mergeCell ref="T48:T49"/>
    <mergeCell ref="T30:T31"/>
    <mergeCell ref="T33:T34"/>
    <mergeCell ref="T35:T36"/>
    <mergeCell ref="T37:T39"/>
    <mergeCell ref="T18:T19"/>
    <mergeCell ref="T20:T21"/>
    <mergeCell ref="T22:T23"/>
    <mergeCell ref="T24:T27"/>
    <mergeCell ref="T28:T29"/>
    <mergeCell ref="F62:L62"/>
    <mergeCell ref="P62:Q62"/>
    <mergeCell ref="F64:L64"/>
    <mergeCell ref="P64:Q64"/>
    <mergeCell ref="C65:P65"/>
    <mergeCell ref="B66:Q66"/>
    <mergeCell ref="C67:Q67"/>
    <mergeCell ref="C68:Q68"/>
    <mergeCell ref="B70:N70"/>
    <mergeCell ref="O70:R70"/>
    <mergeCell ref="F63:L63"/>
    <mergeCell ref="P63:Q63"/>
    <mergeCell ref="B69:Q69"/>
    <mergeCell ref="F61:L61"/>
    <mergeCell ref="P61:Q61"/>
    <mergeCell ref="T10:T11"/>
    <mergeCell ref="D45:P45"/>
    <mergeCell ref="B47:R47"/>
    <mergeCell ref="C49:R49"/>
    <mergeCell ref="C56:P56"/>
    <mergeCell ref="B57:R57"/>
    <mergeCell ref="F58:L58"/>
    <mergeCell ref="P58:Q58"/>
    <mergeCell ref="C59:R59"/>
    <mergeCell ref="F60:L60"/>
    <mergeCell ref="P60:Q60"/>
    <mergeCell ref="T12:T13"/>
    <mergeCell ref="T14:T15"/>
    <mergeCell ref="T16:T17"/>
    <mergeCell ref="R1:R9"/>
    <mergeCell ref="C2:D2"/>
    <mergeCell ref="E2:N2"/>
    <mergeCell ref="P2:Q2"/>
    <mergeCell ref="B8:B9"/>
    <mergeCell ref="C8:C9"/>
    <mergeCell ref="F8:F9"/>
    <mergeCell ref="G8:L9"/>
    <mergeCell ref="C1:D1"/>
    <mergeCell ref="E1:N1"/>
    <mergeCell ref="B3:B4"/>
    <mergeCell ref="C3:Q4"/>
    <mergeCell ref="C6:D6"/>
    <mergeCell ref="F6:L6"/>
    <mergeCell ref="F7:L7"/>
    <mergeCell ref="P1:Q1"/>
  </mergeCells>
  <pageMargins left="0.7" right="0.7" top="0.75" bottom="0.75" header="0.3" footer="0.3"/>
  <pageSetup scale="35" fitToHeight="0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17" ma:contentTypeDescription="Crear nuevo documento." ma:contentTypeScope="" ma:versionID="1c45941317057577dcd0800d5b0d8073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19cd83b7fe3499ed5aec6d0f0aaf9a04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_Flow_SignoffStatus xmlns="99d7d202-9883-4f15-a647-ced7ad76d18f" xsi:nil="true"/>
  </documentManagement>
</p:properties>
</file>

<file path=customXml/itemProps1.xml><?xml version="1.0" encoding="utf-8"?>
<ds:datastoreItem xmlns:ds="http://schemas.openxmlformats.org/officeDocument/2006/customXml" ds:itemID="{329C2E4E-0FDF-4317-AC7F-D73AD73B155F}"/>
</file>

<file path=customXml/itemProps2.xml><?xml version="1.0" encoding="utf-8"?>
<ds:datastoreItem xmlns:ds="http://schemas.openxmlformats.org/officeDocument/2006/customXml" ds:itemID="{A1FE4653-C398-459D-99C5-6C236068FB79}"/>
</file>

<file path=customXml/itemProps3.xml><?xml version="1.0" encoding="utf-8"?>
<ds:datastoreItem xmlns:ds="http://schemas.openxmlformats.org/officeDocument/2006/customXml" ds:itemID="{D2049D0B-D538-488E-A682-19CBED1A7B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Abreo Reyes</dc:creator>
  <cp:lastModifiedBy>WIN10</cp:lastModifiedBy>
  <cp:lastPrinted>2021-12-10T21:59:30Z</cp:lastPrinted>
  <dcterms:created xsi:type="dcterms:W3CDTF">2019-06-06T05:19:14Z</dcterms:created>
  <dcterms:modified xsi:type="dcterms:W3CDTF">2022-07-12T20:20:59Z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</Properties>
</file>