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G:\PORTATIL DIANA 2020\PROCESOS DE COMPRA-TELETRABAJO-2020\CONTRATACION 2022\31. PROCESO DE VACUNAS TOXOIDE 2022\"/>
    </mc:Choice>
  </mc:AlternateContent>
  <xr:revisionPtr revIDLastSave="0" documentId="13_ncr:1_{B0B994CA-6866-4C17-B455-B852CC0EDC09}" xr6:coauthVersionLast="47" xr6:coauthVersionMax="47" xr10:uidLastSave="{00000000-0000-0000-0000-000000000000}"/>
  <bookViews>
    <workbookView xWindow="-120" yWindow="-120" windowWidth="29040" windowHeight="15840" xr2:uid="{5C0FE9D0-68E5-4C0B-A094-7DFFEB7B298F}"/>
  </bookViews>
  <sheets>
    <sheet name="ANEXO" sheetId="1" r:id="rId1"/>
    <sheet name="CUADRO CON IVA INCLUIDO" sheetId="2" r:id="rId2"/>
    <sheet name="CUADRO SIN SIGN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 i="1" l="1"/>
  <c r="M12" i="1"/>
  <c r="M11" i="1"/>
  <c r="M13" i="1"/>
  <c r="G11" i="1"/>
  <c r="N41" i="1"/>
  <c r="O41" i="1" s="1"/>
  <c r="I12" i="3" l="1"/>
  <c r="I13" i="3" s="1"/>
  <c r="I15" i="3" s="1"/>
  <c r="I12" i="2"/>
  <c r="I13" i="2" s="1"/>
  <c r="I15" i="2" s="1"/>
  <c r="K11" i="1" l="1"/>
  <c r="I11" i="1"/>
  <c r="I12" i="1" s="1"/>
  <c r="I14" i="1" l="1"/>
  <c r="K12" i="1"/>
  <c r="K14" i="1" s="1"/>
  <c r="J18" i="1" l="1"/>
  <c r="J20" i="1" l="1"/>
</calcChain>
</file>

<file path=xl/sharedStrings.xml><?xml version="1.0" encoding="utf-8"?>
<sst xmlns="http://schemas.openxmlformats.org/spreadsheetml/2006/main" count="72" uniqueCount="41">
  <si>
    <t>PROMEDIO</t>
  </si>
  <si>
    <t>VALOR UNITARIO</t>
  </si>
  <si>
    <t>VALOR TOTAL</t>
  </si>
  <si>
    <t>SUBTOTAL</t>
  </si>
  <si>
    <t>IVA</t>
  </si>
  <si>
    <t>TOTAL</t>
  </si>
  <si>
    <t>ANEXO 1.</t>
  </si>
  <si>
    <t xml:space="preserve">CUADRO COMPARATIVO DE  PRECOTIZACIONES EN COMPRAS </t>
  </si>
  <si>
    <t>ESTUDIO DE MERCADO</t>
  </si>
  <si>
    <t xml:space="preserve">    </t>
  </si>
  <si>
    <t>En atencion a las directrices emanadas por el Sena, se solicitaron las precotizaciones por la pagina www.contratacion.sena.edu.co</t>
  </si>
  <si>
    <t>en cuyo termino, se presentaron las siguientes cotizaciones y cuyo estudio comparativo se evidencia en el siguiente cuadro:</t>
  </si>
  <si>
    <t xml:space="preserve">PROMEDIO TOTAL: </t>
  </si>
  <si>
    <t xml:space="preserve">Presupuesto oficial : </t>
  </si>
  <si>
    <t xml:space="preserve">COTIZACIONES </t>
  </si>
  <si>
    <t>VALOR CON IVA INCLUIDO</t>
  </si>
  <si>
    <t>ITEM</t>
  </si>
  <si>
    <t>CODIGO UNSPSC</t>
  </si>
  <si>
    <t>DENOMINACION GENERAL DEL BIEN O SERVICIO</t>
  </si>
  <si>
    <t>DENOMINACION Y/O DESCRIPCION TECNICA DEL BIEN O SERVICIO</t>
  </si>
  <si>
    <t>UNIDAD DE MEDIDA</t>
  </si>
  <si>
    <t>CANT.</t>
  </si>
  <si>
    <t>PRECIO UND</t>
  </si>
  <si>
    <t>PRECIO TOTAL</t>
  </si>
  <si>
    <t>Suministro y aplicación de vacunacion de la toxoide tetanica</t>
  </si>
  <si>
    <t>Vacunas y Aplicación</t>
  </si>
  <si>
    <t>CRUZ ROJA COLOMBIANA</t>
  </si>
  <si>
    <t>Vacuna Toxoide Tetánica monovalente con su aplicación y esquema establecido de 1 a 3 dosis de acuerdo con el período de formación de los aprendices. Para este esquema se programan aprendices con su esquema establecido (1 a 3 dosis de acuerdo con el período de formación) en las 4 ofertas educativas de 2022.</t>
  </si>
  <si>
    <t>1. CRUZ ROJA COLOMBIANA         $  9.054.000</t>
  </si>
  <si>
    <t>ANALISIS PARA EL CALCULO DEL VALOR PRESENTE PARA VALORES HISTORICOS</t>
  </si>
  <si>
    <t>vigencia</t>
  </si>
  <si>
    <t>item</t>
  </si>
  <si>
    <t>Vr. Unit</t>
  </si>
  <si>
    <t>Vr. Ajustado</t>
  </si>
  <si>
    <t>Ipc acumulado 12 meses 9,07% 2021-2022</t>
  </si>
  <si>
    <t>Para el calculo del valor presente de los precio corriente comerciales, en este caso  el suministro y aplicación de la vacuna toxoide tetanica , tomamos el valor historico vigencia 2021  debemos tener en cuenta el indice de precios al consumidor (IPC)</t>
  </si>
  <si>
    <t>Para el 2021 el centro internacional nautico fluvial y portuario, realizo  proceso de minima cuantia. Este proceso  se hizo el contrato CO1.PCCNTR.2912153 - 2021  SUS VACUNAS . En donde se Contrata el suministro de vacunas y su aplicacion para apoyar la formación profesional de los distintos programas de titulados del Centro Internacional Náutico Fluvial y Portuario – Regional Bolívar, de conformidad con las especificaciones técnicas.  Estos valores se ajustan de acuerdo a la variacion del ipc acumulada de los 12 meses partiendo de enero 2021 hasta enero del 2022. De acuerdo con el cuadro del precios al cunsumidor en la vigencia del 2022  hay un acumulado  de 12 meses del 2021 al 2022 con una variacion acumulada de 9,07, este acumulado incide en la variacion de pecios al consumidor acumulada de los 12 meses, teniendo en cuenta que el acumulado de la vigencia del presente año, inciden de igual manera en la variacion del ipc.</t>
  </si>
  <si>
    <t>Los precios historicos corresponden a la vigencia 2021 de los precios.</t>
  </si>
  <si>
    <t xml:space="preserve">Precios Historicos del 2021 Ajustado con la variacion anual acumulada IPC 9,07 </t>
  </si>
  <si>
    <t xml:space="preserve">VALOR DEL CDP(): </t>
  </si>
  <si>
    <t>2. Precios Historicos 2021          $ 10.423.669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</si>
</sst>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1" formatCode="_-* #,##0_-;\-* #,##0_-;_-* &quot;-&quot;_-;_-@_-"/>
    <numFmt numFmtId="164" formatCode="_-* #,##0\ _€_-;\-* #,##0\ _€_-;_-* &quot;-&quot;\ _€_-;_-@_-"/>
  </numFmts>
  <fonts count="16" x14ac:knownFonts="1">
    <font>
      <sz val="11"/>
      <color theme="1"/>
      <name val="Calibri"/>
      <family val="2"/>
      <scheme val="minor"/>
    </font>
    <font>
      <b/>
      <sz val="11"/>
      <color theme="1"/>
      <name val="Calibri"/>
      <family val="2"/>
      <scheme val="minor"/>
    </font>
    <font>
      <b/>
      <sz val="16"/>
      <color theme="9" tint="-0.249977111117893"/>
      <name val="Calibri"/>
      <family val="2"/>
      <scheme val="minor"/>
    </font>
    <font>
      <sz val="11"/>
      <color theme="9" tint="-0.249977111117893"/>
      <name val="Calibri"/>
      <family val="2"/>
      <scheme val="minor"/>
    </font>
    <font>
      <b/>
      <sz val="16"/>
      <color theme="1"/>
      <name val="Calibri"/>
      <family val="2"/>
      <scheme val="minor"/>
    </font>
    <font>
      <b/>
      <sz val="12"/>
      <color rgb="FF000000"/>
      <name val="Calibri"/>
      <family val="2"/>
      <scheme val="minor"/>
    </font>
    <font>
      <b/>
      <sz val="12"/>
      <color theme="1"/>
      <name val="Calibri"/>
      <family val="2"/>
      <scheme val="minor"/>
    </font>
    <font>
      <b/>
      <u/>
      <sz val="11"/>
      <color theme="1"/>
      <name val="Calibri"/>
      <family val="2"/>
      <scheme val="minor"/>
    </font>
    <font>
      <b/>
      <sz val="9"/>
      <color theme="1"/>
      <name val="Calibri"/>
      <family val="2"/>
      <scheme val="minor"/>
    </font>
    <font>
      <b/>
      <sz val="9"/>
      <color rgb="FF000000"/>
      <name val="Arial"/>
      <family val="2"/>
    </font>
    <font>
      <b/>
      <sz val="9"/>
      <color rgb="FF000000"/>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sz val="12"/>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3" tint="0.59999389629810485"/>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2">
    <xf numFmtId="0" fontId="0" fillId="0" borderId="0" xfId="0"/>
    <xf numFmtId="0" fontId="3" fillId="0" borderId="0" xfId="0" applyFont="1"/>
    <xf numFmtId="0" fontId="4" fillId="0" borderId="0" xfId="0" applyFont="1" applyAlignment="1">
      <alignment horizontal="center"/>
    </xf>
    <xf numFmtId="0" fontId="2" fillId="0" borderId="0" xfId="0" applyFont="1" applyAlignment="1"/>
    <xf numFmtId="0" fontId="7" fillId="0" borderId="0" xfId="0" applyFont="1" applyAlignment="1">
      <alignment horizontal="left"/>
    </xf>
    <xf numFmtId="164" fontId="0" fillId="0" borderId="0" xfId="0" applyNumberFormat="1"/>
    <xf numFmtId="3" fontId="8" fillId="0" borderId="4" xfId="0" applyNumberFormat="1" applyFont="1" applyBorder="1" applyAlignment="1">
      <alignment horizontal="center"/>
    </xf>
    <xf numFmtId="0" fontId="8" fillId="0" borderId="5" xfId="0" applyFont="1" applyBorder="1" applyAlignment="1">
      <alignment horizontal="center"/>
    </xf>
    <xf numFmtId="0" fontId="8" fillId="0" borderId="0" xfId="0" applyFont="1" applyAlignment="1">
      <alignment horizontal="center"/>
    </xf>
    <xf numFmtId="3" fontId="8" fillId="0" borderId="6" xfId="0" applyNumberFormat="1" applyFont="1" applyBorder="1" applyAlignment="1">
      <alignment horizontal="center"/>
    </xf>
    <xf numFmtId="3" fontId="1" fillId="0" borderId="9" xfId="0" applyNumberFormat="1" applyFont="1" applyBorder="1" applyAlignment="1">
      <alignment horizontal="center"/>
    </xf>
    <xf numFmtId="0" fontId="1" fillId="2" borderId="1" xfId="0" applyFont="1" applyFill="1" applyBorder="1" applyAlignment="1">
      <alignment horizontal="center" vertical="center" wrapText="1"/>
    </xf>
    <xf numFmtId="3" fontId="8" fillId="0" borderId="0" xfId="0" applyNumberFormat="1" applyFont="1" applyBorder="1" applyAlignment="1">
      <alignment horizontal="center"/>
    </xf>
    <xf numFmtId="0" fontId="11" fillId="0" borderId="1" xfId="0" applyFont="1" applyBorder="1" applyAlignment="1">
      <alignment horizontal="center" vertical="center" wrapText="1"/>
    </xf>
    <xf numFmtId="41" fontId="0" fillId="0" borderId="1" xfId="0" applyNumberFormat="1" applyBorder="1" applyAlignment="1">
      <alignment vertical="center" wrapText="1"/>
    </xf>
    <xf numFmtId="0" fontId="0" fillId="3" borderId="1" xfId="0" applyFill="1" applyBorder="1"/>
    <xf numFmtId="0" fontId="10" fillId="4" borderId="1" xfId="0" applyFont="1" applyFill="1" applyBorder="1" applyAlignment="1">
      <alignment horizontal="center" vertical="center" wrapText="1"/>
    </xf>
    <xf numFmtId="0" fontId="8" fillId="0" borderId="5" xfId="0" applyFont="1" applyBorder="1" applyAlignment="1">
      <alignment horizontal="center"/>
    </xf>
    <xf numFmtId="0" fontId="8" fillId="0" borderId="0" xfId="0" applyFont="1" applyAlignment="1">
      <alignment horizontal="center"/>
    </xf>
    <xf numFmtId="41" fontId="1" fillId="3" borderId="1" xfId="0" applyNumberFormat="1" applyFont="1" applyFill="1" applyBorder="1"/>
    <xf numFmtId="0" fontId="1" fillId="3" borderId="1" xfId="0" applyFont="1" applyFill="1" applyBorder="1"/>
    <xf numFmtId="0" fontId="14" fillId="2" borderId="1" xfId="0" applyFont="1" applyFill="1" applyBorder="1"/>
    <xf numFmtId="41" fontId="6" fillId="2" borderId="1" xfId="0" applyNumberFormat="1" applyFont="1" applyFill="1" applyBorder="1"/>
    <xf numFmtId="0" fontId="6" fillId="2" borderId="1" xfId="0" applyFont="1" applyFill="1" applyBorder="1"/>
    <xf numFmtId="0" fontId="6" fillId="0" borderId="0" xfId="0" applyFont="1"/>
    <xf numFmtId="0" fontId="1" fillId="0" borderId="0" xfId="0" applyFont="1"/>
    <xf numFmtId="0" fontId="1" fillId="0" borderId="0" xfId="0" applyFont="1" applyAlignment="1">
      <alignment horizontal="center"/>
    </xf>
    <xf numFmtId="0" fontId="0" fillId="0" borderId="0" xfId="0" applyAlignment="1">
      <alignment horizontal="left" vertical="center" wrapText="1"/>
    </xf>
    <xf numFmtId="0" fontId="1" fillId="0" borderId="0" xfId="0" applyFont="1" applyAlignment="1">
      <alignment horizontal="center" vertical="center" wrapText="1"/>
    </xf>
    <xf numFmtId="0" fontId="15" fillId="0" borderId="0" xfId="0" applyFont="1" applyAlignment="1">
      <alignment horizontal="center" vertical="center" wrapText="1"/>
    </xf>
    <xf numFmtId="41" fontId="0" fillId="0" borderId="0" xfId="0" applyNumberFormat="1"/>
    <xf numFmtId="41" fontId="0" fillId="0" borderId="1" xfId="0" applyNumberFormat="1" applyFill="1" applyBorder="1" applyAlignment="1">
      <alignment vertical="center" wrapText="1"/>
    </xf>
    <xf numFmtId="42" fontId="0" fillId="0" borderId="0" xfId="0" applyNumberFormat="1"/>
    <xf numFmtId="0" fontId="2" fillId="0" borderId="0" xfId="0" applyFont="1" applyAlignment="1">
      <alignment horizontal="center"/>
    </xf>
    <xf numFmtId="0" fontId="8" fillId="0" borderId="5" xfId="0" applyFont="1" applyBorder="1" applyAlignment="1">
      <alignment horizontal="center"/>
    </xf>
    <xf numFmtId="0" fontId="8" fillId="0" borderId="0" xfId="0" applyFont="1" applyBorder="1" applyAlignment="1">
      <alignment horizontal="center"/>
    </xf>
    <xf numFmtId="0" fontId="8" fillId="4" borderId="1" xfId="0" applyFont="1" applyFill="1" applyBorder="1" applyAlignment="1">
      <alignment horizontal="center" vertical="center" wrapText="1"/>
    </xf>
    <xf numFmtId="0" fontId="12" fillId="3" borderId="1" xfId="0" applyFont="1" applyFill="1" applyBorder="1" applyAlignment="1">
      <alignment horizontal="center" wrapText="1"/>
    </xf>
    <xf numFmtId="0" fontId="9" fillId="4" borderId="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3" fillId="3" borderId="1" xfId="0" applyFont="1" applyFill="1" applyBorder="1" applyAlignment="1">
      <alignment horizontal="center" vertical="top" wrapText="1"/>
    </xf>
    <xf numFmtId="0" fontId="0" fillId="0" borderId="0" xfId="0" applyAlignment="1">
      <alignment horizontal="left" vertical="center" wrapText="1"/>
    </xf>
    <xf numFmtId="0" fontId="8" fillId="0" borderId="2" xfId="0" applyFont="1" applyBorder="1" applyAlignment="1">
      <alignment horizontal="center"/>
    </xf>
    <xf numFmtId="0" fontId="8" fillId="0" borderId="3"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6" fillId="2" borderId="1" xfId="0" applyFont="1" applyFill="1" applyBorder="1" applyAlignment="1">
      <alignment horizontal="center" vertical="top" wrapText="1"/>
    </xf>
    <xf numFmtId="0" fontId="1"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5" fillId="2" borderId="1" xfId="0" applyFont="1" applyFill="1" applyBorder="1" applyAlignment="1">
      <alignment horizontal="center" wrapText="1"/>
    </xf>
    <xf numFmtId="3"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574676</xdr:colOff>
      <xdr:row>0</xdr:row>
      <xdr:rowOff>203201</xdr:rowOff>
    </xdr:from>
    <xdr:to>
      <xdr:col>3</xdr:col>
      <xdr:colOff>636566</xdr:colOff>
      <xdr:row>4</xdr:row>
      <xdr:rowOff>152400</xdr:rowOff>
    </xdr:to>
    <xdr:pic>
      <xdr:nvPicPr>
        <xdr:cNvPr id="2" name="Imagen 1">
          <a:extLst>
            <a:ext uri="{FF2B5EF4-FFF2-40B4-BE49-F238E27FC236}">
              <a16:creationId xmlns:a16="http://schemas.microsoft.com/office/drawing/2014/main" id="{ADF34590-BF89-4E7D-A7CA-B70BADDC2EF4}"/>
            </a:ext>
          </a:extLst>
        </xdr:cNvPr>
        <xdr:cNvPicPr>
          <a:picLocks noChangeAspect="1"/>
        </xdr:cNvPicPr>
      </xdr:nvPicPr>
      <xdr:blipFill>
        <a:blip xmlns:r="http://schemas.openxmlformats.org/officeDocument/2006/relationships" r:embed="rId1"/>
        <a:stretch>
          <a:fillRect/>
        </a:stretch>
      </xdr:blipFill>
      <xdr:spPr>
        <a:xfrm>
          <a:off x="1806576" y="203201"/>
          <a:ext cx="823890" cy="939799"/>
        </a:xfrm>
        <a:prstGeom prst="rect">
          <a:avLst/>
        </a:prstGeom>
      </xdr:spPr>
    </xdr:pic>
    <xdr:clientData/>
  </xdr:twoCellAnchor>
  <xdr:twoCellAnchor editAs="oneCell">
    <xdr:from>
      <xdr:col>1</xdr:col>
      <xdr:colOff>533399</xdr:colOff>
      <xdr:row>41</xdr:row>
      <xdr:rowOff>0</xdr:rowOff>
    </xdr:from>
    <xdr:to>
      <xdr:col>6</xdr:col>
      <xdr:colOff>346074</xdr:colOff>
      <xdr:row>62</xdr:row>
      <xdr:rowOff>80791</xdr:rowOff>
    </xdr:to>
    <xdr:pic>
      <xdr:nvPicPr>
        <xdr:cNvPr id="3" name="Imagen 2">
          <a:extLst>
            <a:ext uri="{FF2B5EF4-FFF2-40B4-BE49-F238E27FC236}">
              <a16:creationId xmlns:a16="http://schemas.microsoft.com/office/drawing/2014/main" id="{71FAFB7D-C128-4DDB-867F-66FB062ADDE1}"/>
            </a:ext>
          </a:extLst>
        </xdr:cNvPr>
        <xdr:cNvPicPr>
          <a:picLocks noChangeAspect="1"/>
        </xdr:cNvPicPr>
      </xdr:nvPicPr>
      <xdr:blipFill rotWithShape="1">
        <a:blip xmlns:r="http://schemas.openxmlformats.org/officeDocument/2006/relationships" r:embed="rId2"/>
        <a:srcRect l="30837" t="20743" r="32492" b="31103"/>
        <a:stretch/>
      </xdr:blipFill>
      <xdr:spPr>
        <a:xfrm>
          <a:off x="1219199" y="11863558"/>
          <a:ext cx="5527675" cy="4081291"/>
        </a:xfrm>
        <a:prstGeom prst="rect">
          <a:avLst/>
        </a:prstGeom>
      </xdr:spPr>
    </xdr:pic>
    <xdr:clientData/>
  </xdr:twoCellAnchor>
  <xdr:twoCellAnchor editAs="oneCell">
    <xdr:from>
      <xdr:col>8</xdr:col>
      <xdr:colOff>508000</xdr:colOff>
      <xdr:row>29</xdr:row>
      <xdr:rowOff>139700</xdr:rowOff>
    </xdr:from>
    <xdr:to>
      <xdr:col>15</xdr:col>
      <xdr:colOff>519588</xdr:colOff>
      <xdr:row>35</xdr:row>
      <xdr:rowOff>98063</xdr:rowOff>
    </xdr:to>
    <xdr:pic>
      <xdr:nvPicPr>
        <xdr:cNvPr id="4" name="Imagen 3">
          <a:extLst>
            <a:ext uri="{FF2B5EF4-FFF2-40B4-BE49-F238E27FC236}">
              <a16:creationId xmlns:a16="http://schemas.microsoft.com/office/drawing/2014/main" id="{026476DE-DBC3-4074-8BE0-0DD3D646F248}"/>
            </a:ext>
          </a:extLst>
        </xdr:cNvPr>
        <xdr:cNvPicPr>
          <a:picLocks noChangeAspect="1"/>
        </xdr:cNvPicPr>
      </xdr:nvPicPr>
      <xdr:blipFill rotWithShape="1">
        <a:blip xmlns:r="http://schemas.openxmlformats.org/officeDocument/2006/relationships" r:embed="rId3"/>
        <a:srcRect l="11530" t="29016" r="28115" b="51969"/>
        <a:stretch/>
      </xdr:blipFill>
      <xdr:spPr>
        <a:xfrm>
          <a:off x="8394700" y="9042400"/>
          <a:ext cx="6196488" cy="1101363"/>
        </a:xfrm>
        <a:prstGeom prst="rect">
          <a:avLst/>
        </a:prstGeom>
      </xdr:spPr>
    </xdr:pic>
    <xdr:clientData/>
  </xdr:twoCellAnchor>
  <xdr:twoCellAnchor editAs="oneCell">
    <xdr:from>
      <xdr:col>1</xdr:col>
      <xdr:colOff>428625</xdr:colOff>
      <xdr:row>29</xdr:row>
      <xdr:rowOff>73025</xdr:rowOff>
    </xdr:from>
    <xdr:to>
      <xdr:col>6</xdr:col>
      <xdr:colOff>384175</xdr:colOff>
      <xdr:row>39</xdr:row>
      <xdr:rowOff>581785</xdr:rowOff>
    </xdr:to>
    <xdr:pic>
      <xdr:nvPicPr>
        <xdr:cNvPr id="5" name="Imagen 4" descr="Gráfica Índice de precios al consumidor (IPC)">
          <a:extLst>
            <a:ext uri="{FF2B5EF4-FFF2-40B4-BE49-F238E27FC236}">
              <a16:creationId xmlns:a16="http://schemas.microsoft.com/office/drawing/2014/main" id="{830CB519-9D4E-4A54-9E20-37CEABB6551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14425" y="8975725"/>
          <a:ext cx="5670550" cy="2540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DCCC6-74E4-43F2-8BCF-3EA068D62033}">
  <dimension ref="B1:Q41"/>
  <sheetViews>
    <sheetView tabSelected="1" zoomScale="75" zoomScaleNormal="75" workbookViewId="0">
      <selection activeCell="E18" sqref="E18"/>
    </sheetView>
  </sheetViews>
  <sheetFormatPr baseColWidth="10" defaultRowHeight="15" x14ac:dyDescent="0.25"/>
  <cols>
    <col min="1" max="1" width="10.28515625" customWidth="1"/>
    <col min="2" max="2" width="8.140625" customWidth="1"/>
    <col min="3" max="3" width="11.42578125" customWidth="1"/>
    <col min="4" max="4" width="22.5703125" customWidth="1"/>
    <col min="5" max="5" width="31.5703125" customWidth="1"/>
    <col min="6" max="6" width="11.85546875" customWidth="1"/>
    <col min="7" max="7" width="9.28515625" customWidth="1"/>
    <col min="8" max="8" width="12.85546875" customWidth="1"/>
    <col min="9" max="9" width="13" customWidth="1"/>
    <col min="10" max="11" width="14.5703125" customWidth="1"/>
    <col min="12" max="12" width="13.140625" customWidth="1"/>
    <col min="13" max="13" width="12.42578125" customWidth="1"/>
    <col min="14" max="14" width="13.5703125" customWidth="1"/>
    <col min="16" max="16" width="13.140625" bestFit="1" customWidth="1"/>
    <col min="17" max="17" width="14.42578125" customWidth="1"/>
  </cols>
  <sheetData>
    <row r="1" spans="2:17" ht="21" x14ac:dyDescent="0.35">
      <c r="B1" s="33" t="s">
        <v>6</v>
      </c>
      <c r="C1" s="33"/>
      <c r="D1" s="33"/>
      <c r="E1" s="33"/>
      <c r="F1" s="33"/>
      <c r="G1" s="33"/>
      <c r="H1" s="33"/>
      <c r="I1" s="33"/>
      <c r="J1" s="33"/>
      <c r="K1" s="33"/>
      <c r="L1" s="33"/>
      <c r="M1" s="33"/>
      <c r="N1" s="33"/>
      <c r="O1" s="3"/>
      <c r="P1" s="3"/>
      <c r="Q1" s="3"/>
    </row>
    <row r="2" spans="2:17" x14ac:dyDescent="0.25">
      <c r="B2" s="1"/>
      <c r="C2" s="1"/>
      <c r="D2" s="1"/>
      <c r="E2" s="1"/>
      <c r="F2" s="1"/>
      <c r="G2" s="1"/>
      <c r="H2" s="1"/>
      <c r="I2" s="1"/>
      <c r="J2" s="1"/>
      <c r="K2" s="1"/>
      <c r="L2" s="1"/>
      <c r="M2" s="1"/>
    </row>
    <row r="3" spans="2:17" ht="21" x14ac:dyDescent="0.35">
      <c r="B3" s="33" t="s">
        <v>7</v>
      </c>
      <c r="C3" s="33"/>
      <c r="D3" s="33"/>
      <c r="E3" s="33"/>
      <c r="F3" s="33"/>
      <c r="G3" s="33"/>
      <c r="H3" s="33"/>
      <c r="I3" s="33"/>
      <c r="J3" s="33"/>
      <c r="K3" s="33"/>
      <c r="L3" s="33"/>
      <c r="M3" s="33"/>
      <c r="N3" s="33"/>
      <c r="O3" s="3"/>
      <c r="P3" s="3"/>
      <c r="Q3" s="3"/>
    </row>
    <row r="4" spans="2:17" ht="21" x14ac:dyDescent="0.35">
      <c r="B4" s="33" t="s">
        <v>8</v>
      </c>
      <c r="C4" s="33"/>
      <c r="D4" s="33"/>
      <c r="E4" s="33"/>
      <c r="F4" s="33"/>
      <c r="G4" s="33"/>
      <c r="H4" s="33"/>
      <c r="I4" s="33"/>
      <c r="J4" s="33"/>
      <c r="K4" s="33"/>
      <c r="L4" s="33"/>
      <c r="M4" s="33"/>
      <c r="N4" s="33"/>
      <c r="O4" s="3"/>
      <c r="P4" s="3"/>
      <c r="Q4" s="3"/>
    </row>
    <row r="5" spans="2:17" ht="21" x14ac:dyDescent="0.35">
      <c r="D5" t="s">
        <v>9</v>
      </c>
      <c r="F5" s="2"/>
      <c r="G5" s="2"/>
    </row>
    <row r="6" spans="2:17" x14ac:dyDescent="0.25">
      <c r="B6" t="s">
        <v>10</v>
      </c>
    </row>
    <row r="7" spans="2:17" x14ac:dyDescent="0.25">
      <c r="B7" t="s">
        <v>11</v>
      </c>
    </row>
    <row r="9" spans="2:17" ht="55.5" customHeight="1" x14ac:dyDescent="0.25">
      <c r="B9" s="38" t="s">
        <v>16</v>
      </c>
      <c r="C9" s="38" t="s">
        <v>17</v>
      </c>
      <c r="D9" s="39" t="s">
        <v>18</v>
      </c>
      <c r="E9" s="38" t="s">
        <v>19</v>
      </c>
      <c r="F9" s="38" t="s">
        <v>20</v>
      </c>
      <c r="G9" s="38" t="s">
        <v>21</v>
      </c>
      <c r="H9" s="36" t="s">
        <v>26</v>
      </c>
      <c r="I9" s="36"/>
      <c r="J9" s="36" t="s">
        <v>38</v>
      </c>
      <c r="K9" s="36"/>
      <c r="L9" s="36" t="s">
        <v>0</v>
      </c>
      <c r="M9" s="36"/>
    </row>
    <row r="10" spans="2:17" ht="32.25" customHeight="1" x14ac:dyDescent="0.25">
      <c r="B10" s="38"/>
      <c r="C10" s="38"/>
      <c r="D10" s="40"/>
      <c r="E10" s="38"/>
      <c r="F10" s="38"/>
      <c r="G10" s="38"/>
      <c r="H10" s="16" t="s">
        <v>1</v>
      </c>
      <c r="I10" s="16" t="s">
        <v>2</v>
      </c>
      <c r="J10" s="16" t="s">
        <v>1</v>
      </c>
      <c r="K10" s="16" t="s">
        <v>2</v>
      </c>
      <c r="L10" s="16" t="s">
        <v>22</v>
      </c>
      <c r="M10" s="16" t="s">
        <v>23</v>
      </c>
    </row>
    <row r="11" spans="2:17" ht="151.5" customHeight="1" x14ac:dyDescent="0.25">
      <c r="B11" s="13">
        <v>1</v>
      </c>
      <c r="C11" s="13">
        <v>51201621</v>
      </c>
      <c r="D11" s="13" t="s">
        <v>24</v>
      </c>
      <c r="E11" s="13" t="s">
        <v>27</v>
      </c>
      <c r="F11" s="13" t="s">
        <v>25</v>
      </c>
      <c r="G11" s="13">
        <f>503-134</f>
        <v>369</v>
      </c>
      <c r="H11" s="31">
        <v>18000</v>
      </c>
      <c r="I11" s="31">
        <f>+H11*G11</f>
        <v>6642000</v>
      </c>
      <c r="J11" s="14">
        <v>20723</v>
      </c>
      <c r="K11" s="14">
        <f>+J11*G11</f>
        <v>7646787</v>
      </c>
      <c r="L11" s="14">
        <v>19362</v>
      </c>
      <c r="M11" s="14">
        <f>+L11*G11</f>
        <v>7144578</v>
      </c>
    </row>
    <row r="12" spans="2:17" x14ac:dyDescent="0.25">
      <c r="B12" s="37" t="s">
        <v>3</v>
      </c>
      <c r="C12" s="37"/>
      <c r="D12" s="37"/>
      <c r="E12" s="37"/>
      <c r="F12" s="37"/>
      <c r="G12" s="37"/>
      <c r="H12" s="15"/>
      <c r="I12" s="19">
        <f>SUM(I11)</f>
        <v>6642000</v>
      </c>
      <c r="J12" s="20"/>
      <c r="K12" s="19">
        <f>SUM(K11)</f>
        <v>7646787</v>
      </c>
      <c r="L12" s="20"/>
      <c r="M12" s="19">
        <f>+M11</f>
        <v>7144578</v>
      </c>
    </row>
    <row r="13" spans="2:17" x14ac:dyDescent="0.25">
      <c r="B13" s="41" t="s">
        <v>4</v>
      </c>
      <c r="C13" s="41"/>
      <c r="D13" s="41"/>
      <c r="E13" s="41"/>
      <c r="F13" s="41"/>
      <c r="G13" s="41"/>
      <c r="H13" s="15"/>
      <c r="I13" s="20">
        <v>0</v>
      </c>
      <c r="J13" s="20"/>
      <c r="K13" s="20">
        <v>0</v>
      </c>
      <c r="L13" s="20"/>
      <c r="M13" s="19">
        <f t="shared" ref="M13" si="0">+(I13+K13)/2</f>
        <v>0</v>
      </c>
    </row>
    <row r="14" spans="2:17" x14ac:dyDescent="0.25">
      <c r="B14" s="41" t="s">
        <v>5</v>
      </c>
      <c r="C14" s="41"/>
      <c r="D14" s="41"/>
      <c r="E14" s="41"/>
      <c r="F14" s="41"/>
      <c r="G14" s="41"/>
      <c r="H14" s="15"/>
      <c r="I14" s="19">
        <f>SUM(I12:I13)</f>
        <v>6642000</v>
      </c>
      <c r="J14" s="20"/>
      <c r="K14" s="19">
        <f>SUM(K12:K13)</f>
        <v>7646787</v>
      </c>
      <c r="L14" s="20"/>
      <c r="M14" s="19">
        <f>+M12</f>
        <v>7144578</v>
      </c>
    </row>
    <row r="17" spans="2:17" ht="15.75" thickBot="1" x14ac:dyDescent="0.3">
      <c r="C17" s="4" t="s">
        <v>14</v>
      </c>
    </row>
    <row r="18" spans="2:17" x14ac:dyDescent="0.25">
      <c r="C18" t="s">
        <v>28</v>
      </c>
      <c r="H18" s="43" t="s">
        <v>12</v>
      </c>
      <c r="I18" s="44"/>
      <c r="J18" s="6">
        <f>+M14</f>
        <v>7144578</v>
      </c>
      <c r="L18" s="30"/>
    </row>
    <row r="19" spans="2:17" x14ac:dyDescent="0.25">
      <c r="C19" t="s">
        <v>40</v>
      </c>
      <c r="D19" s="5"/>
      <c r="H19" s="17"/>
      <c r="I19" s="18"/>
      <c r="J19" s="9"/>
    </row>
    <row r="20" spans="2:17" x14ac:dyDescent="0.25">
      <c r="H20" s="34" t="s">
        <v>13</v>
      </c>
      <c r="I20" s="35"/>
      <c r="J20" s="9">
        <f>+J18</f>
        <v>7144578</v>
      </c>
      <c r="K20" s="12"/>
      <c r="L20" s="12"/>
    </row>
    <row r="21" spans="2:17" x14ac:dyDescent="0.25">
      <c r="H21" s="7"/>
      <c r="I21" s="8"/>
      <c r="J21" s="9"/>
      <c r="K21" s="12"/>
      <c r="L21" s="12"/>
    </row>
    <row r="22" spans="2:17" ht="15.75" thickBot="1" x14ac:dyDescent="0.3">
      <c r="H22" s="45" t="s">
        <v>39</v>
      </c>
      <c r="I22" s="46"/>
      <c r="J22" s="10">
        <v>7154628</v>
      </c>
      <c r="K22" s="12"/>
      <c r="L22" s="12"/>
    </row>
    <row r="23" spans="2:17" x14ac:dyDescent="0.25">
      <c r="K23" s="12"/>
      <c r="L23" s="12"/>
    </row>
    <row r="24" spans="2:17" ht="15.75" x14ac:dyDescent="0.25">
      <c r="B24" s="24" t="s">
        <v>29</v>
      </c>
      <c r="C24" s="25"/>
      <c r="D24" s="25"/>
      <c r="E24" s="25"/>
      <c r="F24" s="25"/>
      <c r="J24" s="51"/>
    </row>
    <row r="26" spans="2:17" ht="35.25" customHeight="1" x14ac:dyDescent="0.25">
      <c r="B26" s="42" t="s">
        <v>35</v>
      </c>
      <c r="C26" s="42"/>
      <c r="D26" s="42"/>
      <c r="E26" s="42"/>
      <c r="F26" s="42"/>
      <c r="G26" s="42"/>
      <c r="H26" s="42"/>
      <c r="I26" s="42"/>
      <c r="J26" s="42"/>
      <c r="K26" s="42"/>
      <c r="L26" s="42"/>
      <c r="M26" s="42"/>
      <c r="N26" s="42"/>
      <c r="O26" s="42"/>
      <c r="P26" s="42"/>
      <c r="Q26" s="42"/>
    </row>
    <row r="27" spans="2:17" ht="69" customHeight="1" x14ac:dyDescent="0.25">
      <c r="B27" s="42" t="s">
        <v>36</v>
      </c>
      <c r="C27" s="42"/>
      <c r="D27" s="42"/>
      <c r="E27" s="42"/>
      <c r="F27" s="42"/>
      <c r="G27" s="42"/>
      <c r="H27" s="42"/>
      <c r="I27" s="42"/>
      <c r="J27" s="42"/>
      <c r="K27" s="42"/>
      <c r="L27" s="42"/>
      <c r="M27" s="42"/>
      <c r="N27" s="42"/>
      <c r="O27" s="42"/>
      <c r="P27" s="42"/>
      <c r="Q27" s="42"/>
    </row>
    <row r="39" spans="11:17" ht="24.75" customHeight="1" x14ac:dyDescent="0.25">
      <c r="K39" t="s">
        <v>37</v>
      </c>
      <c r="L39" s="26"/>
      <c r="M39" s="26"/>
      <c r="N39" s="26"/>
      <c r="P39" s="27"/>
    </row>
    <row r="40" spans="11:17" ht="48" customHeight="1" x14ac:dyDescent="0.25">
      <c r="K40" s="28" t="s">
        <v>30</v>
      </c>
      <c r="L40" s="28" t="s">
        <v>31</v>
      </c>
      <c r="M40" s="28" t="s">
        <v>32</v>
      </c>
      <c r="N40" s="29" t="s">
        <v>34</v>
      </c>
      <c r="O40" s="28" t="s">
        <v>33</v>
      </c>
      <c r="P40" s="29"/>
      <c r="Q40" s="28"/>
    </row>
    <row r="41" spans="11:17" x14ac:dyDescent="0.25">
      <c r="K41">
        <v>2021</v>
      </c>
      <c r="L41" s="30">
        <v>1</v>
      </c>
      <c r="M41" s="30">
        <v>19000</v>
      </c>
      <c r="N41" s="30">
        <f>+M41*9.07%</f>
        <v>1723.3</v>
      </c>
      <c r="O41" s="30">
        <f t="shared" ref="O41" si="1">+M41+N41</f>
        <v>20723.3</v>
      </c>
      <c r="P41" s="30"/>
      <c r="Q41" s="30"/>
    </row>
  </sheetData>
  <mergeCells count="20">
    <mergeCell ref="B26:Q26"/>
    <mergeCell ref="B27:Q27"/>
    <mergeCell ref="J9:K9"/>
    <mergeCell ref="H18:I18"/>
    <mergeCell ref="H22:I22"/>
    <mergeCell ref="B1:N1"/>
    <mergeCell ref="B3:N3"/>
    <mergeCell ref="B4:N4"/>
    <mergeCell ref="H20:I20"/>
    <mergeCell ref="L9:M9"/>
    <mergeCell ref="B12:G12"/>
    <mergeCell ref="B9:B10"/>
    <mergeCell ref="C9:C10"/>
    <mergeCell ref="D9:D10"/>
    <mergeCell ref="E9:E10"/>
    <mergeCell ref="F9:F10"/>
    <mergeCell ref="B13:G13"/>
    <mergeCell ref="B14:G14"/>
    <mergeCell ref="G9:G10"/>
    <mergeCell ref="H9:I9"/>
  </mergeCells>
  <pageMargins left="0.70866141732283472" right="0.70866141732283472" top="0.74803149606299213" bottom="0.74803149606299213" header="0.31496062992125984" footer="0.31496062992125984"/>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EB8AF-376C-4336-869E-BCF97EC34B4D}">
  <dimension ref="B10:I20"/>
  <sheetViews>
    <sheetView topLeftCell="A4" zoomScale="75" zoomScaleNormal="75" workbookViewId="0">
      <selection activeCell="B13" sqref="B13:G13"/>
    </sheetView>
  </sheetViews>
  <sheetFormatPr baseColWidth="10" defaultRowHeight="15" x14ac:dyDescent="0.25"/>
  <cols>
    <col min="2" max="2" width="9.28515625" customWidth="1"/>
    <col min="3" max="3" width="12.85546875" customWidth="1"/>
    <col min="4" max="4" width="13.5703125" customWidth="1"/>
    <col min="5" max="5" width="47.7109375" customWidth="1"/>
    <col min="6" max="6" width="13.140625" customWidth="1"/>
    <col min="7" max="7" width="10" customWidth="1"/>
    <col min="8" max="8" width="14.85546875" customWidth="1"/>
    <col min="9" max="9" width="16.28515625" customWidth="1"/>
  </cols>
  <sheetData>
    <row r="10" spans="2:9" ht="38.25" customHeight="1" x14ac:dyDescent="0.25">
      <c r="B10" s="49" t="s">
        <v>16</v>
      </c>
      <c r="C10" s="49" t="s">
        <v>17</v>
      </c>
      <c r="D10" s="49" t="s">
        <v>18</v>
      </c>
      <c r="E10" s="49" t="s">
        <v>19</v>
      </c>
      <c r="F10" s="49" t="s">
        <v>20</v>
      </c>
      <c r="G10" s="49" t="s">
        <v>21</v>
      </c>
      <c r="H10" s="48" t="s">
        <v>15</v>
      </c>
      <c r="I10" s="48"/>
    </row>
    <row r="11" spans="2:9" ht="36" customHeight="1" x14ac:dyDescent="0.25">
      <c r="B11" s="49"/>
      <c r="C11" s="49"/>
      <c r="D11" s="49"/>
      <c r="E11" s="49"/>
      <c r="F11" s="49"/>
      <c r="G11" s="49"/>
      <c r="H11" s="11" t="s">
        <v>1</v>
      </c>
      <c r="I11" s="11" t="s">
        <v>2</v>
      </c>
    </row>
    <row r="12" spans="2:9" ht="100.5" customHeight="1" x14ac:dyDescent="0.25">
      <c r="B12" s="13">
        <v>1</v>
      </c>
      <c r="C12" s="13">
        <v>51201621</v>
      </c>
      <c r="D12" s="13" t="s">
        <v>24</v>
      </c>
      <c r="E12" s="13" t="s">
        <v>27</v>
      </c>
      <c r="F12" s="13" t="s">
        <v>25</v>
      </c>
      <c r="G12" s="13">
        <v>369</v>
      </c>
      <c r="H12" s="14">
        <v>19362</v>
      </c>
      <c r="I12" s="14">
        <f>+H12*G12</f>
        <v>7144578</v>
      </c>
    </row>
    <row r="13" spans="2:9" ht="15.75" x14ac:dyDescent="0.25">
      <c r="B13" s="50" t="s">
        <v>3</v>
      </c>
      <c r="C13" s="50"/>
      <c r="D13" s="50"/>
      <c r="E13" s="50"/>
      <c r="F13" s="50"/>
      <c r="G13" s="50"/>
      <c r="H13" s="21"/>
      <c r="I13" s="22">
        <f>+I12</f>
        <v>7144578</v>
      </c>
    </row>
    <row r="14" spans="2:9" ht="15.75" x14ac:dyDescent="0.25">
      <c r="B14" s="47" t="s">
        <v>4</v>
      </c>
      <c r="C14" s="47"/>
      <c r="D14" s="47"/>
      <c r="E14" s="47"/>
      <c r="F14" s="47"/>
      <c r="G14" s="47"/>
      <c r="H14" s="21"/>
      <c r="I14" s="23"/>
    </row>
    <row r="15" spans="2:9" ht="15.75" x14ac:dyDescent="0.25">
      <c r="B15" s="47" t="s">
        <v>5</v>
      </c>
      <c r="C15" s="47"/>
      <c r="D15" s="47"/>
      <c r="E15" s="47"/>
      <c r="F15" s="47"/>
      <c r="G15" s="47"/>
      <c r="H15" s="21"/>
      <c r="I15" s="22">
        <f>+I13</f>
        <v>7144578</v>
      </c>
    </row>
    <row r="19" spans="8:8" x14ac:dyDescent="0.25">
      <c r="H19" s="32"/>
    </row>
    <row r="20" spans="8:8" x14ac:dyDescent="0.25">
      <c r="H20" s="30"/>
    </row>
  </sheetData>
  <mergeCells count="10">
    <mergeCell ref="B15:G15"/>
    <mergeCell ref="H10:I10"/>
    <mergeCell ref="B10:B11"/>
    <mergeCell ref="C10:C11"/>
    <mergeCell ref="D10:D11"/>
    <mergeCell ref="E10:E11"/>
    <mergeCell ref="F10:F11"/>
    <mergeCell ref="G10:G11"/>
    <mergeCell ref="B13:G13"/>
    <mergeCell ref="B14:G1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E7D81-F146-481B-A3C6-F70C26FE6371}">
  <dimension ref="B10:I15"/>
  <sheetViews>
    <sheetView topLeftCell="A4" zoomScale="75" zoomScaleNormal="75" workbookViewId="0">
      <selection activeCell="B13" sqref="B13:G13"/>
    </sheetView>
  </sheetViews>
  <sheetFormatPr baseColWidth="10" defaultRowHeight="15" x14ac:dyDescent="0.25"/>
  <cols>
    <col min="3" max="3" width="14.5703125" customWidth="1"/>
    <col min="4" max="4" width="13.5703125" customWidth="1"/>
    <col min="5" max="5" width="47.7109375" customWidth="1"/>
    <col min="6" max="6" width="13.140625" customWidth="1"/>
    <col min="7" max="7" width="10" customWidth="1"/>
    <col min="8" max="8" width="14.85546875" customWidth="1"/>
    <col min="9" max="9" width="16.28515625" customWidth="1"/>
  </cols>
  <sheetData>
    <row r="10" spans="2:9" ht="30" customHeight="1" x14ac:dyDescent="0.25">
      <c r="B10" s="49" t="s">
        <v>16</v>
      </c>
      <c r="C10" s="49" t="s">
        <v>17</v>
      </c>
      <c r="D10" s="49" t="s">
        <v>18</v>
      </c>
      <c r="E10" s="49" t="s">
        <v>19</v>
      </c>
      <c r="F10" s="49" t="s">
        <v>20</v>
      </c>
      <c r="G10" s="49" t="s">
        <v>21</v>
      </c>
      <c r="H10" s="48" t="s">
        <v>15</v>
      </c>
      <c r="I10" s="48"/>
    </row>
    <row r="11" spans="2:9" ht="30" x14ac:dyDescent="0.25">
      <c r="B11" s="49"/>
      <c r="C11" s="49"/>
      <c r="D11" s="49"/>
      <c r="E11" s="49"/>
      <c r="F11" s="49"/>
      <c r="G11" s="49"/>
      <c r="H11" s="11" t="s">
        <v>1</v>
      </c>
      <c r="I11" s="11" t="s">
        <v>2</v>
      </c>
    </row>
    <row r="12" spans="2:9" ht="111" customHeight="1" x14ac:dyDescent="0.25">
      <c r="B12" s="13">
        <v>1</v>
      </c>
      <c r="C12" s="13">
        <v>51201621</v>
      </c>
      <c r="D12" s="13" t="s">
        <v>24</v>
      </c>
      <c r="E12" s="13" t="s">
        <v>27</v>
      </c>
      <c r="F12" s="13" t="s">
        <v>25</v>
      </c>
      <c r="G12" s="13">
        <v>369</v>
      </c>
      <c r="H12" s="14">
        <v>19362</v>
      </c>
      <c r="I12" s="14">
        <f>+H12*G12</f>
        <v>7144578</v>
      </c>
    </row>
    <row r="13" spans="2:9" ht="15.75" x14ac:dyDescent="0.25">
      <c r="B13" s="50" t="s">
        <v>3</v>
      </c>
      <c r="C13" s="50"/>
      <c r="D13" s="50"/>
      <c r="E13" s="50"/>
      <c r="F13" s="50"/>
      <c r="G13" s="50"/>
      <c r="H13" s="21"/>
      <c r="I13" s="22">
        <f>+I12</f>
        <v>7144578</v>
      </c>
    </row>
    <row r="14" spans="2:9" ht="15.75" x14ac:dyDescent="0.25">
      <c r="B14" s="47" t="s">
        <v>4</v>
      </c>
      <c r="C14" s="47"/>
      <c r="D14" s="47"/>
      <c r="E14" s="47"/>
      <c r="F14" s="47"/>
      <c r="G14" s="47"/>
      <c r="H14" s="21"/>
      <c r="I14" s="23"/>
    </row>
    <row r="15" spans="2:9" ht="15.75" x14ac:dyDescent="0.25">
      <c r="B15" s="47" t="s">
        <v>5</v>
      </c>
      <c r="C15" s="47"/>
      <c r="D15" s="47"/>
      <c r="E15" s="47"/>
      <c r="F15" s="47"/>
      <c r="G15" s="47"/>
      <c r="H15" s="21"/>
      <c r="I15" s="22">
        <f>+I13</f>
        <v>7144578</v>
      </c>
    </row>
  </sheetData>
  <mergeCells count="10">
    <mergeCell ref="H10:I10"/>
    <mergeCell ref="B13:G13"/>
    <mergeCell ref="B14:G14"/>
    <mergeCell ref="B15:G15"/>
    <mergeCell ref="B10:B11"/>
    <mergeCell ref="C10:C11"/>
    <mergeCell ref="D10:D11"/>
    <mergeCell ref="E10:E11"/>
    <mergeCell ref="F10:F11"/>
    <mergeCell ref="G10:G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vt:lpstr>
      <vt:lpstr>CUADRO CON IVA INCLUIDO</vt:lpstr>
      <vt:lpstr>CUADRO SIN SIGNO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Diana Estella Zabaleta Sandoval</cp:lastModifiedBy>
  <cp:lastPrinted>2021-08-26T15:46:44Z</cp:lastPrinted>
  <dcterms:created xsi:type="dcterms:W3CDTF">2021-08-13T18:11:16Z</dcterms:created>
  <dcterms:modified xsi:type="dcterms:W3CDTF">2022-06-23T19:48:40Z</dcterms:modified>
</cp:coreProperties>
</file>