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Desktop\SEM\150 MILLONES\"/>
    </mc:Choice>
  </mc:AlternateContent>
  <bookViews>
    <workbookView xWindow="0" yWindow="0" windowWidth="20490" windowHeight="7650"/>
  </bookViews>
  <sheets>
    <sheet name="PPT" sheetId="1" r:id="rId1"/>
    <sheet name="1,1 DEM ENCHAPE" sheetId="2" r:id="rId2"/>
    <sheet name="2,1 ENCHAPE" sheetId="4" r:id="rId3"/>
    <sheet name="3,1 VINILO" sheetId="7" r:id="rId4"/>
    <sheet name="2. 2,1 CIELO RASO" sheetId="8" r:id="rId5"/>
    <sheet name="2. 2,2 LAMPARA" sheetId="9" r:id="rId6"/>
    <sheet name="2.  3,1 PINTURA" sheetId="10" r:id="rId7"/>
    <sheet name="2.  4,1 DESMONTE ORINAL" sheetId="11" r:id="rId8"/>
    <sheet name="2.  4,2 SUM ORINAL" sheetId="12" r:id="rId9"/>
    <sheet name="3.  2.1 CIELO RASO" sheetId="19" r:id="rId10"/>
    <sheet name="3.  2.2. LAMPARA" sheetId="20" r:id="rId11"/>
    <sheet name="3   3.1 VINILOS" sheetId="22" r:id="rId12"/>
    <sheet name="4.  1,1 DEM ENCHAPE" sheetId="13" r:id="rId13"/>
    <sheet name="4.   2,1 ENCHAPE" sheetId="14" r:id="rId14"/>
    <sheet name="4.   3,1 PINTURA" sheetId="15" r:id="rId15"/>
    <sheet name="5.  2,1 CIELO RASO" sheetId="16" r:id="rId16"/>
    <sheet name="5.   2.2 LAMPARA" sheetId="18" r:id="rId17"/>
    <sheet name="5.  3.1 VINILO " sheetId="17" r:id="rId18"/>
    <sheet name="APU CIELO RASO" sheetId="24" r:id="rId19"/>
    <sheet name="APU IMPERMEABILIZACION" sheetId="25" r:id="rId20"/>
  </sheets>
  <externalReferences>
    <externalReference r:id="rId21"/>
  </externalReferences>
  <definedNames>
    <definedName name="_xlnm.Print_Area" localSheetId="0">PPT!$B$2:$G$65</definedName>
    <definedName name="IT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32" i="1" l="1"/>
  <c r="G36" i="1"/>
  <c r="G34" i="1"/>
  <c r="G35" i="1"/>
  <c r="C3" i="2"/>
  <c r="G46" i="1"/>
  <c r="F33" i="25"/>
  <c r="H33" i="25" s="1"/>
  <c r="I36" i="25" s="1"/>
  <c r="I30" i="25"/>
  <c r="H21" i="25"/>
  <c r="H20" i="25"/>
  <c r="I24" i="25" s="1"/>
  <c r="I17" i="25"/>
  <c r="H14" i="25"/>
  <c r="H13" i="25"/>
  <c r="F36" i="24"/>
  <c r="H36" i="24" s="1"/>
  <c r="I40" i="24" s="1"/>
  <c r="I33" i="24"/>
  <c r="H26" i="24"/>
  <c r="H25" i="24"/>
  <c r="H24" i="24"/>
  <c r="H23" i="24"/>
  <c r="H22" i="24"/>
  <c r="H21" i="24"/>
  <c r="H20" i="24"/>
  <c r="H19" i="24"/>
  <c r="I27" i="24" s="1"/>
  <c r="H14" i="24"/>
  <c r="I16" i="24" s="1"/>
  <c r="I42" i="24" s="1"/>
  <c r="H13" i="24"/>
  <c r="J19" i="17"/>
  <c r="J20" i="17"/>
  <c r="J21" i="17"/>
  <c r="J15" i="17"/>
  <c r="J16" i="17"/>
  <c r="J17" i="17"/>
  <c r="J18" i="17"/>
  <c r="J25" i="17"/>
  <c r="J24" i="17"/>
  <c r="J23" i="17"/>
  <c r="J22" i="17"/>
  <c r="J26" i="15"/>
  <c r="J25" i="15"/>
  <c r="J24" i="15"/>
  <c r="J23" i="15"/>
  <c r="J19" i="15"/>
  <c r="J20" i="15"/>
  <c r="J21" i="15"/>
  <c r="J22" i="15"/>
  <c r="J23" i="22"/>
  <c r="J22" i="22"/>
  <c r="J21" i="22"/>
  <c r="J20" i="22"/>
  <c r="J33" i="10"/>
  <c r="J32" i="10"/>
  <c r="J31" i="10"/>
  <c r="J30" i="10"/>
  <c r="J29" i="10"/>
  <c r="J28" i="10"/>
  <c r="J27" i="10"/>
  <c r="J26" i="10"/>
  <c r="J25" i="10"/>
  <c r="J24" i="10"/>
  <c r="J23" i="10"/>
  <c r="J22" i="10"/>
  <c r="J21" i="10"/>
  <c r="J20" i="10"/>
  <c r="J19" i="10"/>
  <c r="J18" i="10"/>
  <c r="J17" i="10"/>
  <c r="J16" i="10"/>
  <c r="J16" i="7"/>
  <c r="J15" i="7"/>
  <c r="G54" i="1"/>
  <c r="E39" i="1"/>
  <c r="G39" i="1" s="1"/>
  <c r="J19" i="22"/>
  <c r="J18" i="22"/>
  <c r="J17" i="22"/>
  <c r="J16" i="22"/>
  <c r="J15" i="22"/>
  <c r="J14" i="22"/>
  <c r="J13" i="22"/>
  <c r="J12" i="22"/>
  <c r="J11" i="22"/>
  <c r="J10" i="22"/>
  <c r="C6" i="22"/>
  <c r="C5" i="22"/>
  <c r="C3" i="22"/>
  <c r="C3" i="13" s="1"/>
  <c r="J24" i="20"/>
  <c r="J26" i="20" s="1"/>
  <c r="J10" i="20"/>
  <c r="C6" i="20"/>
  <c r="C3" i="20"/>
  <c r="J10" i="19"/>
  <c r="J23" i="19" s="1"/>
  <c r="J25" i="19" s="1"/>
  <c r="E38" i="1" s="1"/>
  <c r="G38" i="1" s="1"/>
  <c r="C6" i="19"/>
  <c r="C5" i="19"/>
  <c r="C3" i="19"/>
  <c r="E57" i="1"/>
  <c r="G57" i="1" s="1"/>
  <c r="J10" i="18"/>
  <c r="J24" i="18" s="1"/>
  <c r="J26" i="18" s="1"/>
  <c r="C6" i="18"/>
  <c r="C3" i="18"/>
  <c r="J14" i="17"/>
  <c r="J13" i="17"/>
  <c r="J12" i="17"/>
  <c r="J11" i="17"/>
  <c r="J10" i="17"/>
  <c r="C3" i="17"/>
  <c r="J11" i="16"/>
  <c r="J12" i="16"/>
  <c r="J10" i="16"/>
  <c r="C6" i="16"/>
  <c r="C5" i="16"/>
  <c r="C3" i="16"/>
  <c r="J18" i="15"/>
  <c r="J17" i="15"/>
  <c r="J16" i="15"/>
  <c r="J15" i="15"/>
  <c r="J14" i="15"/>
  <c r="J13" i="15"/>
  <c r="J12" i="15"/>
  <c r="J11" i="15"/>
  <c r="J10" i="15"/>
  <c r="C6" i="15"/>
  <c r="C5" i="15"/>
  <c r="C3" i="15"/>
  <c r="E48" i="1"/>
  <c r="G48" i="1" s="1"/>
  <c r="J11" i="14"/>
  <c r="J10" i="14"/>
  <c r="J12" i="14"/>
  <c r="J14" i="14" s="1"/>
  <c r="C6" i="14"/>
  <c r="C5" i="14"/>
  <c r="C3" i="14"/>
  <c r="E45" i="1"/>
  <c r="G45" i="1" s="1"/>
  <c r="J11" i="13"/>
  <c r="J10" i="13"/>
  <c r="C6" i="13"/>
  <c r="C5" i="13"/>
  <c r="E28" i="1"/>
  <c r="G28" i="1" s="1"/>
  <c r="J10" i="12"/>
  <c r="J24" i="12" s="1"/>
  <c r="J26" i="12" s="1"/>
  <c r="C6" i="12"/>
  <c r="C5" i="12"/>
  <c r="E27" i="1"/>
  <c r="G27" i="1" s="1"/>
  <c r="C3" i="11"/>
  <c r="C3" i="12" s="1"/>
  <c r="J10" i="11"/>
  <c r="J14" i="11" s="1"/>
  <c r="J16" i="11" s="1"/>
  <c r="C6" i="11"/>
  <c r="C5" i="11"/>
  <c r="J11" i="10"/>
  <c r="J15" i="10"/>
  <c r="J14" i="10"/>
  <c r="J13" i="10"/>
  <c r="J12" i="10"/>
  <c r="J10" i="10"/>
  <c r="C6" i="10"/>
  <c r="C5" i="10"/>
  <c r="C3" i="10"/>
  <c r="E23" i="1"/>
  <c r="G23" i="1" s="1"/>
  <c r="C3" i="9"/>
  <c r="J10" i="9"/>
  <c r="J24" i="9" s="1"/>
  <c r="J26" i="9" s="1"/>
  <c r="C6" i="9"/>
  <c r="J11" i="8"/>
  <c r="C3" i="8"/>
  <c r="J10" i="8"/>
  <c r="C6" i="8"/>
  <c r="C5" i="8"/>
  <c r="J13" i="7"/>
  <c r="J14" i="7"/>
  <c r="J17" i="7"/>
  <c r="J18" i="7"/>
  <c r="C3" i="7"/>
  <c r="J12" i="7"/>
  <c r="J11" i="7"/>
  <c r="J10" i="7"/>
  <c r="C6" i="7"/>
  <c r="C5" i="7"/>
  <c r="E12" i="1"/>
  <c r="G12" i="1" s="1"/>
  <c r="C3" i="4"/>
  <c r="J13" i="4"/>
  <c r="J13" i="2"/>
  <c r="J12" i="4"/>
  <c r="J11" i="4"/>
  <c r="C6" i="4"/>
  <c r="J10" i="4"/>
  <c r="C5" i="4"/>
  <c r="J12" i="2"/>
  <c r="J11" i="2"/>
  <c r="J10" i="2"/>
  <c r="C6" i="2"/>
  <c r="C5" i="2"/>
  <c r="G14" i="1"/>
  <c r="G20" i="1"/>
  <c r="B8" i="1"/>
  <c r="G5" i="1"/>
  <c r="J24" i="8" l="1"/>
  <c r="J36" i="10"/>
  <c r="I38" i="25"/>
  <c r="J31" i="17"/>
  <c r="J33" i="17" s="1"/>
  <c r="E59" i="1" s="1"/>
  <c r="G59" i="1" s="1"/>
  <c r="J25" i="22"/>
  <c r="J18" i="16"/>
  <c r="J20" i="16" s="1"/>
  <c r="E56" i="1" s="1"/>
  <c r="G56" i="1" s="1"/>
  <c r="J30" i="15"/>
  <c r="J32" i="15" s="1"/>
  <c r="E50" i="1" s="1"/>
  <c r="G50" i="1" s="1"/>
  <c r="G51" i="1" s="1"/>
  <c r="J17" i="13"/>
  <c r="J19" i="13" s="1"/>
  <c r="J28" i="7"/>
  <c r="J30" i="7" s="1"/>
  <c r="E16" i="1" s="1"/>
  <c r="G16" i="1" s="1"/>
  <c r="G17" i="1" s="1"/>
  <c r="J14" i="4"/>
  <c r="J16" i="4" s="1"/>
  <c r="J19" i="2"/>
  <c r="J21" i="2" s="1"/>
  <c r="G60" i="1" l="1"/>
  <c r="J26" i="8"/>
  <c r="E22" i="1"/>
  <c r="G22" i="1" s="1"/>
  <c r="J27" i="22"/>
  <c r="E41" i="1"/>
  <c r="G41" i="1" s="1"/>
  <c r="G42" i="1" s="1"/>
  <c r="J38" i="10"/>
  <c r="E25" i="1"/>
  <c r="G25" i="1" s="1"/>
  <c r="G29" i="1" l="1"/>
  <c r="G61" i="1" s="1"/>
  <c r="G62" i="1" s="1"/>
  <c r="G63" i="1" l="1"/>
  <c r="G64" i="1"/>
  <c r="G65" i="1" l="1"/>
</calcChain>
</file>

<file path=xl/sharedStrings.xml><?xml version="1.0" encoding="utf-8"?>
<sst xmlns="http://schemas.openxmlformats.org/spreadsheetml/2006/main" count="681" uniqueCount="166">
  <si>
    <t>PRESUPUESTO DE OBRA</t>
  </si>
  <si>
    <t>Obra:</t>
  </si>
  <si>
    <t>FECHA:</t>
  </si>
  <si>
    <t xml:space="preserve">CANTIDADES DE OBRA APROXIMADAS, PRECIOS UNITARIOS Y VALOR TOTAL </t>
  </si>
  <si>
    <t>ITEM</t>
  </si>
  <si>
    <t xml:space="preserve">DESCRIPCION </t>
  </si>
  <si>
    <t>UNIDAD</t>
  </si>
  <si>
    <t>CANTIDAD</t>
  </si>
  <si>
    <t>VALOR UNITARIO</t>
  </si>
  <si>
    <t>VALOR TOTAL</t>
  </si>
  <si>
    <t>1</t>
  </si>
  <si>
    <t xml:space="preserve">PRELIMINARES </t>
  </si>
  <si>
    <t>1,1</t>
  </si>
  <si>
    <t>M2</t>
  </si>
  <si>
    <t>2</t>
  </si>
  <si>
    <t>CIELO RASO</t>
  </si>
  <si>
    <t>2,1</t>
  </si>
  <si>
    <t>CIELO RASO EN PVC</t>
  </si>
  <si>
    <t>2,2</t>
  </si>
  <si>
    <t>LÁMPARA 2X32 BAJO PLACA LÁMINA LATERAL INDUSTRIAL</t>
  </si>
  <si>
    <t>UND</t>
  </si>
  <si>
    <t xml:space="preserve">SUBTOTAL DE ACTIVIDADES </t>
  </si>
  <si>
    <t>1,2</t>
  </si>
  <si>
    <t>DESMONTE APARATOS SANITARIOS</t>
  </si>
  <si>
    <t>3</t>
  </si>
  <si>
    <t>3,1</t>
  </si>
  <si>
    <t>4</t>
  </si>
  <si>
    <t>PINTURA</t>
  </si>
  <si>
    <t>ESTUCO Y VINILO 3 MANOS</t>
  </si>
  <si>
    <t>5</t>
  </si>
  <si>
    <t>INSTALACIONES HIDROSANITARIAS</t>
  </si>
  <si>
    <t xml:space="preserve">SUMINISTRO E INSTALACIÓN ORINAL DE LLAVE (INCLUYE GRIFERÍA) </t>
  </si>
  <si>
    <t xml:space="preserve">TOTAL COSTO DIRECTO </t>
  </si>
  <si>
    <t>ADMINISTARCION 25%</t>
  </si>
  <si>
    <t>IMPREVISTOS 3%</t>
  </si>
  <si>
    <t>UTILIDAD 5%</t>
  </si>
  <si>
    <t>TOTAL DIRECTO + INDIRECTO</t>
  </si>
  <si>
    <t>INSTITUCION EDUCATIVA MANUEL ELKIN PATARROYO, SEDE DIAMANTE</t>
  </si>
  <si>
    <t xml:space="preserve"> PISOS BASES</t>
  </si>
  <si>
    <t>SUMINISTRO E INSTALACION ENCHAPE PARED 20X20</t>
  </si>
  <si>
    <t>INSTITUCION EDUCATIVA FUNDADORES RAMON BUENO Y JOSE TRIANA, SEDE PRINCIPAL</t>
  </si>
  <si>
    <t xml:space="preserve">IMPERMEBEALIZACION CUBIERTA </t>
  </si>
  <si>
    <t>INSTITUCIÓN EDUCATIVA NUEVO HORIZONTE, SEDE PRINCIPAL</t>
  </si>
  <si>
    <t>INSTITUCION EDUCATIVA TECNICA FRANCISCO MANZANERA, SEDE JORGE ELIECER GAITAN</t>
  </si>
  <si>
    <t>INSTITUCION EDUCATIVA TECNICA FRANCISCO MANZANERA, SEDE ANTONIO NARIÑO</t>
  </si>
  <si>
    <t>ALCALDIA MUNICIPAL DE GIRARDOT</t>
  </si>
  <si>
    <t>DEPARTAMENTO DE CUNDINAMARCA</t>
  </si>
  <si>
    <t>PROYECTO:</t>
  </si>
  <si>
    <t xml:space="preserve">SEDE EDUCATIVA </t>
  </si>
  <si>
    <t>FUNDADORES RAMON BUENO Y JOSÉ TRIANA</t>
  </si>
  <si>
    <t>CAPITULO</t>
  </si>
  <si>
    <t>DESCRIPCION</t>
  </si>
  <si>
    <t>DIMENSIONES</t>
  </si>
  <si>
    <t>Nº DE ELEMENTOS</t>
  </si>
  <si>
    <t>MEDIDA TOTAL</t>
  </si>
  <si>
    <t>ANCHO</t>
  </si>
  <si>
    <t>ALTURA</t>
  </si>
  <si>
    <t>LONG</t>
  </si>
  <si>
    <t>OBSERVACIONES:</t>
  </si>
  <si>
    <t>SUBTOTAL</t>
  </si>
  <si>
    <t>TOTAL</t>
  </si>
  <si>
    <t>DIAMANTE</t>
  </si>
  <si>
    <t>BEBEDERO 1</t>
  </si>
  <si>
    <t>BEBEDERO 2</t>
  </si>
  <si>
    <t xml:space="preserve"> BAÑO 1,2,3,4,5,6</t>
  </si>
  <si>
    <t xml:space="preserve">PASILLO BAÑO </t>
  </si>
  <si>
    <t>PASILLO BAÑO</t>
  </si>
  <si>
    <t xml:space="preserve">MURO PERIMETRAL BAÑO </t>
  </si>
  <si>
    <t>MURO DIVISIONES BAÑOS 1,2,3,4,5,6</t>
  </si>
  <si>
    <t>FACHADA EXTERIOR LADO LATERAL</t>
  </si>
  <si>
    <t>FACHADA EXTERIOR LADO FRONTAL</t>
  </si>
  <si>
    <t>CIELO RASO AULA 1 PRIMARIA</t>
  </si>
  <si>
    <t>UN</t>
  </si>
  <si>
    <t>LAMPARA CIELO RASO</t>
  </si>
  <si>
    <t>FUNDADORES RAMON BUENO Y JOSE TRIANA</t>
  </si>
  <si>
    <t>AULA ESCOLAR 2</t>
  </si>
  <si>
    <t>4,1</t>
  </si>
  <si>
    <t>4,2</t>
  </si>
  <si>
    <t>ORINALES</t>
  </si>
  <si>
    <t xml:space="preserve">ORINALES </t>
  </si>
  <si>
    <t>JORGE ELIECER GAITAN</t>
  </si>
  <si>
    <t>PASILLO ENTRADA</t>
  </si>
  <si>
    <t>PASILLO FONDO</t>
  </si>
  <si>
    <t xml:space="preserve">MURO PASILLO ENTRADA </t>
  </si>
  <si>
    <t>AULA ESCOLAR 1</t>
  </si>
  <si>
    <t>AULA ESCOLAR 3</t>
  </si>
  <si>
    <t>MURO FACHADA SALA DE SISTEMAS</t>
  </si>
  <si>
    <t>MURO EXTERIOR FACHADA FRONTAL</t>
  </si>
  <si>
    <t>MURO EXTERIOR FACHADA LATERAL</t>
  </si>
  <si>
    <t>MURO EXTERIOR FACHADA TRASERA</t>
  </si>
  <si>
    <t>ANTONIO NARIÑO</t>
  </si>
  <si>
    <t>NUEVO HORIZONTE</t>
  </si>
  <si>
    <t xml:space="preserve">ANTONIO NARIÑO </t>
  </si>
  <si>
    <t>MURO AULA ESCOLAR 1</t>
  </si>
  <si>
    <t>MURO AULA ESCOLAR 2</t>
  </si>
  <si>
    <t>MURO AULA ESCOLAR 3</t>
  </si>
  <si>
    <t xml:space="preserve">MURO AULA ESCOLAR 1 </t>
  </si>
  <si>
    <t xml:space="preserve">MURO AULA ESCOLAR 2 </t>
  </si>
  <si>
    <t>MURO AULA ESCOLAR 4</t>
  </si>
  <si>
    <t>MURO AULA ESCOLAR 5</t>
  </si>
  <si>
    <t>MURO AULA ESCOLAR 6</t>
  </si>
  <si>
    <t>MURO AULA ESCOLAR 7</t>
  </si>
  <si>
    <t>MURO AULA ESCOLAR 8</t>
  </si>
  <si>
    <t>MURO AULA ESCOLAR 9</t>
  </si>
  <si>
    <t>PRIMARIA</t>
  </si>
  <si>
    <t>PROYECTO</t>
  </si>
  <si>
    <t>ANÁLISIS DE PRECIOS UNITARIOS</t>
  </si>
  <si>
    <t xml:space="preserve">ITEM:       </t>
  </si>
  <si>
    <t xml:space="preserve">SUMINISTRO E INSTALACIÓN DE CIELO RASO EN PVC </t>
  </si>
  <si>
    <t xml:space="preserve">UNIDAD  : </t>
  </si>
  <si>
    <t>I. EQUIPO</t>
  </si>
  <si>
    <t>Descripción</t>
  </si>
  <si>
    <t>Tipo</t>
  </si>
  <si>
    <t>Tarifa/Hora</t>
  </si>
  <si>
    <t>Rendimiento</t>
  </si>
  <si>
    <t>Valor-Unit.</t>
  </si>
  <si>
    <t>Andamio Sección</t>
  </si>
  <si>
    <t>D</t>
  </si>
  <si>
    <t>Taladro</t>
  </si>
  <si>
    <t>Sub-Total</t>
  </si>
  <si>
    <t>II. MATERIALES EN OBRA</t>
  </si>
  <si>
    <t>Unidad</t>
  </si>
  <si>
    <t>Precio-Unit.</t>
  </si>
  <si>
    <t>Cantidad</t>
  </si>
  <si>
    <t>Angulo perimetral Cal 26</t>
  </si>
  <si>
    <t>ml</t>
  </si>
  <si>
    <t>Perfil perimetral PVC</t>
  </si>
  <si>
    <t>Tornillo 7x7/16"</t>
  </si>
  <si>
    <t>Perfil Omega</t>
  </si>
  <si>
    <t>Tornillo para placa 1" (6x1)</t>
  </si>
  <si>
    <t>Tornillo extraplano</t>
  </si>
  <si>
    <t>ángulo cal.26 lámina galv. 2.44 m</t>
  </si>
  <si>
    <t>Lámina cielo razo pvc de 3m x 25cm,</t>
  </si>
  <si>
    <t>m2</t>
  </si>
  <si>
    <t>III. TRANSPORTES</t>
  </si>
  <si>
    <t>Material</t>
  </si>
  <si>
    <t>Vol. Peso ó Cant.</t>
  </si>
  <si>
    <t>Distancia</t>
  </si>
  <si>
    <t>M3-Km</t>
  </si>
  <si>
    <t>Tarifa</t>
  </si>
  <si>
    <t>IV. MANO DE OBRA</t>
  </si>
  <si>
    <t>Trabajador</t>
  </si>
  <si>
    <t>Jornal</t>
  </si>
  <si>
    <t>Prestaciones</t>
  </si>
  <si>
    <t>Jornal Total</t>
  </si>
  <si>
    <t>MANO DE OBRA DD</t>
  </si>
  <si>
    <t>Total Costo Directo</t>
  </si>
  <si>
    <t>IMPERMEABILIZACIÓN</t>
  </si>
  <si>
    <t>SUMINISTRO E INSTALACIÓN DE IMPERMEABILIZACIÓN CUBIERTA PLANA.</t>
  </si>
  <si>
    <t>Herramienta menor</t>
  </si>
  <si>
    <t>GL</t>
  </si>
  <si>
    <t>Soplete y cilindro de gas</t>
  </si>
  <si>
    <t>Manto Adhesivo 2mm Rollo x 10 Metros</t>
  </si>
  <si>
    <t>MANO DE OBRA BB</t>
  </si>
  <si>
    <t>AULA ESCOLAR 1,2,3,4</t>
  </si>
  <si>
    <t xml:space="preserve"> SEGUNDO PISO AULA 2,3 BACHILLERATO</t>
  </si>
  <si>
    <t xml:space="preserve">TABLERO PARCIAL 4 CIRCUITOS </t>
  </si>
  <si>
    <t>ML</t>
  </si>
  <si>
    <t>INSTALACIONES ELECTRICAS</t>
  </si>
  <si>
    <t>2,3</t>
  </si>
  <si>
    <t>3,2</t>
  </si>
  <si>
    <t>TUBERIA PVC CONDUIT 1/2</t>
  </si>
  <si>
    <t>ACOMETIDA AEREA. 10M PVC</t>
  </si>
  <si>
    <t>DEMOLICION ENCHAPE MURO</t>
  </si>
  <si>
    <t>BALDOSA CERÁMICA PISO-PARED 20X20 CALIDAD PRIMERA</t>
  </si>
  <si>
    <t>MEJORAMIENTO E INTERVENCIÓN DE LA INFRAESTRUCTURA FISICA EN LAS DIFERENTES INSTITUCIONES Y SEDES EDUCATIVAS DEL MUNICIPIO DE GIRARDOT DEPARTAMENTO DE CUNDINAMARCADEPARTMAMENTO DE CUNDINAMARCA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</si>
</sst>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4" formatCode="_-&quot;$&quot;\ * #,##0.00_-;\-&quot;$&quot;\ * #,##0.00_-;_-&quot;$&quot;\ * &quot;-&quot;??_-;_-@_-"/>
    <numFmt numFmtId="164" formatCode="d\-mmm\-yyyy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([$$-240A]\ * #,##0.00_);_([$$-240A]\ * \(#,##0.00\);_([$$-240A]\ * &quot;-&quot;??_);_(@_)"/>
    <numFmt numFmtId="168" formatCode="_-&quot;$&quot;* #,##0.00_-;\-&quot;$&quot;* #,##0.00_-;_-&quot;$&quot;* &quot;-&quot;_-;_-@"/>
    <numFmt numFmtId="169" formatCode="_([$$-240A]\ * #,##0_);_([$$-240A]\ * \(#,##0\);_([$$-240A]\ * &quot;-&quot;??_);_(@_)"/>
    <numFmt numFmtId="170" formatCode="_-&quot;$&quot;* #,##0.00_-;\-&quot;$&quot;* #,##0.00_-;_-&quot;$&quot;* &quot;-&quot;??_-;_-@"/>
    <numFmt numFmtId="171" formatCode="_-[$$-240A]\ * #,##0.00_-;\-[$$-240A]\ * #,##0.00_-;_-[$$-240A]\ * &quot;-&quot;??_-;_-@_-"/>
    <numFmt numFmtId="172" formatCode="#,##0.0"/>
    <numFmt numFmtId="173" formatCode="#,##0.000"/>
    <numFmt numFmtId="174" formatCode="_(* #,##0.000_);_(* \(#,##0.000\);_(* &quot;-&quot;??_);_(@_)"/>
  </numFmts>
  <fonts count="27">
    <font>
      <sz val="11"/>
      <color theme="1"/>
      <name val="Calibri"/>
      <family val="2"/>
      <scheme val="minor"/>
    </font>
    <font>
      <b/>
      <sz val="14"/>
      <name val="Arial"/>
    </font>
    <font>
      <sz val="11"/>
      <name val="Calibri"/>
    </font>
    <font>
      <b/>
      <sz val="11"/>
      <color rgb="FFC00000"/>
      <name val="Arial"/>
    </font>
    <font>
      <b/>
      <sz val="10"/>
      <name val="Arial"/>
    </font>
    <font>
      <b/>
      <sz val="10"/>
      <name val="Arial Narrow"/>
    </font>
    <font>
      <b/>
      <sz val="9"/>
      <name val="Calibri"/>
    </font>
    <font>
      <b/>
      <sz val="9"/>
      <color rgb="FF000000"/>
      <name val="Calibri"/>
    </font>
    <font>
      <sz val="9"/>
      <name val="Calibri"/>
    </font>
    <font>
      <sz val="9"/>
      <color rgb="FF000000"/>
      <name val="Calibri"/>
    </font>
    <font>
      <b/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sz val="9"/>
      <name val="Calibri"/>
      <family val="2"/>
    </font>
    <font>
      <sz val="8"/>
      <name val="Calibri"/>
      <family val="2"/>
      <scheme val="minor"/>
    </font>
    <font>
      <sz val="10"/>
      <name val="Arial"/>
    </font>
    <font>
      <b/>
      <sz val="9"/>
      <name val="Arial"/>
    </font>
    <font>
      <sz val="9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name val="Calibri"/>
      <family val="2"/>
    </font>
    <font>
      <b/>
      <sz val="9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2"/>
      <color rgb="FFFF0000"/>
      <name val="Calibri"/>
      <family val="2"/>
    </font>
    <font>
      <sz val="11"/>
      <color rgb="FFFF0000"/>
      <name val="Calibri"/>
      <family val="2"/>
    </font>
    <font>
      <b/>
      <sz val="9"/>
      <color rgb="FFFF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EEAF6"/>
        <bgColor rgb="FFDEEAF6"/>
      </patternFill>
    </fill>
    <fill>
      <patternFill patternType="solid">
        <fgColor rgb="FF8EAADB"/>
        <bgColor rgb="FF8EAADB"/>
      </patternFill>
    </fill>
    <fill>
      <patternFill patternType="solid">
        <fgColor rgb="FFBDD6EE"/>
        <bgColor rgb="FFBDD6EE"/>
      </patternFill>
    </fill>
    <fill>
      <patternFill patternType="solid">
        <fgColor rgb="FFD0CECE"/>
        <bgColor rgb="FFD0CECE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4" tint="0.79998168889431442"/>
        <bgColor rgb="FFDEEAF6"/>
      </patternFill>
    </fill>
    <fill>
      <patternFill patternType="solid">
        <fgColor theme="4" tint="0.79998168889431442"/>
        <bgColor rgb="FFBDD6EE"/>
      </patternFill>
    </fill>
    <fill>
      <patternFill patternType="solid">
        <fgColor theme="0"/>
        <bgColor rgb="FFDEEAF6"/>
      </patternFill>
    </fill>
  </fills>
  <borders count="6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1">
    <xf numFmtId="0" fontId="0" fillId="0" borderId="0" xfId="0"/>
    <xf numFmtId="0" fontId="0" fillId="0" borderId="0" xfId="0"/>
    <xf numFmtId="0" fontId="1" fillId="0" borderId="4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1" fillId="0" borderId="7" xfId="0" applyFont="1" applyBorder="1" applyAlignment="1">
      <alignment wrapText="1"/>
    </xf>
    <xf numFmtId="0" fontId="1" fillId="0" borderId="8" xfId="0" applyFont="1" applyBorder="1" applyAlignment="1">
      <alignment wrapText="1"/>
    </xf>
    <xf numFmtId="164" fontId="5" fillId="0" borderId="11" xfId="0" applyNumberFormat="1" applyFont="1" applyBorder="1" applyAlignment="1">
      <alignment horizontal="center" vertical="center"/>
    </xf>
    <xf numFmtId="164" fontId="5" fillId="0" borderId="12" xfId="0" applyNumberFormat="1" applyFont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 wrapText="1"/>
    </xf>
    <xf numFmtId="165" fontId="6" fillId="3" borderId="17" xfId="0" applyNumberFormat="1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4" borderId="20" xfId="0" applyFont="1" applyFill="1" applyBorder="1" applyAlignment="1">
      <alignment vertical="center" wrapText="1"/>
    </xf>
    <xf numFmtId="49" fontId="6" fillId="3" borderId="16" xfId="0" applyNumberFormat="1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left" vertical="center" wrapText="1"/>
    </xf>
    <xf numFmtId="0" fontId="6" fillId="3" borderId="17" xfId="0" applyFont="1" applyFill="1" applyBorder="1" applyAlignment="1">
      <alignment horizontal="center" vertical="center"/>
    </xf>
    <xf numFmtId="166" fontId="6" fillId="3" borderId="17" xfId="0" applyNumberFormat="1" applyFont="1" applyFill="1" applyBorder="1" applyAlignment="1">
      <alignment horizontal="center" vertical="center" wrapText="1"/>
    </xf>
    <xf numFmtId="167" fontId="7" fillId="3" borderId="17" xfId="0" applyNumberFormat="1" applyFont="1" applyFill="1" applyBorder="1" applyAlignment="1">
      <alignment horizontal="right" vertical="center" wrapText="1"/>
    </xf>
    <xf numFmtId="167" fontId="6" fillId="3" borderId="18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left" vertical="center" wrapText="1"/>
    </xf>
    <xf numFmtId="0" fontId="8" fillId="2" borderId="17" xfId="0" applyFont="1" applyFill="1" applyBorder="1" applyAlignment="1">
      <alignment horizontal="center" vertical="center"/>
    </xf>
    <xf numFmtId="2" fontId="8" fillId="2" borderId="17" xfId="0" applyNumberFormat="1" applyFont="1" applyFill="1" applyBorder="1" applyAlignment="1">
      <alignment horizontal="center" vertical="center" wrapText="1"/>
    </xf>
    <xf numFmtId="167" fontId="9" fillId="2" borderId="17" xfId="0" applyNumberFormat="1" applyFont="1" applyFill="1" applyBorder="1" applyAlignment="1">
      <alignment horizontal="right" vertical="center" wrapText="1"/>
    </xf>
    <xf numFmtId="167" fontId="8" fillId="0" borderId="18" xfId="0" applyNumberFormat="1" applyFont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left" vertical="center" wrapText="1"/>
    </xf>
    <xf numFmtId="2" fontId="6" fillId="3" borderId="17" xfId="0" applyNumberFormat="1" applyFont="1" applyFill="1" applyBorder="1" applyAlignment="1">
      <alignment horizontal="center" vertical="center" wrapText="1"/>
    </xf>
    <xf numFmtId="167" fontId="6" fillId="3" borderId="17" xfId="0" applyNumberFormat="1" applyFont="1" applyFill="1" applyBorder="1" applyAlignment="1">
      <alignment horizontal="right" vertical="center" wrapText="1"/>
    </xf>
    <xf numFmtId="167" fontId="6" fillId="3" borderId="18" xfId="0" applyNumberFormat="1" applyFont="1" applyFill="1" applyBorder="1" applyAlignment="1">
      <alignment horizontal="right" vertical="center" wrapText="1"/>
    </xf>
    <xf numFmtId="49" fontId="8" fillId="0" borderId="22" xfId="0" applyNumberFormat="1" applyFont="1" applyBorder="1" applyAlignment="1">
      <alignment horizontal="center" vertical="center" wrapText="1"/>
    </xf>
    <xf numFmtId="167" fontId="8" fillId="2" borderId="17" xfId="0" applyNumberFormat="1" applyFont="1" applyFill="1" applyBorder="1" applyAlignment="1">
      <alignment horizontal="right" vertical="center" wrapText="1"/>
    </xf>
    <xf numFmtId="0" fontId="8" fillId="2" borderId="17" xfId="0" applyFont="1" applyFill="1" applyBorder="1" applyAlignment="1">
      <alignment horizontal="left" vertical="center" wrapText="1"/>
    </xf>
    <xf numFmtId="0" fontId="8" fillId="2" borderId="24" xfId="0" applyFont="1" applyFill="1" applyBorder="1" applyAlignment="1">
      <alignment horizontal="center" vertical="center"/>
    </xf>
    <xf numFmtId="168" fontId="9" fillId="2" borderId="25" xfId="0" applyNumberFormat="1" applyFont="1" applyFill="1" applyBorder="1" applyAlignment="1">
      <alignment horizontal="right" vertical="center" wrapText="1"/>
    </xf>
    <xf numFmtId="167" fontId="7" fillId="3" borderId="18" xfId="0" applyNumberFormat="1" applyFont="1" applyFill="1" applyBorder="1" applyAlignment="1">
      <alignment horizontal="right" vertical="center" wrapText="1"/>
    </xf>
    <xf numFmtId="2" fontId="6" fillId="4" borderId="20" xfId="0" applyNumberFormat="1" applyFont="1" applyFill="1" applyBorder="1" applyAlignment="1">
      <alignment horizontal="center" vertical="center" wrapText="1"/>
    </xf>
    <xf numFmtId="167" fontId="6" fillId="4" borderId="20" xfId="0" applyNumberFormat="1" applyFont="1" applyFill="1" applyBorder="1" applyAlignment="1">
      <alignment vertical="center" wrapText="1"/>
    </xf>
    <xf numFmtId="167" fontId="6" fillId="4" borderId="21" xfId="0" applyNumberFormat="1" applyFont="1" applyFill="1" applyBorder="1" applyAlignment="1">
      <alignment vertical="center" wrapText="1"/>
    </xf>
    <xf numFmtId="169" fontId="7" fillId="3" borderId="17" xfId="0" applyNumberFormat="1" applyFont="1" applyFill="1" applyBorder="1" applyAlignment="1">
      <alignment horizontal="right" vertical="center" wrapText="1"/>
    </xf>
    <xf numFmtId="0" fontId="6" fillId="3" borderId="20" xfId="0" applyFont="1" applyFill="1" applyBorder="1" applyAlignment="1">
      <alignment vertical="center" wrapText="1"/>
    </xf>
    <xf numFmtId="167" fontId="8" fillId="3" borderId="18" xfId="0" applyNumberFormat="1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/>
    </xf>
    <xf numFmtId="2" fontId="6" fillId="5" borderId="17" xfId="0" applyNumberFormat="1" applyFont="1" applyFill="1" applyBorder="1" applyAlignment="1">
      <alignment horizontal="center" vertical="center" wrapText="1"/>
    </xf>
    <xf numFmtId="167" fontId="7" fillId="5" borderId="17" xfId="0" applyNumberFormat="1" applyFont="1" applyFill="1" applyBorder="1" applyAlignment="1">
      <alignment horizontal="right" vertical="center" wrapText="1"/>
    </xf>
    <xf numFmtId="167" fontId="6" fillId="5" borderId="18" xfId="0" applyNumberFormat="1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/>
    </xf>
    <xf numFmtId="166" fontId="6" fillId="4" borderId="17" xfId="0" applyNumberFormat="1" applyFont="1" applyFill="1" applyBorder="1" applyAlignment="1">
      <alignment horizontal="center" vertical="center" wrapText="1"/>
    </xf>
    <xf numFmtId="167" fontId="7" fillId="4" borderId="17" xfId="0" applyNumberFormat="1" applyFont="1" applyFill="1" applyBorder="1" applyAlignment="1">
      <alignment horizontal="right" vertical="center" wrapText="1"/>
    </xf>
    <xf numFmtId="167" fontId="6" fillId="4" borderId="18" xfId="0" applyNumberFormat="1" applyFont="1" applyFill="1" applyBorder="1" applyAlignment="1">
      <alignment horizontal="center" vertical="center" wrapText="1"/>
    </xf>
    <xf numFmtId="167" fontId="6" fillId="3" borderId="20" xfId="0" applyNumberFormat="1" applyFont="1" applyFill="1" applyBorder="1" applyAlignment="1">
      <alignment vertical="center" wrapText="1"/>
    </xf>
    <xf numFmtId="167" fontId="6" fillId="3" borderId="21" xfId="0" applyNumberFormat="1" applyFont="1" applyFill="1" applyBorder="1" applyAlignment="1">
      <alignment vertical="center" wrapText="1"/>
    </xf>
    <xf numFmtId="49" fontId="6" fillId="3" borderId="28" xfId="0" applyNumberFormat="1" applyFont="1" applyFill="1" applyBorder="1" applyAlignment="1">
      <alignment horizontal="center" vertical="center" wrapText="1"/>
    </xf>
    <xf numFmtId="0" fontId="6" fillId="5" borderId="24" xfId="0" applyFont="1" applyFill="1" applyBorder="1" applyAlignment="1">
      <alignment horizontal="center" vertical="center"/>
    </xf>
    <xf numFmtId="49" fontId="6" fillId="4" borderId="28" xfId="0" applyNumberFormat="1" applyFont="1" applyFill="1" applyBorder="1" applyAlignment="1">
      <alignment horizontal="center" vertical="center" wrapText="1"/>
    </xf>
    <xf numFmtId="0" fontId="9" fillId="2" borderId="23" xfId="0" applyFont="1" applyFill="1" applyBorder="1" applyAlignment="1">
      <alignment horizontal="left" vertical="center" wrapText="1"/>
    </xf>
    <xf numFmtId="0" fontId="6" fillId="3" borderId="24" xfId="0" applyFont="1" applyFill="1" applyBorder="1" applyAlignment="1">
      <alignment horizontal="center" vertical="center"/>
    </xf>
    <xf numFmtId="169" fontId="7" fillId="5" borderId="17" xfId="0" applyNumberFormat="1" applyFont="1" applyFill="1" applyBorder="1" applyAlignment="1">
      <alignment horizontal="right" vertical="center" wrapText="1"/>
    </xf>
    <xf numFmtId="170" fontId="7" fillId="6" borderId="18" xfId="0" applyNumberFormat="1" applyFont="1" applyFill="1" applyBorder="1" applyAlignment="1">
      <alignment horizontal="left" vertical="center"/>
    </xf>
    <xf numFmtId="165" fontId="7" fillId="6" borderId="18" xfId="0" applyNumberFormat="1" applyFont="1" applyFill="1" applyBorder="1" applyAlignment="1">
      <alignment horizontal="left" vertical="center"/>
    </xf>
    <xf numFmtId="165" fontId="7" fillId="6" borderId="31" xfId="0" applyNumberFormat="1" applyFont="1" applyFill="1" applyBorder="1" applyAlignment="1">
      <alignment horizontal="left" vertical="center"/>
    </xf>
    <xf numFmtId="165" fontId="7" fillId="6" borderId="35" xfId="0" applyNumberFormat="1" applyFont="1" applyFill="1" applyBorder="1" applyAlignment="1">
      <alignment horizontal="left" vertical="center"/>
    </xf>
    <xf numFmtId="0" fontId="6" fillId="4" borderId="26" xfId="0" applyFont="1" applyFill="1" applyBorder="1" applyAlignment="1">
      <alignment horizontal="center" vertical="center" wrapText="1"/>
    </xf>
    <xf numFmtId="49" fontId="10" fillId="7" borderId="16" xfId="0" applyNumberFormat="1" applyFont="1" applyFill="1" applyBorder="1" applyAlignment="1">
      <alignment horizontal="center" vertical="center" wrapText="1"/>
    </xf>
    <xf numFmtId="0" fontId="11" fillId="8" borderId="17" xfId="0" applyFont="1" applyFill="1" applyBorder="1" applyAlignment="1">
      <alignment horizontal="left" vertical="center" wrapText="1"/>
    </xf>
    <xf numFmtId="0" fontId="8" fillId="8" borderId="17" xfId="0" applyFont="1" applyFill="1" applyBorder="1" applyAlignment="1">
      <alignment horizontal="center" vertical="center"/>
    </xf>
    <xf numFmtId="2" fontId="8" fillId="8" borderId="17" xfId="0" applyNumberFormat="1" applyFont="1" applyFill="1" applyBorder="1" applyAlignment="1">
      <alignment horizontal="center" vertical="center" wrapText="1"/>
    </xf>
    <xf numFmtId="167" fontId="9" fillId="8" borderId="17" xfId="0" applyNumberFormat="1" applyFont="1" applyFill="1" applyBorder="1" applyAlignment="1">
      <alignment horizontal="right" vertical="center" wrapText="1"/>
    </xf>
    <xf numFmtId="167" fontId="8" fillId="7" borderId="18" xfId="0" applyNumberFormat="1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4" borderId="36" xfId="0" applyFont="1" applyFill="1" applyBorder="1" applyAlignment="1">
      <alignment horizontal="center" vertical="center" wrapText="1"/>
    </xf>
    <xf numFmtId="0" fontId="10" fillId="4" borderId="37" xfId="0" applyFont="1" applyFill="1" applyBorder="1" applyAlignment="1">
      <alignment vertical="center" wrapText="1"/>
    </xf>
    <xf numFmtId="0" fontId="12" fillId="2" borderId="17" xfId="0" applyFont="1" applyFill="1" applyBorder="1" applyAlignment="1">
      <alignment horizontal="left" vertical="center" wrapText="1"/>
    </xf>
    <xf numFmtId="0" fontId="13" fillId="2" borderId="17" xfId="0" applyFont="1" applyFill="1" applyBorder="1" applyAlignment="1">
      <alignment horizontal="left" vertical="center" wrapText="1"/>
    </xf>
    <xf numFmtId="0" fontId="13" fillId="2" borderId="17" xfId="0" applyFont="1" applyFill="1" applyBorder="1" applyAlignment="1">
      <alignment horizontal="center" vertical="center"/>
    </xf>
    <xf numFmtId="0" fontId="11" fillId="4" borderId="25" xfId="0" applyFont="1" applyFill="1" applyBorder="1" applyAlignment="1">
      <alignment horizontal="left" vertical="center" wrapText="1"/>
    </xf>
    <xf numFmtId="0" fontId="11" fillId="3" borderId="17" xfId="0" applyFont="1" applyFill="1" applyBorder="1" applyAlignment="1">
      <alignment horizontal="left" vertical="center" wrapText="1"/>
    </xf>
    <xf numFmtId="0" fontId="4" fillId="0" borderId="17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2" fontId="15" fillId="0" borderId="17" xfId="0" applyNumberFormat="1" applyFont="1" applyBorder="1" applyAlignment="1">
      <alignment horizontal="center" vertical="center"/>
    </xf>
    <xf numFmtId="0" fontId="0" fillId="0" borderId="17" xfId="0" applyBorder="1" applyAlignment="1">
      <alignment horizontal="center"/>
    </xf>
    <xf numFmtId="2" fontId="15" fillId="0" borderId="17" xfId="0" applyNumberFormat="1" applyFont="1" applyBorder="1" applyAlignment="1">
      <alignment horizontal="center" vertical="center" wrapText="1"/>
    </xf>
    <xf numFmtId="2" fontId="0" fillId="0" borderId="17" xfId="0" applyNumberFormat="1" applyBorder="1" applyAlignment="1">
      <alignment horizontal="center"/>
    </xf>
    <xf numFmtId="0" fontId="0" fillId="0" borderId="24" xfId="0" applyBorder="1" applyAlignment="1">
      <alignment horizontal="center"/>
    </xf>
    <xf numFmtId="0" fontId="15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/>
    </xf>
    <xf numFmtId="2" fontId="0" fillId="0" borderId="25" xfId="0" applyNumberFormat="1" applyBorder="1" applyAlignment="1">
      <alignment horizontal="center"/>
    </xf>
    <xf numFmtId="2" fontId="15" fillId="0" borderId="25" xfId="0" applyNumberFormat="1" applyFont="1" applyBorder="1" applyAlignment="1">
      <alignment horizontal="center" vertical="center" wrapText="1"/>
    </xf>
    <xf numFmtId="44" fontId="17" fillId="0" borderId="0" xfId="0" applyNumberFormat="1" applyFont="1"/>
    <xf numFmtId="0" fontId="18" fillId="0" borderId="17" xfId="0" applyFont="1" applyBorder="1" applyAlignment="1">
      <alignment horizontal="center" vertical="center"/>
    </xf>
    <xf numFmtId="49" fontId="10" fillId="3" borderId="16" xfId="0" applyNumberFormat="1" applyFont="1" applyFill="1" applyBorder="1" applyAlignment="1">
      <alignment horizontal="center" vertical="center" wrapText="1"/>
    </xf>
    <xf numFmtId="49" fontId="13" fillId="0" borderId="16" xfId="0" applyNumberFormat="1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/>
    </xf>
    <xf numFmtId="2" fontId="18" fillId="0" borderId="17" xfId="0" applyNumberFormat="1" applyFont="1" applyBorder="1" applyAlignment="1">
      <alignment horizontal="center" vertical="center"/>
    </xf>
    <xf numFmtId="2" fontId="18" fillId="0" borderId="17" xfId="0" applyNumberFormat="1" applyFont="1" applyBorder="1" applyAlignment="1">
      <alignment horizontal="center" vertical="center" wrapText="1"/>
    </xf>
    <xf numFmtId="0" fontId="18" fillId="0" borderId="25" xfId="0" applyFont="1" applyBorder="1" applyAlignment="1">
      <alignment horizontal="center" vertical="center"/>
    </xf>
    <xf numFmtId="2" fontId="18" fillId="0" borderId="25" xfId="0" applyNumberFormat="1" applyFont="1" applyBorder="1" applyAlignment="1">
      <alignment horizontal="center" vertical="center" wrapText="1"/>
    </xf>
    <xf numFmtId="0" fontId="6" fillId="10" borderId="24" xfId="0" applyFont="1" applyFill="1" applyBorder="1" applyAlignment="1">
      <alignment horizontal="center" vertical="center"/>
    </xf>
    <xf numFmtId="2" fontId="6" fillId="10" borderId="17" xfId="0" applyNumberFormat="1" applyFont="1" applyFill="1" applyBorder="1" applyAlignment="1">
      <alignment horizontal="center" vertical="center" wrapText="1"/>
    </xf>
    <xf numFmtId="167" fontId="7" fillId="10" borderId="17" xfId="0" applyNumberFormat="1" applyFont="1" applyFill="1" applyBorder="1" applyAlignment="1">
      <alignment horizontal="right" vertical="center" wrapText="1"/>
    </xf>
    <xf numFmtId="167" fontId="6" fillId="10" borderId="18" xfId="0" applyNumberFormat="1" applyFont="1" applyFill="1" applyBorder="1" applyAlignment="1">
      <alignment horizontal="center" vertical="center" wrapText="1"/>
    </xf>
    <xf numFmtId="0" fontId="6" fillId="3" borderId="36" xfId="0" applyFont="1" applyFill="1" applyBorder="1" applyAlignment="1">
      <alignment vertical="center" wrapText="1"/>
    </xf>
    <xf numFmtId="0" fontId="13" fillId="11" borderId="36" xfId="0" applyFont="1" applyFill="1" applyBorder="1" applyAlignment="1">
      <alignment horizontal="center" vertical="center" wrapText="1"/>
    </xf>
    <xf numFmtId="2" fontId="0" fillId="0" borderId="24" xfId="0" applyNumberFormat="1" applyBorder="1" applyAlignment="1">
      <alignment horizontal="center"/>
    </xf>
    <xf numFmtId="0" fontId="0" fillId="0" borderId="0" xfId="0"/>
    <xf numFmtId="0" fontId="2" fillId="0" borderId="42" xfId="0" applyFont="1" applyBorder="1"/>
    <xf numFmtId="0" fontId="2" fillId="0" borderId="37" xfId="0" applyFont="1" applyBorder="1"/>
    <xf numFmtId="171" fontId="8" fillId="0" borderId="18" xfId="0" applyNumberFormat="1" applyFont="1" applyBorder="1" applyAlignment="1">
      <alignment horizontal="right" vertical="center" wrapText="1"/>
    </xf>
    <xf numFmtId="0" fontId="18" fillId="0" borderId="37" xfId="0" applyFont="1" applyBorder="1" applyAlignment="1">
      <alignment horizontal="center" vertical="center"/>
    </xf>
    <xf numFmtId="2" fontId="0" fillId="0" borderId="37" xfId="0" applyNumberFormat="1" applyBorder="1" applyAlignment="1">
      <alignment horizontal="center"/>
    </xf>
    <xf numFmtId="2" fontId="0" fillId="0" borderId="27" xfId="0" applyNumberFormat="1" applyBorder="1" applyAlignment="1">
      <alignment horizontal="center"/>
    </xf>
    <xf numFmtId="0" fontId="0" fillId="0" borderId="17" xfId="0" applyNumberFormat="1" applyBorder="1" applyAlignment="1">
      <alignment horizontal="center"/>
    </xf>
    <xf numFmtId="0" fontId="15" fillId="0" borderId="17" xfId="0" applyNumberFormat="1" applyFont="1" applyBorder="1" applyAlignment="1">
      <alignment horizontal="center" vertical="center"/>
    </xf>
    <xf numFmtId="0" fontId="23" fillId="0" borderId="47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48" xfId="0" applyFont="1" applyBorder="1" applyAlignment="1">
      <alignment horizontal="center" vertical="center"/>
    </xf>
    <xf numFmtId="0" fontId="22" fillId="0" borderId="47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48" xfId="0" applyFont="1" applyBorder="1" applyAlignment="1">
      <alignment horizontal="center" vertical="center" wrapText="1"/>
    </xf>
    <xf numFmtId="0" fontId="19" fillId="0" borderId="49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52" xfId="0" applyFont="1" applyBorder="1" applyAlignment="1">
      <alignment horizontal="center" vertical="center" wrapText="1"/>
    </xf>
    <xf numFmtId="0" fontId="18" fillId="0" borderId="51" xfId="0" applyFont="1" applyBorder="1" applyAlignment="1">
      <alignment horizontal="center" vertical="center" wrapText="1"/>
    </xf>
    <xf numFmtId="0" fontId="19" fillId="0" borderId="52" xfId="0" quotePrefix="1" applyFont="1" applyBorder="1" applyAlignment="1">
      <alignment horizontal="left"/>
    </xf>
    <xf numFmtId="0" fontId="19" fillId="0" borderId="53" xfId="0" applyFont="1" applyBorder="1"/>
    <xf numFmtId="0" fontId="18" fillId="0" borderId="54" xfId="0" applyFont="1" applyBorder="1" applyAlignment="1">
      <alignment horizontal="center"/>
    </xf>
    <xf numFmtId="0" fontId="19" fillId="0" borderId="0" xfId="0" applyFont="1"/>
    <xf numFmtId="0" fontId="18" fillId="0" borderId="0" xfId="0" applyFont="1"/>
    <xf numFmtId="0" fontId="18" fillId="0" borderId="56" xfId="0" applyFont="1" applyBorder="1" applyAlignment="1">
      <alignment horizontal="center"/>
    </xf>
    <xf numFmtId="0" fontId="18" fillId="0" borderId="56" xfId="0" quotePrefix="1" applyFont="1" applyBorder="1" applyAlignment="1">
      <alignment horizontal="center"/>
    </xf>
    <xf numFmtId="0" fontId="18" fillId="0" borderId="57" xfId="0" applyFont="1" applyBorder="1"/>
    <xf numFmtId="3" fontId="18" fillId="0" borderId="17" xfId="0" applyNumberFormat="1" applyFont="1" applyBorder="1" applyAlignment="1">
      <alignment horizontal="center"/>
    </xf>
    <xf numFmtId="4" fontId="18" fillId="0" borderId="17" xfId="0" applyNumberFormat="1" applyFont="1" applyBorder="1"/>
    <xf numFmtId="0" fontId="18" fillId="0" borderId="18" xfId="0" applyFont="1" applyBorder="1"/>
    <xf numFmtId="172" fontId="18" fillId="0" borderId="17" xfId="0" applyNumberFormat="1" applyFont="1" applyBorder="1"/>
    <xf numFmtId="4" fontId="18" fillId="0" borderId="18" xfId="0" applyNumberFormat="1" applyFont="1" applyBorder="1"/>
    <xf numFmtId="3" fontId="18" fillId="0" borderId="58" xfId="0" applyNumberFormat="1" applyFont="1" applyBorder="1" applyAlignment="1">
      <alignment horizontal="center"/>
    </xf>
    <xf numFmtId="4" fontId="18" fillId="0" borderId="58" xfId="0" applyNumberFormat="1" applyFont="1" applyBorder="1"/>
    <xf numFmtId="172" fontId="18" fillId="0" borderId="58" xfId="0" applyNumberFormat="1" applyFont="1" applyBorder="1"/>
    <xf numFmtId="4" fontId="18" fillId="0" borderId="35" xfId="0" applyNumberFormat="1" applyFont="1" applyBorder="1"/>
    <xf numFmtId="0" fontId="19" fillId="0" borderId="0" xfId="0" applyFont="1" applyAlignment="1">
      <alignment horizontal="center"/>
    </xf>
    <xf numFmtId="4" fontId="18" fillId="0" borderId="9" xfId="0" applyNumberFormat="1" applyFont="1" applyBorder="1"/>
    <xf numFmtId="0" fontId="18" fillId="0" borderId="59" xfId="0" applyFont="1" applyBorder="1" applyAlignment="1">
      <alignment horizontal="center"/>
    </xf>
    <xf numFmtId="0" fontId="18" fillId="0" borderId="3" xfId="0" applyFont="1" applyBorder="1" applyAlignment="1">
      <alignment horizontal="center"/>
    </xf>
    <xf numFmtId="0" fontId="18" fillId="0" borderId="6" xfId="0" applyFont="1" applyBorder="1"/>
    <xf numFmtId="166" fontId="18" fillId="0" borderId="17" xfId="0" applyNumberFormat="1" applyFont="1" applyBorder="1" applyAlignment="1">
      <alignment horizontal="center"/>
    </xf>
    <xf numFmtId="166" fontId="18" fillId="0" borderId="17" xfId="0" applyNumberFormat="1" applyFont="1" applyBorder="1" applyAlignment="1">
      <alignment horizontal="right"/>
    </xf>
    <xf numFmtId="0" fontId="18" fillId="0" borderId="5" xfId="0" applyFont="1" applyBorder="1"/>
    <xf numFmtId="4" fontId="18" fillId="0" borderId="17" xfId="0" applyNumberFormat="1" applyFont="1" applyBorder="1" applyAlignment="1">
      <alignment horizontal="center"/>
    </xf>
    <xf numFmtId="166" fontId="18" fillId="0" borderId="17" xfId="0" applyNumberFormat="1" applyFont="1" applyBorder="1"/>
    <xf numFmtId="172" fontId="18" fillId="0" borderId="17" xfId="0" applyNumberFormat="1" applyFont="1" applyBorder="1" applyAlignment="1">
      <alignment horizontal="center"/>
    </xf>
    <xf numFmtId="3" fontId="18" fillId="0" borderId="52" xfId="0" applyNumberFormat="1" applyFont="1" applyBorder="1"/>
    <xf numFmtId="0" fontId="19" fillId="0" borderId="10" xfId="0" applyFont="1" applyBorder="1"/>
    <xf numFmtId="0" fontId="18" fillId="0" borderId="10" xfId="0" applyFont="1" applyBorder="1"/>
    <xf numFmtId="0" fontId="18" fillId="0" borderId="60" xfId="0" applyFont="1" applyBorder="1" applyAlignment="1">
      <alignment horizontal="left" vertical="center" wrapText="1"/>
    </xf>
    <xf numFmtId="173" fontId="18" fillId="0" borderId="56" xfId="0" applyNumberFormat="1" applyFont="1" applyBorder="1"/>
    <xf numFmtId="172" fontId="18" fillId="0" borderId="56" xfId="0" applyNumberFormat="1" applyFont="1" applyBorder="1" applyAlignment="1">
      <alignment horizontal="center"/>
    </xf>
    <xf numFmtId="4" fontId="18" fillId="0" borderId="56" xfId="0" applyNumberFormat="1" applyFont="1" applyBorder="1" applyAlignment="1">
      <alignment horizontal="center"/>
    </xf>
    <xf numFmtId="4" fontId="18" fillId="0" borderId="57" xfId="0" applyNumberFormat="1" applyFont="1" applyBorder="1"/>
    <xf numFmtId="3" fontId="18" fillId="0" borderId="61" xfId="0" applyNumberFormat="1" applyFont="1" applyBorder="1"/>
    <xf numFmtId="0" fontId="18" fillId="0" borderId="19" xfId="0" applyFont="1" applyBorder="1"/>
    <xf numFmtId="0" fontId="18" fillId="0" borderId="20" xfId="0" applyFont="1" applyBorder="1"/>
    <xf numFmtId="173" fontId="18" fillId="0" borderId="17" xfId="0" applyNumberFormat="1" applyFont="1" applyBorder="1"/>
    <xf numFmtId="0" fontId="18" fillId="0" borderId="32" xfId="0" applyFont="1" applyBorder="1"/>
    <xf numFmtId="0" fontId="18" fillId="0" borderId="34" xfId="0" applyFont="1" applyBorder="1"/>
    <xf numFmtId="3" fontId="18" fillId="0" borderId="58" xfId="0" applyNumberFormat="1" applyFont="1" applyBorder="1"/>
    <xf numFmtId="172" fontId="18" fillId="0" borderId="58" xfId="0" applyNumberFormat="1" applyFont="1" applyBorder="1" applyAlignment="1">
      <alignment horizontal="center"/>
    </xf>
    <xf numFmtId="4" fontId="18" fillId="0" borderId="62" xfId="0" applyNumberFormat="1" applyFont="1" applyBorder="1"/>
    <xf numFmtId="3" fontId="19" fillId="0" borderId="0" xfId="0" applyNumberFormat="1" applyFont="1" applyAlignment="1">
      <alignment horizontal="center"/>
    </xf>
    <xf numFmtId="0" fontId="18" fillId="0" borderId="60" xfId="0" applyFont="1" applyBorder="1" applyAlignment="1">
      <alignment horizontal="center"/>
    </xf>
    <xf numFmtId="0" fontId="18" fillId="0" borderId="59" xfId="0" quotePrefix="1" applyFont="1" applyBorder="1" applyAlignment="1">
      <alignment horizontal="center"/>
    </xf>
    <xf numFmtId="166" fontId="18" fillId="0" borderId="60" xfId="0" applyNumberFormat="1" applyFont="1" applyBorder="1"/>
    <xf numFmtId="9" fontId="18" fillId="0" borderId="60" xfId="0" applyNumberFormat="1" applyFont="1" applyBorder="1"/>
    <xf numFmtId="4" fontId="18" fillId="0" borderId="56" xfId="0" applyNumberFormat="1" applyFont="1" applyBorder="1"/>
    <xf numFmtId="173" fontId="18" fillId="0" borderId="18" xfId="0" applyNumberFormat="1" applyFont="1" applyBorder="1"/>
    <xf numFmtId="3" fontId="18" fillId="0" borderId="17" xfId="0" applyNumberFormat="1" applyFont="1" applyBorder="1"/>
    <xf numFmtId="0" fontId="18" fillId="0" borderId="61" xfId="0" applyFont="1" applyBorder="1"/>
    <xf numFmtId="0" fontId="18" fillId="0" borderId="33" xfId="0" applyFont="1" applyBorder="1"/>
    <xf numFmtId="0" fontId="18" fillId="0" borderId="48" xfId="0" applyFont="1" applyBorder="1"/>
    <xf numFmtId="0" fontId="18" fillId="0" borderId="9" xfId="0" applyFont="1" applyBorder="1"/>
    <xf numFmtId="4" fontId="18" fillId="0" borderId="52" xfId="0" applyNumberFormat="1" applyFont="1" applyBorder="1"/>
    <xf numFmtId="0" fontId="18" fillId="0" borderId="0" xfId="0" applyFont="1" applyAlignment="1">
      <alignment horizontal="center"/>
    </xf>
    <xf numFmtId="3" fontId="18" fillId="0" borderId="0" xfId="0" applyNumberFormat="1" applyFont="1"/>
    <xf numFmtId="0" fontId="18" fillId="0" borderId="2" xfId="0" applyFont="1" applyBorder="1" applyAlignment="1">
      <alignment horizontal="center"/>
    </xf>
    <xf numFmtId="3" fontId="18" fillId="0" borderId="56" xfId="0" applyNumberFormat="1" applyFont="1" applyBorder="1" applyAlignment="1">
      <alignment horizontal="center"/>
    </xf>
    <xf numFmtId="4" fontId="18" fillId="0" borderId="61" xfId="0" applyNumberFormat="1" applyFont="1" applyBorder="1"/>
    <xf numFmtId="3" fontId="18" fillId="0" borderId="23" xfId="0" applyNumberFormat="1" applyFont="1" applyBorder="1" applyAlignment="1">
      <alignment horizontal="center"/>
    </xf>
    <xf numFmtId="3" fontId="18" fillId="0" borderId="23" xfId="0" applyNumberFormat="1" applyFont="1" applyBorder="1"/>
    <xf numFmtId="166" fontId="18" fillId="0" borderId="56" xfId="0" applyNumberFormat="1" applyFont="1" applyBorder="1" applyAlignment="1">
      <alignment horizontal="center"/>
    </xf>
    <xf numFmtId="166" fontId="18" fillId="0" borderId="56" xfId="0" applyNumberFormat="1" applyFont="1" applyBorder="1" applyAlignment="1">
      <alignment horizontal="right"/>
    </xf>
    <xf numFmtId="4" fontId="18" fillId="0" borderId="15" xfId="0" applyNumberFormat="1" applyFont="1" applyBorder="1"/>
    <xf numFmtId="2" fontId="18" fillId="0" borderId="17" xfId="0" applyNumberFormat="1" applyFont="1" applyBorder="1" applyAlignment="1">
      <alignment horizontal="center"/>
    </xf>
    <xf numFmtId="174" fontId="18" fillId="0" borderId="17" xfId="0" applyNumberFormat="1" applyFont="1" applyBorder="1" applyAlignment="1">
      <alignment horizontal="right"/>
    </xf>
    <xf numFmtId="4" fontId="18" fillId="0" borderId="21" xfId="0" applyNumberFormat="1" applyFont="1" applyBorder="1"/>
    <xf numFmtId="0" fontId="18" fillId="0" borderId="24" xfId="0" applyFont="1" applyBorder="1"/>
    <xf numFmtId="173" fontId="18" fillId="0" borderId="23" xfId="0" applyNumberFormat="1" applyFont="1" applyBorder="1"/>
    <xf numFmtId="0" fontId="18" fillId="0" borderId="7" xfId="0" applyFont="1" applyBorder="1"/>
    <xf numFmtId="0" fontId="18" fillId="0" borderId="17" xfId="0" applyFont="1" applyBorder="1"/>
    <xf numFmtId="3" fontId="18" fillId="0" borderId="18" xfId="0" applyNumberFormat="1" applyFont="1" applyBorder="1"/>
    <xf numFmtId="49" fontId="13" fillId="11" borderId="19" xfId="0" applyNumberFormat="1" applyFont="1" applyFill="1" applyBorder="1" applyAlignment="1">
      <alignment horizontal="center" vertical="center" wrapText="1"/>
    </xf>
    <xf numFmtId="0" fontId="13" fillId="11" borderId="63" xfId="0" applyFont="1" applyFill="1" applyBorder="1" applyAlignment="1">
      <alignment horizontal="center" vertical="center" wrapText="1"/>
    </xf>
    <xf numFmtId="0" fontId="12" fillId="11" borderId="36" xfId="0" applyFont="1" applyFill="1" applyBorder="1" applyAlignment="1">
      <alignment horizontal="left" vertical="center" wrapText="1"/>
    </xf>
    <xf numFmtId="44" fontId="13" fillId="11" borderId="36" xfId="0" applyNumberFormat="1" applyFont="1" applyFill="1" applyBorder="1" applyAlignment="1">
      <alignment horizontal="center" vertical="center" wrapText="1"/>
    </xf>
    <xf numFmtId="2" fontId="13" fillId="11" borderId="36" xfId="0" applyNumberFormat="1" applyFont="1" applyFill="1" applyBorder="1" applyAlignment="1">
      <alignment horizontal="center" vertical="center" wrapText="1"/>
    </xf>
    <xf numFmtId="44" fontId="13" fillId="11" borderId="36" xfId="0" applyNumberFormat="1" applyFont="1" applyFill="1" applyBorder="1" applyAlignment="1">
      <alignment vertical="center" wrapText="1"/>
    </xf>
    <xf numFmtId="44" fontId="13" fillId="11" borderId="63" xfId="0" applyNumberFormat="1" applyFont="1" applyFill="1" applyBorder="1" applyAlignment="1">
      <alignment horizontal="center" vertical="center" wrapText="1"/>
    </xf>
    <xf numFmtId="0" fontId="0" fillId="0" borderId="0" xfId="0"/>
    <xf numFmtId="2" fontId="13" fillId="11" borderId="63" xfId="0" applyNumberFormat="1" applyFont="1" applyFill="1" applyBorder="1" applyAlignment="1">
      <alignment horizontal="center" vertical="center" wrapText="1"/>
    </xf>
    <xf numFmtId="0" fontId="11" fillId="3" borderId="41" xfId="0" applyFont="1" applyFill="1" applyBorder="1" applyAlignment="1">
      <alignment horizontal="left" vertical="center" wrapText="1"/>
    </xf>
    <xf numFmtId="49" fontId="13" fillId="0" borderId="22" xfId="0" applyNumberFormat="1" applyFont="1" applyBorder="1" applyAlignment="1">
      <alignment horizontal="center" vertical="center" wrapText="1"/>
    </xf>
    <xf numFmtId="49" fontId="10" fillId="9" borderId="19" xfId="0" applyNumberFormat="1" applyFont="1" applyFill="1" applyBorder="1" applyAlignment="1">
      <alignment horizontal="center" vertical="center" wrapText="1"/>
    </xf>
    <xf numFmtId="0" fontId="11" fillId="9" borderId="36" xfId="0" applyFont="1" applyFill="1" applyBorder="1" applyAlignment="1">
      <alignment horizontal="left" vertical="center" wrapText="1"/>
    </xf>
    <xf numFmtId="0" fontId="13" fillId="9" borderId="63" xfId="0" applyFont="1" applyFill="1" applyBorder="1" applyAlignment="1">
      <alignment horizontal="center" vertical="center" wrapText="1"/>
    </xf>
    <xf numFmtId="2" fontId="13" fillId="9" borderId="63" xfId="0" applyNumberFormat="1" applyFont="1" applyFill="1" applyBorder="1" applyAlignment="1">
      <alignment horizontal="center" vertical="center" wrapText="1"/>
    </xf>
    <xf numFmtId="44" fontId="13" fillId="9" borderId="63" xfId="0" applyNumberFormat="1" applyFont="1" applyFill="1" applyBorder="1" applyAlignment="1">
      <alignment horizontal="center" vertical="center" wrapText="1"/>
    </xf>
    <xf numFmtId="0" fontId="6" fillId="3" borderId="42" xfId="0" applyFont="1" applyFill="1" applyBorder="1" applyAlignment="1">
      <alignment horizontal="left" vertical="center" wrapText="1"/>
    </xf>
    <xf numFmtId="0" fontId="8" fillId="2" borderId="25" xfId="0" applyFont="1" applyFill="1" applyBorder="1" applyAlignment="1">
      <alignment horizontal="center" vertical="center"/>
    </xf>
    <xf numFmtId="0" fontId="6" fillId="3" borderId="36" xfId="0" applyFont="1" applyFill="1" applyBorder="1" applyAlignment="1">
      <alignment horizontal="center" vertical="center"/>
    </xf>
    <xf numFmtId="2" fontId="8" fillId="2" borderId="25" xfId="0" applyNumberFormat="1" applyFont="1" applyFill="1" applyBorder="1" applyAlignment="1">
      <alignment horizontal="center" vertical="center" wrapText="1"/>
    </xf>
    <xf numFmtId="167" fontId="8" fillId="2" borderId="25" xfId="0" applyNumberFormat="1" applyFont="1" applyFill="1" applyBorder="1" applyAlignment="1">
      <alignment horizontal="right" vertical="center" wrapText="1"/>
    </xf>
    <xf numFmtId="167" fontId="8" fillId="0" borderId="46" xfId="0" applyNumberFormat="1" applyFont="1" applyBorder="1" applyAlignment="1">
      <alignment horizontal="center" vertical="center" wrapText="1"/>
    </xf>
    <xf numFmtId="2" fontId="6" fillId="3" borderId="36" xfId="0" applyNumberFormat="1" applyFont="1" applyFill="1" applyBorder="1" applyAlignment="1">
      <alignment horizontal="center" vertical="center" wrapText="1"/>
    </xf>
    <xf numFmtId="167" fontId="6" fillId="3" borderId="36" xfId="0" applyNumberFormat="1" applyFont="1" applyFill="1" applyBorder="1" applyAlignment="1">
      <alignment horizontal="right" vertical="center" wrapText="1"/>
    </xf>
    <xf numFmtId="49" fontId="6" fillId="3" borderId="30" xfId="0" applyNumberFormat="1" applyFont="1" applyFill="1" applyBorder="1" applyAlignment="1">
      <alignment horizontal="center" vertical="center" wrapText="1"/>
    </xf>
    <xf numFmtId="0" fontId="2" fillId="0" borderId="29" xfId="0" applyFont="1" applyBorder="1"/>
    <xf numFmtId="0" fontId="7" fillId="6" borderId="19" xfId="0" applyFont="1" applyFill="1" applyBorder="1" applyAlignment="1">
      <alignment horizontal="center" vertical="center"/>
    </xf>
    <xf numFmtId="0" fontId="2" fillId="0" borderId="20" xfId="0" applyFont="1" applyBorder="1"/>
    <xf numFmtId="0" fontId="2" fillId="0" borderId="24" xfId="0" applyFont="1" applyBorder="1"/>
    <xf numFmtId="0" fontId="7" fillId="6" borderId="32" xfId="0" applyFont="1" applyFill="1" applyBorder="1" applyAlignment="1">
      <alignment horizontal="center" vertical="center"/>
    </xf>
    <xf numFmtId="0" fontId="2" fillId="0" borderId="33" xfId="0" applyFont="1" applyBorder="1"/>
    <xf numFmtId="0" fontId="2" fillId="0" borderId="34" xfId="0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4" xfId="0" applyFont="1" applyBorder="1"/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0" borderId="3" xfId="0" applyFont="1" applyBorder="1"/>
    <xf numFmtId="0" fontId="4" fillId="0" borderId="6" xfId="0" applyFont="1" applyBorder="1" applyAlignment="1">
      <alignment horizontal="center" vertical="center" wrapText="1"/>
    </xf>
    <xf numFmtId="0" fontId="2" fillId="0" borderId="9" xfId="0" applyFont="1" applyBorder="1"/>
    <xf numFmtId="0" fontId="24" fillId="0" borderId="2" xfId="0" applyFont="1" applyBorder="1" applyAlignment="1">
      <alignment horizontal="center" vertical="center" wrapText="1"/>
    </xf>
    <xf numFmtId="0" fontId="25" fillId="0" borderId="2" xfId="0" applyFont="1" applyBorder="1"/>
    <xf numFmtId="0" fontId="25" fillId="0" borderId="3" xfId="0" applyFont="1" applyBorder="1"/>
    <xf numFmtId="0" fontId="25" fillId="0" borderId="10" xfId="0" applyFont="1" applyBorder="1"/>
    <xf numFmtId="0" fontId="25" fillId="0" borderId="8" xfId="0" applyFont="1" applyBorder="1"/>
    <xf numFmtId="49" fontId="6" fillId="3" borderId="36" xfId="0" applyNumberFormat="1" applyFont="1" applyFill="1" applyBorder="1" applyAlignment="1">
      <alignment horizontal="center" vertical="center" wrapText="1"/>
    </xf>
    <xf numFmtId="0" fontId="2" fillId="0" borderId="36" xfId="0" applyFont="1" applyBorder="1"/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49" fontId="6" fillId="3" borderId="38" xfId="0" applyNumberFormat="1" applyFont="1" applyFill="1" applyBorder="1" applyAlignment="1">
      <alignment horizontal="center" vertical="center" wrapText="1"/>
    </xf>
    <xf numFmtId="49" fontId="6" fillId="3" borderId="39" xfId="0" applyNumberFormat="1" applyFont="1" applyFill="1" applyBorder="1" applyAlignment="1">
      <alignment horizontal="center" vertical="center" wrapText="1"/>
    </xf>
    <xf numFmtId="0" fontId="10" fillId="4" borderId="26" xfId="0" applyFont="1" applyFill="1" applyBorder="1" applyAlignment="1">
      <alignment horizontal="left" vertical="center" wrapText="1"/>
    </xf>
    <xf numFmtId="0" fontId="6" fillId="4" borderId="0" xfId="0" applyFont="1" applyFill="1" applyBorder="1" applyAlignment="1">
      <alignment horizontal="left" vertical="center" wrapText="1"/>
    </xf>
    <xf numFmtId="0" fontId="6" fillId="4" borderId="5" xfId="0" applyFont="1" applyFill="1" applyBorder="1" applyAlignment="1">
      <alignment horizontal="left" vertical="center" wrapText="1"/>
    </xf>
    <xf numFmtId="49" fontId="6" fillId="9" borderId="36" xfId="0" applyNumberFormat="1" applyFont="1" applyFill="1" applyBorder="1" applyAlignment="1">
      <alignment horizontal="center" vertical="center" wrapText="1"/>
    </xf>
    <xf numFmtId="0" fontId="2" fillId="7" borderId="36" xfId="0" applyFont="1" applyFill="1" applyBorder="1"/>
    <xf numFmtId="0" fontId="26" fillId="3" borderId="13" xfId="0" applyFont="1" applyFill="1" applyBorder="1" applyAlignment="1">
      <alignment horizontal="center" vertical="center" wrapText="1"/>
    </xf>
    <xf numFmtId="0" fontId="25" fillId="0" borderId="14" xfId="0" applyFont="1" applyBorder="1"/>
    <xf numFmtId="0" fontId="25" fillId="0" borderId="15" xfId="0" applyFont="1" applyBorder="1"/>
    <xf numFmtId="0" fontId="6" fillId="4" borderId="20" xfId="0" applyFont="1" applyFill="1" applyBorder="1" applyAlignment="1">
      <alignment horizontal="left" vertical="center" wrapText="1"/>
    </xf>
    <xf numFmtId="0" fontId="6" fillId="4" borderId="21" xfId="0" applyFont="1" applyFill="1" applyBorder="1" applyAlignment="1">
      <alignment horizontal="left" vertical="center" wrapText="1"/>
    </xf>
    <xf numFmtId="0" fontId="4" fillId="0" borderId="41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top"/>
    </xf>
    <xf numFmtId="0" fontId="2" fillId="0" borderId="43" xfId="0" applyFont="1" applyBorder="1"/>
    <xf numFmtId="0" fontId="2" fillId="0" borderId="42" xfId="0" applyFont="1" applyBorder="1"/>
    <xf numFmtId="0" fontId="2" fillId="0" borderId="37" xfId="0" applyFont="1" applyBorder="1"/>
    <xf numFmtId="0" fontId="2" fillId="0" borderId="27" xfId="0" applyFont="1" applyBorder="1"/>
    <xf numFmtId="0" fontId="15" fillId="0" borderId="41" xfId="0" applyFont="1" applyBorder="1" applyAlignment="1">
      <alignment horizontal="center" vertical="center" wrapText="1"/>
    </xf>
    <xf numFmtId="0" fontId="16" fillId="0" borderId="41" xfId="0" applyFont="1" applyBorder="1" applyAlignment="1">
      <alignment horizontal="center" vertical="center"/>
    </xf>
    <xf numFmtId="0" fontId="15" fillId="2" borderId="41" xfId="0" applyFont="1" applyFill="1" applyBorder="1" applyAlignment="1">
      <alignment horizontal="center" vertical="center" wrapText="1"/>
    </xf>
    <xf numFmtId="0" fontId="15" fillId="0" borderId="40" xfId="0" applyFont="1" applyBorder="1" applyAlignment="1">
      <alignment horizontal="center" vertical="center"/>
    </xf>
    <xf numFmtId="0" fontId="2" fillId="0" borderId="44" xfId="0" applyFont="1" applyBorder="1"/>
    <xf numFmtId="0" fontId="2" fillId="0" borderId="45" xfId="0" applyFont="1" applyBorder="1"/>
    <xf numFmtId="0" fontId="4" fillId="0" borderId="23" xfId="0" applyFont="1" applyBorder="1" applyAlignment="1">
      <alignment horizontal="center" vertical="center"/>
    </xf>
    <xf numFmtId="0" fontId="2" fillId="0" borderId="25" xfId="0" applyFont="1" applyBorder="1"/>
    <xf numFmtId="0" fontId="4" fillId="0" borderId="23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18" fillId="0" borderId="41" xfId="0" applyFont="1" applyBorder="1" applyAlignment="1">
      <alignment horizontal="center" vertical="center" wrapText="1"/>
    </xf>
    <xf numFmtId="0" fontId="19" fillId="0" borderId="41" xfId="0" applyFont="1" applyBorder="1" applyAlignment="1">
      <alignment horizontal="center" vertical="center"/>
    </xf>
    <xf numFmtId="0" fontId="20" fillId="0" borderId="20" xfId="0" applyFont="1" applyBorder="1"/>
    <xf numFmtId="0" fontId="20" fillId="0" borderId="24" xfId="0" applyFont="1" applyBorder="1"/>
    <xf numFmtId="0" fontId="19" fillId="0" borderId="40" xfId="0" applyFont="1" applyBorder="1" applyAlignment="1">
      <alignment horizontal="center" vertical="top"/>
    </xf>
    <xf numFmtId="0" fontId="20" fillId="0" borderId="43" xfId="0" applyFont="1" applyBorder="1"/>
    <xf numFmtId="0" fontId="20" fillId="0" borderId="29" xfId="0" applyFont="1" applyBorder="1"/>
    <xf numFmtId="0" fontId="20" fillId="0" borderId="42" xfId="0" applyFont="1" applyBorder="1"/>
    <xf numFmtId="0" fontId="20" fillId="0" borderId="37" xfId="0" applyFont="1" applyBorder="1"/>
    <xf numFmtId="0" fontId="20" fillId="0" borderId="27" xfId="0" applyFont="1" applyBorder="1"/>
    <xf numFmtId="0" fontId="21" fillId="0" borderId="41" xfId="0" applyFont="1" applyBorder="1" applyAlignment="1">
      <alignment horizontal="center" vertical="center"/>
    </xf>
    <xf numFmtId="0" fontId="18" fillId="2" borderId="41" xfId="0" applyFont="1" applyFill="1" applyBorder="1" applyAlignment="1">
      <alignment horizontal="center" vertical="center" wrapText="1"/>
    </xf>
    <xf numFmtId="0" fontId="18" fillId="0" borderId="40" xfId="0" applyFont="1" applyBorder="1" applyAlignment="1">
      <alignment horizontal="center" vertical="center"/>
    </xf>
    <xf numFmtId="0" fontId="20" fillId="0" borderId="44" xfId="0" applyFont="1" applyBorder="1"/>
    <xf numFmtId="0" fontId="20" fillId="0" borderId="45" xfId="0" applyFont="1" applyBorder="1"/>
    <xf numFmtId="0" fontId="19" fillId="0" borderId="23" xfId="0" applyFont="1" applyBorder="1" applyAlignment="1">
      <alignment horizontal="center" vertical="center"/>
    </xf>
    <xf numFmtId="0" fontId="20" fillId="0" borderId="25" xfId="0" applyFont="1" applyBorder="1"/>
    <xf numFmtId="0" fontId="19" fillId="0" borderId="23" xfId="0" applyFont="1" applyBorder="1" applyAlignment="1">
      <alignment horizontal="center" vertical="center" wrapText="1"/>
    </xf>
    <xf numFmtId="0" fontId="19" fillId="0" borderId="40" xfId="0" applyFont="1" applyBorder="1" applyAlignment="1">
      <alignment horizontal="center" vertical="center" wrapText="1"/>
    </xf>
    <xf numFmtId="0" fontId="19" fillId="0" borderId="41" xfId="0" applyFont="1" applyBorder="1" applyAlignment="1">
      <alignment horizontal="center" vertical="center" wrapText="1"/>
    </xf>
    <xf numFmtId="0" fontId="19" fillId="0" borderId="47" xfId="0" applyFont="1" applyBorder="1" applyAlignment="1">
      <alignment horizontal="center" vertical="center"/>
    </xf>
    <xf numFmtId="0" fontId="20" fillId="0" borderId="10" xfId="0" applyFont="1" applyBorder="1"/>
    <xf numFmtId="0" fontId="20" fillId="0" borderId="48" xfId="0" applyFont="1" applyBorder="1"/>
    <xf numFmtId="0" fontId="22" fillId="0" borderId="40" xfId="0" applyFont="1" applyBorder="1" applyAlignment="1">
      <alignment horizontal="center" vertical="center"/>
    </xf>
    <xf numFmtId="0" fontId="22" fillId="0" borderId="43" xfId="0" applyFont="1" applyBorder="1" applyAlignment="1">
      <alignment horizontal="center" vertical="center"/>
    </xf>
    <xf numFmtId="0" fontId="22" fillId="0" borderId="47" xfId="0" applyFont="1" applyBorder="1" applyAlignment="1">
      <alignment horizontal="center" vertical="center"/>
    </xf>
    <xf numFmtId="0" fontId="19" fillId="0" borderId="49" xfId="0" applyFont="1" applyBorder="1" applyAlignment="1">
      <alignment horizontal="center" vertical="center"/>
    </xf>
    <xf numFmtId="0" fontId="20" fillId="0" borderId="12" xfId="0" applyFont="1" applyBorder="1"/>
    <xf numFmtId="0" fontId="23" fillId="0" borderId="11" xfId="0" applyFont="1" applyBorder="1" applyAlignment="1">
      <alignment horizontal="center" vertical="center" wrapText="1"/>
    </xf>
    <xf numFmtId="0" fontId="20" fillId="0" borderId="50" xfId="0" applyFont="1" applyBorder="1"/>
    <xf numFmtId="0" fontId="20" fillId="0" borderId="51" xfId="0" applyFont="1" applyBorder="1"/>
    <xf numFmtId="0" fontId="18" fillId="0" borderId="41" xfId="0" applyFont="1" applyBorder="1"/>
    <xf numFmtId="0" fontId="19" fillId="0" borderId="11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left" wrapText="1"/>
    </xf>
    <xf numFmtId="0" fontId="18" fillId="0" borderId="13" xfId="0" applyFont="1" applyBorder="1" applyAlignment="1">
      <alignment horizontal="center"/>
    </xf>
    <xf numFmtId="0" fontId="20" fillId="0" borderId="14" xfId="0" applyFont="1" applyBorder="1"/>
    <xf numFmtId="0" fontId="20" fillId="0" borderId="55" xfId="0" applyFont="1" applyBorder="1"/>
    <xf numFmtId="0" fontId="18" fillId="0" borderId="19" xfId="0" applyFont="1" applyBorder="1" applyAlignment="1">
      <alignment horizontal="left"/>
    </xf>
    <xf numFmtId="0" fontId="18" fillId="0" borderId="32" xfId="0" applyFont="1" applyBorder="1" applyAlignment="1">
      <alignment horizontal="left"/>
    </xf>
    <xf numFmtId="0" fontId="20" fillId="0" borderId="33" xfId="0" applyFont="1" applyBorder="1"/>
    <xf numFmtId="0" fontId="20" fillId="0" borderId="34" xfId="0" applyFont="1" applyBorder="1"/>
    <xf numFmtId="0" fontId="18" fillId="0" borderId="1" xfId="0" applyFont="1" applyBorder="1" applyAlignment="1">
      <alignment horizontal="center"/>
    </xf>
    <xf numFmtId="0" fontId="20" fillId="0" borderId="2" xfId="0" applyFont="1" applyBorder="1"/>
    <xf numFmtId="0" fontId="20" fillId="0" borderId="59" xfId="0" applyFont="1" applyBorder="1"/>
    <xf numFmtId="166" fontId="18" fillId="0" borderId="41" xfId="0" applyNumberFormat="1" applyFont="1" applyBorder="1"/>
    <xf numFmtId="166" fontId="18" fillId="0" borderId="13" xfId="0" applyNumberFormat="1" applyFont="1" applyBorder="1" applyAlignment="1">
      <alignment horizontal="left"/>
    </xf>
    <xf numFmtId="0" fontId="19" fillId="0" borderId="0" xfId="0" applyFont="1" applyAlignment="1">
      <alignment horizontal="center"/>
    </xf>
    <xf numFmtId="0" fontId="18" fillId="0" borderId="11" xfId="0" applyFont="1" applyBorder="1" applyAlignment="1">
      <alignment horizontal="center"/>
    </xf>
    <xf numFmtId="0" fontId="18" fillId="0" borderId="13" xfId="0" applyFont="1" applyBorder="1" applyAlignment="1">
      <alignment horizontal="left"/>
    </xf>
    <xf numFmtId="166" fontId="18" fillId="0" borderId="41" xfId="0" applyNumberFormat="1" applyFont="1" applyBorder="1" applyAlignment="1">
      <alignment horizontal="left"/>
    </xf>
    <xf numFmtId="166" fontId="18" fillId="0" borderId="19" xfId="0" applyNumberFormat="1" applyFont="1" applyBorder="1" applyAlignment="1">
      <alignment horizontal="left"/>
    </xf>
  </cellXfs>
  <cellStyles count="1">
    <cellStyle name="Normal" xfId="0" builtinId="0"/>
  </cellStyles>
  <dxfs count="1">
    <dxf>
      <font>
        <color rgb="FF0000FF"/>
      </font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1</xdr:row>
      <xdr:rowOff>47625</xdr:rowOff>
    </xdr:from>
    <xdr:ext cx="2705100" cy="542925"/>
    <xdr:pic>
      <xdr:nvPicPr>
        <xdr:cNvPr id="3" name="image1.png">
          <a:extLst>
            <a:ext uri="{FF2B5EF4-FFF2-40B4-BE49-F238E27FC236}">
              <a16:creationId xmlns:a16="http://schemas.microsoft.com/office/drawing/2014/main" id="{2C05C107-CF47-4A28-AE28-46F9D5C987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867525" y="247650"/>
          <a:ext cx="2705100" cy="542925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123824</xdr:colOff>
      <xdr:row>0</xdr:row>
      <xdr:rowOff>76200</xdr:rowOff>
    </xdr:from>
    <xdr:ext cx="1857375" cy="876300"/>
    <xdr:pic>
      <xdr:nvPicPr>
        <xdr:cNvPr id="2" name="image9.png">
          <a:extLst>
            <a:ext uri="{FF2B5EF4-FFF2-40B4-BE49-F238E27FC236}">
              <a16:creationId xmlns:a16="http://schemas.microsoft.com/office/drawing/2014/main" id="{EF8FFC59-234B-4BAF-8D6F-A3BA914AA8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3824" y="76200"/>
          <a:ext cx="1857375" cy="876300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0</xdr:row>
      <xdr:rowOff>123825</xdr:rowOff>
    </xdr:from>
    <xdr:ext cx="1933575" cy="647700"/>
    <xdr:pic>
      <xdr:nvPicPr>
        <xdr:cNvPr id="2" name="image13.png">
          <a:extLst>
            <a:ext uri="{FF2B5EF4-FFF2-40B4-BE49-F238E27FC236}">
              <a16:creationId xmlns:a16="http://schemas.microsoft.com/office/drawing/2014/main" id="{E5A49F07-FC3F-4A7C-A6C7-9AAB896853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5" y="123825"/>
          <a:ext cx="1933575" cy="647700"/>
        </a:xfrm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85725</xdr:rowOff>
    </xdr:from>
    <xdr:ext cx="1495424" cy="647700"/>
    <xdr:pic>
      <xdr:nvPicPr>
        <xdr:cNvPr id="2" name="image6.png">
          <a:extLst>
            <a:ext uri="{FF2B5EF4-FFF2-40B4-BE49-F238E27FC236}">
              <a16:creationId xmlns:a16="http://schemas.microsoft.com/office/drawing/2014/main" id="{538DD4A0-3702-4C5D-9970-9A10468239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495424" cy="647700"/>
        </a:xfrm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0</xdr:row>
      <xdr:rowOff>38100</xdr:rowOff>
    </xdr:from>
    <xdr:ext cx="1885950" cy="781050"/>
    <xdr:pic>
      <xdr:nvPicPr>
        <xdr:cNvPr id="2" name="image6.png">
          <a:extLst>
            <a:ext uri="{FF2B5EF4-FFF2-40B4-BE49-F238E27FC236}">
              <a16:creationId xmlns:a16="http://schemas.microsoft.com/office/drawing/2014/main" id="{EC308351-D6F1-4CD5-9130-4592B783DB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5" y="38100"/>
          <a:ext cx="1885950" cy="781050"/>
        </a:xfrm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0</xdr:rowOff>
    </xdr:from>
    <xdr:ext cx="1828800" cy="695325"/>
    <xdr:pic>
      <xdr:nvPicPr>
        <xdr:cNvPr id="2" name="image7.png">
          <a:extLst>
            <a:ext uri="{FF2B5EF4-FFF2-40B4-BE49-F238E27FC236}">
              <a16:creationId xmlns:a16="http://schemas.microsoft.com/office/drawing/2014/main" id="{D498717B-5EA4-466F-83FB-DC0F1773EA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100" y="0"/>
          <a:ext cx="1828800" cy="695325"/>
        </a:xfrm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85725</xdr:rowOff>
    </xdr:from>
    <xdr:ext cx="1495424" cy="647700"/>
    <xdr:pic>
      <xdr:nvPicPr>
        <xdr:cNvPr id="2" name="image6.png">
          <a:extLst>
            <a:ext uri="{FF2B5EF4-FFF2-40B4-BE49-F238E27FC236}">
              <a16:creationId xmlns:a16="http://schemas.microsoft.com/office/drawing/2014/main" id="{4409DF00-B664-461D-97C6-DD398BFF39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495424" cy="647700"/>
        </a:xfrm>
        <a:prstGeom prst="rect">
          <a:avLst/>
        </a:prstGeom>
        <a:noFill/>
      </xdr:spPr>
    </xdr:pic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885950" cy="781050"/>
    <xdr:pic>
      <xdr:nvPicPr>
        <xdr:cNvPr id="2" name="image10.png">
          <a:extLst>
            <a:ext uri="{FF2B5EF4-FFF2-40B4-BE49-F238E27FC236}">
              <a16:creationId xmlns:a16="http://schemas.microsoft.com/office/drawing/2014/main" id="{9E769968-DD54-4362-ADC7-82118A2BFC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885950" cy="781050"/>
        </a:xfrm>
        <a:prstGeom prst="rect">
          <a:avLst/>
        </a:prstGeom>
        <a:noFill/>
      </xdr:spPr>
    </xdr:pic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0</xdr:row>
      <xdr:rowOff>38100</xdr:rowOff>
    </xdr:from>
    <xdr:ext cx="1885950" cy="781050"/>
    <xdr:pic>
      <xdr:nvPicPr>
        <xdr:cNvPr id="2" name="image6.png">
          <a:extLst>
            <a:ext uri="{FF2B5EF4-FFF2-40B4-BE49-F238E27FC236}">
              <a16:creationId xmlns:a16="http://schemas.microsoft.com/office/drawing/2014/main" id="{45FCBEE3-3F6E-4DAD-8286-12187E8C79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5" y="38100"/>
          <a:ext cx="1885950" cy="781050"/>
        </a:xfrm>
        <a:prstGeom prst="rect">
          <a:avLst/>
        </a:prstGeom>
        <a:noFill/>
      </xdr:spPr>
    </xdr:pic>
    <xdr:clientData fLocksWithSheet="0"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0</xdr:rowOff>
    </xdr:from>
    <xdr:ext cx="1828800" cy="695325"/>
    <xdr:pic>
      <xdr:nvPicPr>
        <xdr:cNvPr id="2" name="image7.png">
          <a:extLst>
            <a:ext uri="{FF2B5EF4-FFF2-40B4-BE49-F238E27FC236}">
              <a16:creationId xmlns:a16="http://schemas.microsoft.com/office/drawing/2014/main" id="{F8ED67B3-DFE3-4C8E-8CC2-ACAFEBD37C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100" y="0"/>
          <a:ext cx="1828800" cy="695325"/>
        </a:xfrm>
        <a:prstGeom prst="rect">
          <a:avLst/>
        </a:prstGeom>
        <a:noFill/>
      </xdr:spPr>
    </xdr:pic>
    <xdr:clientData fLocksWithSheet="0"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247650</xdr:colOff>
      <xdr:row>0</xdr:row>
      <xdr:rowOff>0</xdr:rowOff>
    </xdr:from>
    <xdr:ext cx="1495424" cy="647700"/>
    <xdr:pic>
      <xdr:nvPicPr>
        <xdr:cNvPr id="2" name="image6.png">
          <a:extLst>
            <a:ext uri="{FF2B5EF4-FFF2-40B4-BE49-F238E27FC236}">
              <a16:creationId xmlns:a16="http://schemas.microsoft.com/office/drawing/2014/main" id="{57EBE783-E5EC-4468-92BF-09B1428C30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47650" y="0"/>
          <a:ext cx="1495424" cy="647700"/>
        </a:xfrm>
        <a:prstGeom prst="rect">
          <a:avLst/>
        </a:prstGeom>
        <a:noFill/>
      </xdr:spPr>
    </xdr:pic>
    <xdr:clientData fLocksWithSheet="0"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104774</xdr:colOff>
      <xdr:row>0</xdr:row>
      <xdr:rowOff>19050</xdr:rowOff>
    </xdr:from>
    <xdr:ext cx="1857375" cy="876300"/>
    <xdr:pic>
      <xdr:nvPicPr>
        <xdr:cNvPr id="2" name="image9.png">
          <a:extLst>
            <a:ext uri="{FF2B5EF4-FFF2-40B4-BE49-F238E27FC236}">
              <a16:creationId xmlns:a16="http://schemas.microsoft.com/office/drawing/2014/main" id="{EBCEA2F6-D4AB-45DB-B68E-9F5C6FA88C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4774" y="19050"/>
          <a:ext cx="1857375" cy="876300"/>
        </a:xfrm>
        <a:prstGeom prst="rect">
          <a:avLst/>
        </a:prstGeom>
        <a:noFill/>
      </xdr:spPr>
    </xdr:pic>
    <xdr:clientData fLocksWithSheet="0"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9525</xdr:rowOff>
    </xdr:from>
    <xdr:ext cx="1933575" cy="647700"/>
    <xdr:pic>
      <xdr:nvPicPr>
        <xdr:cNvPr id="2" name="image13.png">
          <a:extLst>
            <a:ext uri="{FF2B5EF4-FFF2-40B4-BE49-F238E27FC236}">
              <a16:creationId xmlns:a16="http://schemas.microsoft.com/office/drawing/2014/main" id="{68E336F6-EEFF-46B1-9852-90FFCFCE97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250" y="9525"/>
          <a:ext cx="1933575" cy="647700"/>
        </a:xfrm>
        <a:prstGeom prst="rect">
          <a:avLst/>
        </a:prstGeom>
        <a:noFill/>
      </xdr:spPr>
    </xdr:pic>
    <xdr:clientData fLocksWithSheet="0"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247650</xdr:colOff>
      <xdr:row>0</xdr:row>
      <xdr:rowOff>0</xdr:rowOff>
    </xdr:from>
    <xdr:ext cx="1495424" cy="647700"/>
    <xdr:pic>
      <xdr:nvPicPr>
        <xdr:cNvPr id="2" name="image6.png">
          <a:extLst>
            <a:ext uri="{FF2B5EF4-FFF2-40B4-BE49-F238E27FC236}">
              <a16:creationId xmlns:a16="http://schemas.microsoft.com/office/drawing/2014/main" id="{82C17508-E2E8-4A3C-AB75-B49340049C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47650" y="0"/>
          <a:ext cx="1495424" cy="647700"/>
        </a:xfrm>
        <a:prstGeom prst="rect">
          <a:avLst/>
        </a:prstGeom>
        <a:noFill/>
      </xdr:spPr>
    </xdr:pic>
    <xdr:clientData fLocksWithSheet="0"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180975</xdr:colOff>
      <xdr:row>0</xdr:row>
      <xdr:rowOff>0</xdr:rowOff>
    </xdr:from>
    <xdr:ext cx="1752600" cy="657225"/>
    <xdr:pic>
      <xdr:nvPicPr>
        <xdr:cNvPr id="2" name="image6.png">
          <a:extLst>
            <a:ext uri="{FF2B5EF4-FFF2-40B4-BE49-F238E27FC236}">
              <a16:creationId xmlns:a16="http://schemas.microsoft.com/office/drawing/2014/main" id="{4045968F-B61D-4723-90F8-111CD4A614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0975" y="0"/>
          <a:ext cx="1752600" cy="657225"/>
        </a:xfrm>
        <a:prstGeom prst="rect">
          <a:avLst/>
        </a:prstGeom>
        <a:noFill/>
      </xdr:spPr>
    </xdr:pic>
    <xdr:clientData fLocksWithSheet="0"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0</xdr:rowOff>
    </xdr:from>
    <xdr:ext cx="1828800" cy="695325"/>
    <xdr:pic>
      <xdr:nvPicPr>
        <xdr:cNvPr id="2" name="image7.png">
          <a:extLst>
            <a:ext uri="{FF2B5EF4-FFF2-40B4-BE49-F238E27FC236}">
              <a16:creationId xmlns:a16="http://schemas.microsoft.com/office/drawing/2014/main" id="{113A447A-45D0-404A-A3D2-5CC5EA6C9E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100" y="0"/>
          <a:ext cx="1828800" cy="695325"/>
        </a:xfrm>
        <a:prstGeom prst="rect">
          <a:avLst/>
        </a:prstGeom>
        <a:noFill/>
      </xdr:spPr>
    </xdr:pic>
    <xdr:clientData fLocksWithSheet="0"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152400</xdr:colOff>
      <xdr:row>0</xdr:row>
      <xdr:rowOff>171450</xdr:rowOff>
    </xdr:from>
    <xdr:ext cx="1752600" cy="657225"/>
    <xdr:pic>
      <xdr:nvPicPr>
        <xdr:cNvPr id="2" name="image6.png">
          <a:extLst>
            <a:ext uri="{FF2B5EF4-FFF2-40B4-BE49-F238E27FC236}">
              <a16:creationId xmlns:a16="http://schemas.microsoft.com/office/drawing/2014/main" id="{7F49F642-B760-4212-9E6D-ECCD2F8B3E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2400" y="171450"/>
          <a:ext cx="1752600" cy="657225"/>
        </a:xfrm>
        <a:prstGeom prst="rect">
          <a:avLst/>
        </a:prstGeom>
        <a:noFill/>
      </xdr:spPr>
    </xdr:pic>
    <xdr:clientData fLocksWithSheet="0"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628650</xdr:colOff>
      <xdr:row>1</xdr:row>
      <xdr:rowOff>28575</xdr:rowOff>
    </xdr:from>
    <xdr:ext cx="723900" cy="695325"/>
    <xdr:pic>
      <xdr:nvPicPr>
        <xdr:cNvPr id="2" name="image17.png">
          <a:extLst>
            <a:ext uri="{FF2B5EF4-FFF2-40B4-BE49-F238E27FC236}">
              <a16:creationId xmlns:a16="http://schemas.microsoft.com/office/drawing/2014/main" id="{CBB7D37A-5B3F-47A6-8F80-2C96A72212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62650" y="219075"/>
          <a:ext cx="723900" cy="695325"/>
        </a:xfrm>
        <a:prstGeom prst="rect">
          <a:avLst/>
        </a:prstGeom>
        <a:noFill/>
      </xdr:spPr>
    </xdr:pic>
    <xdr:clientData fLocksWithSheet="0"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685800</xdr:colOff>
      <xdr:row>1</xdr:row>
      <xdr:rowOff>47625</xdr:rowOff>
    </xdr:from>
    <xdr:ext cx="762000" cy="714375"/>
    <xdr:pic>
      <xdr:nvPicPr>
        <xdr:cNvPr id="2" name="image18.png">
          <a:extLst>
            <a:ext uri="{FF2B5EF4-FFF2-40B4-BE49-F238E27FC236}">
              <a16:creationId xmlns:a16="http://schemas.microsoft.com/office/drawing/2014/main" id="{8E532343-87D4-44D6-BDF4-B19C14C7E6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686425" y="238125"/>
          <a:ext cx="762000" cy="714375"/>
        </a:xfrm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esktop/Secretaria%20educacion/secretaria%20de%20educacion/contratos/contrato%20remodelacion%20de%20las%20sedes%20educativas_fome/PRESUPUESTO%20OFICIAL%20BA&#209;OS%20Y%20COCINAS%20I.E%2094M%20MOD%20INFRAESTRUCTUR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"/>
      <sheetName val="1,1 DEM CIELO RASO"/>
      <sheetName val="2,1 CIELO RASO PVC"/>
      <sheetName val="2,2 LAMPARA"/>
      <sheetName val="1,1 DEMO CIELO RASO"/>
      <sheetName val="2,1 CIELO RASO"/>
      <sheetName val="2,2 LAMPARA ,"/>
      <sheetName val="1,1 DEM BALDOSA PISO"/>
      <sheetName val="1,2 DEM ENCHAPE M"/>
      <sheetName val="1,3 DES SANITARIOS"/>
      <sheetName val="1,4 DEM MESON "/>
      <sheetName val="1,5 DEM MAMPOSTERIA"/>
      <sheetName val="2,1 ALISTADO"/>
      <sheetName val="2,2 CERAMICA PISO"/>
      <sheetName val="3,1 PAÑETE MURO"/>
      <sheetName val="4,1 VINILO"/>
      <sheetName val="4,3 ESMALTE"/>
      <sheetName val="5,1 SANITARIOS"/>
      <sheetName val="5,2 ORINALES"/>
      <sheetName val="6,1 SONDEO"/>
      <sheetName val="1,1 DESMONTE SANITARIOS"/>
      <sheetName val="2,1 SANITARIO"/>
      <sheetName val="3,1 SONDEO"/>
      <sheetName val="1,1 DEM MESON"/>
      <sheetName val="1,2 DEM ENCHAPE MURO"/>
      <sheetName val="1,3 DESMONTE SANITA"/>
      <sheetName val="1,4 DEM MUROS"/>
      <sheetName val="2,1 CERAMICA"/>
      <sheetName val="3,1 VINILO"/>
      <sheetName val="3,2 ESMALTE"/>
      <sheetName val="4,1 SANITARIOS"/>
      <sheetName val="4,2 ORINALES"/>
      <sheetName val="4,3 LAVAMANOS"/>
      <sheetName val="4,4 SALIDA SANIT"/>
      <sheetName val="4,5 PUNTO HIDRAI"/>
      <sheetName val="5,1 MESON EN CONCRETO"/>
      <sheetName val="6,1 FILOS"/>
      <sheetName val="7,1 SONDEO DE TUBERIA"/>
      <sheetName val="8,1 IMPERME"/>
      <sheetName val="1,1 DES SANIT"/>
      <sheetName val="2,1 SANITA"/>
      <sheetName val="1,1 DESMON SANT"/>
      <sheetName val="2,1 SANIT"/>
      <sheetName val="3,1 SONDEO TUBEE"/>
      <sheetName val="1,1 DESMONTE SANITA"/>
      <sheetName val="1,2 DEMOLICION ENCH."/>
      <sheetName val="2,1 CERAMICA MUROS"/>
      <sheetName val="3,1 GRIFERIA"/>
      <sheetName val="3,2 SANITARIOS"/>
      <sheetName val="4,1 MARCO PUERTA"/>
      <sheetName val="6,1 IMPERMEABILIZACIÓN"/>
      <sheetName val="5,1 VINILO "/>
      <sheetName val="6,2 IMP. MORTERO"/>
      <sheetName val="7,1 SONDEO "/>
      <sheetName val="APU SONDEO"/>
      <sheetName val="APU DEM MESON"/>
      <sheetName val="APU GRIFERIA"/>
      <sheetName val="APU CIELO RAZO"/>
      <sheetName val="APU IMPERMEABILIZACIÓN"/>
      <sheetName val="1,1 DEM ENCHAPE M"/>
      <sheetName val="2,1 ORINAL"/>
      <sheetName val="3,1 ENCHAPE"/>
      <sheetName val="4,1 GRIFERIA"/>
    </sheetNames>
    <sheetDataSet>
      <sheetData sheetId="0">
        <row r="17">
          <cell r="C17" t="str">
            <v>LÁMPARA 2X32 BAJO PLACA LÁMINA LATERAL INDUSTRIAL</v>
          </cell>
        </row>
        <row r="22">
          <cell r="C22" t="str">
            <v>CIELO RASO</v>
          </cell>
        </row>
        <row r="23">
          <cell r="C23" t="str">
            <v>CIELO RASO EN PVC</v>
          </cell>
        </row>
        <row r="27">
          <cell r="C27" t="str">
            <v xml:space="preserve">PRELIMINARES </v>
          </cell>
        </row>
        <row r="29">
          <cell r="C29" t="str">
            <v>DEMOLICIÓN ENCHAPE MURO</v>
          </cell>
        </row>
        <row r="30">
          <cell r="C30" t="str">
            <v>DESMONTE APARATOS SANITARIOS</v>
          </cell>
        </row>
        <row r="33">
          <cell r="C33" t="str">
            <v xml:space="preserve">PISOS BASES </v>
          </cell>
        </row>
        <row r="38">
          <cell r="C38" t="str">
            <v>PINTURA</v>
          </cell>
        </row>
        <row r="39">
          <cell r="C39" t="str">
            <v>ESTUCO Y VINILO 3 MANOS</v>
          </cell>
        </row>
        <row r="41">
          <cell r="C41" t="str">
            <v>INSTALACIONES HIDROSANITARIAS</v>
          </cell>
        </row>
        <row r="43">
          <cell r="C43" t="str">
            <v xml:space="preserve">SUMINISTRO E INSTALACIÓN ORINAL DE LLAVE (INCLUYE GRIFERÍA) 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65"/>
  <sheetViews>
    <sheetView tabSelected="1" view="pageBreakPreview" zoomScaleNormal="100" zoomScaleSheetLayoutView="100" workbookViewId="0">
      <selection activeCell="B8" sqref="B8:G8"/>
    </sheetView>
  </sheetViews>
  <sheetFormatPr baseColWidth="10" defaultRowHeight="15"/>
  <cols>
    <col min="3" max="3" width="44.5703125" customWidth="1"/>
    <col min="4" max="4" width="18.140625" customWidth="1"/>
    <col min="5" max="5" width="15.28515625" customWidth="1"/>
    <col min="6" max="6" width="21.42578125" customWidth="1"/>
    <col min="7" max="7" width="23.42578125" customWidth="1"/>
  </cols>
  <sheetData>
    <row r="1" spans="2:7" ht="15.75" thickBot="1"/>
    <row r="2" spans="2:7">
      <c r="B2" s="230" t="s">
        <v>0</v>
      </c>
      <c r="C2" s="231"/>
      <c r="D2" s="231"/>
      <c r="E2" s="231"/>
      <c r="F2" s="234"/>
      <c r="G2" s="235"/>
    </row>
    <row r="3" spans="2:7" ht="18.75" thickBot="1">
      <c r="B3" s="232"/>
      <c r="C3" s="233"/>
      <c r="D3" s="233"/>
      <c r="E3" s="233"/>
      <c r="F3" s="2"/>
      <c r="G3" s="3"/>
    </row>
    <row r="4" spans="2:7" ht="18.75" thickBot="1">
      <c r="B4" s="236" t="s">
        <v>1</v>
      </c>
      <c r="C4" s="238" t="s">
        <v>165</v>
      </c>
      <c r="D4" s="239"/>
      <c r="E4" s="240"/>
      <c r="F4" s="4"/>
      <c r="G4" s="5"/>
    </row>
    <row r="5" spans="2:7" ht="27.75" customHeight="1" thickBot="1">
      <c r="B5" s="237"/>
      <c r="C5" s="241"/>
      <c r="D5" s="241"/>
      <c r="E5" s="242"/>
      <c r="F5" s="6" t="s">
        <v>2</v>
      </c>
      <c r="G5" s="7">
        <f ca="1">(TODAY())</f>
        <v>44753</v>
      </c>
    </row>
    <row r="6" spans="2:7">
      <c r="B6" s="245" t="s">
        <v>3</v>
      </c>
      <c r="C6" s="246"/>
      <c r="D6" s="246"/>
      <c r="E6" s="246"/>
      <c r="F6" s="246"/>
      <c r="G6" s="247"/>
    </row>
    <row r="7" spans="2:7" ht="15.75" thickBot="1">
      <c r="B7" s="248"/>
      <c r="C7" s="249"/>
      <c r="D7" s="249"/>
      <c r="E7" s="249"/>
      <c r="F7" s="249"/>
      <c r="G7" s="250"/>
    </row>
    <row r="8" spans="2:7" ht="35.25" customHeight="1">
      <c r="B8" s="258" t="str">
        <f>+C4</f>
        <v>MEJORAMIENTO E INTERVENCIÓN DE LA INFRAESTRUCTURA FISICA EN LAS DIFERENTES INSTITUCIONES Y SEDES EDUCATIVAS DEL MUNICIPIO DE GIRARDOT DEPARTAMENTO DE CUNDINAMARCADEPARTMAMENTO DE CUNDINAMARCA</v>
      </c>
      <c r="C8" s="259"/>
      <c r="D8" s="259"/>
      <c r="E8" s="259"/>
      <c r="F8" s="259"/>
      <c r="G8" s="260"/>
    </row>
    <row r="9" spans="2:7">
      <c r="B9" s="67" t="s">
        <v>4</v>
      </c>
      <c r="C9" s="8" t="s">
        <v>5</v>
      </c>
      <c r="D9" s="8" t="s">
        <v>6</v>
      </c>
      <c r="E9" s="8" t="s">
        <v>7</v>
      </c>
      <c r="F9" s="9" t="s">
        <v>8</v>
      </c>
      <c r="G9" s="10" t="s">
        <v>9</v>
      </c>
    </row>
    <row r="10" spans="2:7" ht="40.5" customHeight="1">
      <c r="B10" s="68">
        <v>1</v>
      </c>
      <c r="C10" s="261" t="s">
        <v>37</v>
      </c>
      <c r="D10" s="261"/>
      <c r="E10" s="261"/>
      <c r="F10" s="261"/>
      <c r="G10" s="262"/>
    </row>
    <row r="11" spans="2:7">
      <c r="B11" s="50" t="s">
        <v>10</v>
      </c>
      <c r="C11" s="13" t="s">
        <v>11</v>
      </c>
      <c r="D11" s="14"/>
      <c r="E11" s="15"/>
      <c r="F11" s="16"/>
      <c r="G11" s="17"/>
    </row>
    <row r="12" spans="2:7">
      <c r="B12" s="18" t="s">
        <v>12</v>
      </c>
      <c r="C12" s="19" t="s">
        <v>163</v>
      </c>
      <c r="D12" s="20" t="s">
        <v>13</v>
      </c>
      <c r="E12" s="21">
        <f>+'1,1 DEM ENCHAPE'!J21</f>
        <v>24.405999999999999</v>
      </c>
      <c r="F12" s="22">
        <v>8609</v>
      </c>
      <c r="G12" s="23">
        <f>E12*F12</f>
        <v>210111.25399999999</v>
      </c>
    </row>
    <row r="13" spans="2:7">
      <c r="B13" s="61" t="s">
        <v>14</v>
      </c>
      <c r="C13" s="62" t="s">
        <v>38</v>
      </c>
      <c r="D13" s="63"/>
      <c r="E13" s="64"/>
      <c r="F13" s="65"/>
      <c r="G13" s="66"/>
    </row>
    <row r="14" spans="2:7" ht="24">
      <c r="B14" s="18" t="s">
        <v>16</v>
      </c>
      <c r="C14" s="19" t="s">
        <v>164</v>
      </c>
      <c r="D14" s="20" t="s">
        <v>13</v>
      </c>
      <c r="E14" s="21">
        <v>17</v>
      </c>
      <c r="F14" s="22">
        <v>67326</v>
      </c>
      <c r="G14" s="23">
        <f>+F14*E14</f>
        <v>1144542</v>
      </c>
    </row>
    <row r="15" spans="2:7">
      <c r="B15" s="12" t="s">
        <v>24</v>
      </c>
      <c r="C15" s="24" t="s">
        <v>27</v>
      </c>
      <c r="D15" s="14"/>
      <c r="E15" s="25"/>
      <c r="F15" s="26"/>
      <c r="G15" s="27"/>
    </row>
    <row r="16" spans="2:7">
      <c r="B16" s="28" t="s">
        <v>25</v>
      </c>
      <c r="C16" s="53" t="s">
        <v>28</v>
      </c>
      <c r="D16" s="20" t="s">
        <v>13</v>
      </c>
      <c r="E16" s="21">
        <f>+'3,1 VINILO'!J30</f>
        <v>486.964</v>
      </c>
      <c r="F16" s="22">
        <v>19061</v>
      </c>
      <c r="G16" s="23">
        <f t="shared" ref="G16" si="0">E16*F16</f>
        <v>9282020.8039999995</v>
      </c>
    </row>
    <row r="17" spans="2:7">
      <c r="B17" s="243" t="s">
        <v>21</v>
      </c>
      <c r="C17" s="244"/>
      <c r="D17" s="54"/>
      <c r="E17" s="25"/>
      <c r="F17" s="16"/>
      <c r="G17" s="33">
        <f>SUM(G12:G16)</f>
        <v>10636674.058</v>
      </c>
    </row>
    <row r="18" spans="2:7" ht="24">
      <c r="B18" s="60">
        <v>2</v>
      </c>
      <c r="C18" s="69" t="s">
        <v>40</v>
      </c>
      <c r="D18" s="11"/>
      <c r="E18" s="34"/>
      <c r="F18" s="35"/>
      <c r="G18" s="36"/>
    </row>
    <row r="19" spans="2:7">
      <c r="B19" s="12" t="s">
        <v>10</v>
      </c>
      <c r="C19" s="13" t="s">
        <v>11</v>
      </c>
      <c r="D19" s="14"/>
      <c r="E19" s="25"/>
      <c r="F19" s="16"/>
      <c r="G19" s="17"/>
    </row>
    <row r="20" spans="2:7">
      <c r="B20" s="18" t="s">
        <v>12</v>
      </c>
      <c r="C20" s="70" t="s">
        <v>41</v>
      </c>
      <c r="D20" s="72" t="s">
        <v>13</v>
      </c>
      <c r="E20" s="21">
        <v>14</v>
      </c>
      <c r="F20" s="22">
        <v>39337</v>
      </c>
      <c r="G20" s="23">
        <f>E20*F20</f>
        <v>550718</v>
      </c>
    </row>
    <row r="21" spans="2:7">
      <c r="B21" s="12" t="s">
        <v>14</v>
      </c>
      <c r="C21" s="24" t="s">
        <v>15</v>
      </c>
      <c r="D21" s="14"/>
      <c r="E21" s="25"/>
      <c r="F21" s="26"/>
      <c r="G21" s="27"/>
    </row>
    <row r="22" spans="2:7">
      <c r="B22" s="18" t="s">
        <v>16</v>
      </c>
      <c r="C22" s="30" t="s">
        <v>17</v>
      </c>
      <c r="D22" s="20" t="s">
        <v>13</v>
      </c>
      <c r="E22" s="21">
        <f>+'2. 2,1 CIELO RASO'!J24</f>
        <v>208</v>
      </c>
      <c r="F22" s="29">
        <v>68896</v>
      </c>
      <c r="G22" s="23">
        <f t="shared" ref="G22:G23" si="1">E22*F22</f>
        <v>14330368</v>
      </c>
    </row>
    <row r="23" spans="2:7">
      <c r="B23" s="18" t="s">
        <v>18</v>
      </c>
      <c r="C23" s="71" t="s">
        <v>19</v>
      </c>
      <c r="D23" s="31" t="s">
        <v>20</v>
      </c>
      <c r="E23" s="21">
        <f>+'2. 2,2 LAMPARA'!J26</f>
        <v>14</v>
      </c>
      <c r="F23" s="86">
        <v>89573</v>
      </c>
      <c r="G23" s="23">
        <f t="shared" si="1"/>
        <v>1254022</v>
      </c>
    </row>
    <row r="24" spans="2:7">
      <c r="B24" s="12" t="s">
        <v>24</v>
      </c>
      <c r="C24" s="24" t="s">
        <v>27</v>
      </c>
      <c r="D24" s="14"/>
      <c r="E24" s="25"/>
      <c r="F24" s="26"/>
      <c r="G24" s="27"/>
    </row>
    <row r="25" spans="2:7">
      <c r="B25" s="28" t="s">
        <v>25</v>
      </c>
      <c r="C25" s="53" t="s">
        <v>28</v>
      </c>
      <c r="D25" s="20" t="s">
        <v>13</v>
      </c>
      <c r="E25" s="21">
        <f>+'2.  3,1 PINTURA'!J36</f>
        <v>840</v>
      </c>
      <c r="F25" s="22">
        <v>19061</v>
      </c>
      <c r="G25" s="23">
        <f t="shared" ref="G25" si="2">E25*F25</f>
        <v>16011240</v>
      </c>
    </row>
    <row r="26" spans="2:7">
      <c r="B26" s="88" t="s">
        <v>26</v>
      </c>
      <c r="C26" s="13" t="s">
        <v>30</v>
      </c>
      <c r="D26" s="14"/>
      <c r="E26" s="25"/>
      <c r="F26" s="16"/>
      <c r="G26" s="33"/>
    </row>
    <row r="27" spans="2:7">
      <c r="B27" s="89" t="s">
        <v>76</v>
      </c>
      <c r="C27" s="70" t="s">
        <v>23</v>
      </c>
      <c r="D27" s="20" t="s">
        <v>20</v>
      </c>
      <c r="E27" s="21">
        <f>+'2.  4,1 DESMONTE ORINAL'!J16</f>
        <v>3</v>
      </c>
      <c r="F27" s="22">
        <v>25711</v>
      </c>
      <c r="G27" s="23">
        <f>E27*F27</f>
        <v>77133</v>
      </c>
    </row>
    <row r="28" spans="2:7" ht="24">
      <c r="B28" s="89" t="s">
        <v>77</v>
      </c>
      <c r="C28" s="19" t="s">
        <v>31</v>
      </c>
      <c r="D28" s="20" t="s">
        <v>20</v>
      </c>
      <c r="E28" s="21">
        <f>+'2.  4,2 SUM ORINAL'!J26</f>
        <v>3</v>
      </c>
      <c r="F28" s="22">
        <v>457949</v>
      </c>
      <c r="G28" s="23">
        <f t="shared" ref="G28" si="3">E28*F28</f>
        <v>1373847</v>
      </c>
    </row>
    <row r="29" spans="2:7" ht="15" customHeight="1">
      <c r="B29" s="251" t="s">
        <v>21</v>
      </c>
      <c r="C29" s="252"/>
      <c r="D29" s="54"/>
      <c r="E29" s="25"/>
      <c r="F29" s="37"/>
      <c r="G29" s="33">
        <f>SUM(G20:G28)</f>
        <v>33597328</v>
      </c>
    </row>
    <row r="30" spans="2:7" ht="15.75" customHeight="1">
      <c r="B30" s="60">
        <v>3</v>
      </c>
      <c r="C30" s="253" t="s">
        <v>42</v>
      </c>
      <c r="D30" s="254"/>
      <c r="E30" s="254"/>
      <c r="F30" s="254"/>
      <c r="G30" s="255"/>
    </row>
    <row r="31" spans="2:7" s="205" customFormat="1">
      <c r="B31" s="209" t="s">
        <v>10</v>
      </c>
      <c r="C31" s="210" t="s">
        <v>11</v>
      </c>
      <c r="D31" s="211"/>
      <c r="E31" s="212"/>
      <c r="F31" s="213"/>
      <c r="G31" s="213"/>
    </row>
    <row r="32" spans="2:7" s="205" customFormat="1">
      <c r="B32" s="198" t="s">
        <v>12</v>
      </c>
      <c r="C32" s="200" t="s">
        <v>41</v>
      </c>
      <c r="D32" s="100" t="s">
        <v>13</v>
      </c>
      <c r="E32" s="202">
        <v>6</v>
      </c>
      <c r="F32" s="201">
        <v>39337</v>
      </c>
      <c r="G32" s="203">
        <f>+E32*F32</f>
        <v>236022</v>
      </c>
    </row>
    <row r="33" spans="2:7">
      <c r="B33" s="88" t="s">
        <v>14</v>
      </c>
      <c r="C33" s="207" t="s">
        <v>158</v>
      </c>
      <c r="D33" s="99"/>
      <c r="E33" s="99"/>
      <c r="F33" s="99"/>
      <c r="G33" s="99"/>
    </row>
    <row r="34" spans="2:7" s="205" customFormat="1">
      <c r="B34" s="198" t="s">
        <v>16</v>
      </c>
      <c r="C34" s="200" t="s">
        <v>156</v>
      </c>
      <c r="D34" s="199" t="s">
        <v>20</v>
      </c>
      <c r="E34" s="206">
        <v>2</v>
      </c>
      <c r="F34" s="204">
        <v>111306</v>
      </c>
      <c r="G34" s="204">
        <f t="shared" ref="G34:G36" si="4">+E34*F34</f>
        <v>222612</v>
      </c>
    </row>
    <row r="35" spans="2:7" s="205" customFormat="1">
      <c r="B35" s="198" t="s">
        <v>18</v>
      </c>
      <c r="C35" s="200" t="s">
        <v>161</v>
      </c>
      <c r="D35" s="199" t="s">
        <v>157</v>
      </c>
      <c r="E35" s="206">
        <v>165</v>
      </c>
      <c r="F35" s="204">
        <v>4122</v>
      </c>
      <c r="G35" s="204">
        <f t="shared" si="4"/>
        <v>680130</v>
      </c>
    </row>
    <row r="36" spans="2:7" s="205" customFormat="1">
      <c r="B36" s="198" t="s">
        <v>159</v>
      </c>
      <c r="C36" s="200" t="s">
        <v>162</v>
      </c>
      <c r="D36" s="199" t="s">
        <v>20</v>
      </c>
      <c r="E36" s="206">
        <v>2</v>
      </c>
      <c r="F36" s="204">
        <v>418643</v>
      </c>
      <c r="G36" s="204">
        <f t="shared" si="4"/>
        <v>837286</v>
      </c>
    </row>
    <row r="37" spans="2:7" s="1" customFormat="1">
      <c r="B37" s="88" t="s">
        <v>24</v>
      </c>
      <c r="C37" s="214" t="s">
        <v>15</v>
      </c>
      <c r="D37" s="216"/>
      <c r="E37" s="220"/>
      <c r="F37" s="221"/>
      <c r="G37" s="221"/>
    </row>
    <row r="38" spans="2:7" s="1" customFormat="1">
      <c r="B38" s="89" t="s">
        <v>25</v>
      </c>
      <c r="C38" s="30" t="s">
        <v>17</v>
      </c>
      <c r="D38" s="215" t="s">
        <v>13</v>
      </c>
      <c r="E38" s="217">
        <f>+'3.  2.1 CIELO RASO'!J25</f>
        <v>204.4</v>
      </c>
      <c r="F38" s="218">
        <v>68896</v>
      </c>
      <c r="G38" s="219">
        <f t="shared" ref="G38:G39" si="5">E38*F38</f>
        <v>14082342.4</v>
      </c>
    </row>
    <row r="39" spans="2:7" s="1" customFormat="1">
      <c r="B39" s="89" t="s">
        <v>160</v>
      </c>
      <c r="C39" s="71" t="s">
        <v>19</v>
      </c>
      <c r="D39" s="31" t="s">
        <v>20</v>
      </c>
      <c r="E39" s="21">
        <f>+'3.  2.2. LAMPARA'!J26</f>
        <v>14</v>
      </c>
      <c r="F39" s="86">
        <v>89573</v>
      </c>
      <c r="G39" s="23">
        <f t="shared" si="5"/>
        <v>1254022</v>
      </c>
    </row>
    <row r="40" spans="2:7" s="1" customFormat="1">
      <c r="B40" s="88" t="s">
        <v>26</v>
      </c>
      <c r="C40" s="24" t="s">
        <v>27</v>
      </c>
      <c r="D40" s="14"/>
      <c r="E40" s="25"/>
      <c r="F40" s="26"/>
      <c r="G40" s="27"/>
    </row>
    <row r="41" spans="2:7" s="1" customFormat="1">
      <c r="B41" s="208" t="s">
        <v>76</v>
      </c>
      <c r="C41" s="53" t="s">
        <v>28</v>
      </c>
      <c r="D41" s="20" t="s">
        <v>13</v>
      </c>
      <c r="E41" s="21">
        <f>+'3   3.1 VINILOS'!J25</f>
        <v>540.54000000000008</v>
      </c>
      <c r="F41" s="22">
        <v>19061</v>
      </c>
      <c r="G41" s="23">
        <f t="shared" ref="G41" si="6">E41*F41</f>
        <v>10303232.940000001</v>
      </c>
    </row>
    <row r="42" spans="2:7">
      <c r="B42" s="256" t="s">
        <v>21</v>
      </c>
      <c r="C42" s="257"/>
      <c r="D42" s="95"/>
      <c r="E42" s="96"/>
      <c r="F42" s="97"/>
      <c r="G42" s="98">
        <f>SUM(G32:G41)</f>
        <v>27615647.34</v>
      </c>
    </row>
    <row r="43" spans="2:7" ht="24">
      <c r="B43" s="52" t="s">
        <v>26</v>
      </c>
      <c r="C43" s="73" t="s">
        <v>43</v>
      </c>
      <c r="D43" s="44"/>
      <c r="E43" s="45"/>
      <c r="F43" s="46"/>
      <c r="G43" s="47"/>
    </row>
    <row r="44" spans="2:7">
      <c r="B44" s="12" t="s">
        <v>10</v>
      </c>
      <c r="C44" s="13" t="s">
        <v>11</v>
      </c>
      <c r="D44" s="38"/>
      <c r="E44" s="38"/>
      <c r="F44" s="48"/>
      <c r="G44" s="49"/>
    </row>
    <row r="45" spans="2:7">
      <c r="B45" s="18" t="s">
        <v>12</v>
      </c>
      <c r="C45" s="70" t="s">
        <v>163</v>
      </c>
      <c r="D45" s="72" t="s">
        <v>13</v>
      </c>
      <c r="E45" s="21">
        <f>+'4.  1,1 DEM ENCHAPE'!J19</f>
        <v>45.760000000000005</v>
      </c>
      <c r="F45" s="22">
        <v>8609</v>
      </c>
      <c r="G45" s="23">
        <f>E45*F45</f>
        <v>393947.84</v>
      </c>
    </row>
    <row r="46" spans="2:7" s="102" customFormat="1">
      <c r="B46" s="89" t="s">
        <v>22</v>
      </c>
      <c r="C46" s="71" t="s">
        <v>41</v>
      </c>
      <c r="D46" s="72" t="s">
        <v>13</v>
      </c>
      <c r="E46" s="21">
        <v>7</v>
      </c>
      <c r="F46" s="22">
        <v>39337</v>
      </c>
      <c r="G46" s="23">
        <f>E46*F46</f>
        <v>275359</v>
      </c>
    </row>
    <row r="47" spans="2:7">
      <c r="B47" s="61" t="s">
        <v>14</v>
      </c>
      <c r="C47" s="62" t="s">
        <v>38</v>
      </c>
      <c r="D47" s="63"/>
      <c r="E47" s="64"/>
      <c r="F47" s="65"/>
      <c r="G47" s="66"/>
    </row>
    <row r="48" spans="2:7">
      <c r="B48" s="18" t="s">
        <v>16</v>
      </c>
      <c r="C48" s="19" t="s">
        <v>39</v>
      </c>
      <c r="D48" s="20" t="s">
        <v>13</v>
      </c>
      <c r="E48" s="21">
        <f>+'4.   2,1 ENCHAPE'!J14</f>
        <v>45.760000000000005</v>
      </c>
      <c r="F48" s="22">
        <v>67326</v>
      </c>
      <c r="G48" s="23">
        <f>+F48*E48</f>
        <v>3080837.7600000002</v>
      </c>
    </row>
    <row r="49" spans="2:7">
      <c r="B49" s="12" t="s">
        <v>24</v>
      </c>
      <c r="C49" s="24" t="s">
        <v>27</v>
      </c>
      <c r="D49" s="14"/>
      <c r="E49" s="25"/>
      <c r="F49" s="26"/>
      <c r="G49" s="27"/>
    </row>
    <row r="50" spans="2:7">
      <c r="B50" s="28" t="s">
        <v>25</v>
      </c>
      <c r="C50" s="53" t="s">
        <v>28</v>
      </c>
      <c r="D50" s="20" t="s">
        <v>13</v>
      </c>
      <c r="E50" s="21">
        <f>+'4.   3,1 PINTURA'!J32</f>
        <v>691.25</v>
      </c>
      <c r="F50" s="22">
        <v>19061</v>
      </c>
      <c r="G50" s="23">
        <f t="shared" ref="G50" si="7">E50*F50</f>
        <v>13175916.25</v>
      </c>
    </row>
    <row r="51" spans="2:7">
      <c r="B51" s="243" t="s">
        <v>21</v>
      </c>
      <c r="C51" s="244"/>
      <c r="D51" s="51"/>
      <c r="E51" s="41"/>
      <c r="F51" s="42"/>
      <c r="G51" s="43">
        <f>SUM(G45:G50)</f>
        <v>16926060.850000001</v>
      </c>
    </row>
    <row r="52" spans="2:7" ht="24">
      <c r="B52" s="52" t="s">
        <v>29</v>
      </c>
      <c r="C52" s="73" t="s">
        <v>44</v>
      </c>
      <c r="D52" s="44"/>
      <c r="E52" s="45"/>
      <c r="F52" s="46"/>
      <c r="G52" s="47"/>
    </row>
    <row r="53" spans="2:7">
      <c r="B53" s="12" t="s">
        <v>10</v>
      </c>
      <c r="C53" s="13" t="s">
        <v>11</v>
      </c>
      <c r="D53" s="38"/>
      <c r="E53" s="38"/>
      <c r="F53" s="48"/>
      <c r="G53" s="49"/>
    </row>
    <row r="54" spans="2:7">
      <c r="B54" s="18" t="s">
        <v>22</v>
      </c>
      <c r="C54" s="70" t="s">
        <v>41</v>
      </c>
      <c r="D54" s="20" t="s">
        <v>13</v>
      </c>
      <c r="E54" s="21">
        <v>6</v>
      </c>
      <c r="F54" s="22">
        <v>39337</v>
      </c>
      <c r="G54" s="105">
        <f>E54*F54</f>
        <v>236022</v>
      </c>
    </row>
    <row r="55" spans="2:7">
      <c r="B55" s="12" t="s">
        <v>14</v>
      </c>
      <c r="C55" s="74" t="s">
        <v>15</v>
      </c>
      <c r="D55" s="14"/>
      <c r="E55" s="25"/>
      <c r="F55" s="16"/>
      <c r="G55" s="33"/>
    </row>
    <row r="56" spans="2:7">
      <c r="B56" s="18" t="s">
        <v>16</v>
      </c>
      <c r="C56" s="70" t="s">
        <v>17</v>
      </c>
      <c r="D56" s="72" t="s">
        <v>13</v>
      </c>
      <c r="E56" s="21">
        <f>+'5.  2,1 CIELO RASO'!J20</f>
        <v>123.78299999999999</v>
      </c>
      <c r="F56" s="22">
        <v>68896</v>
      </c>
      <c r="G56" s="23">
        <f>E56*F56</f>
        <v>8528153.568</v>
      </c>
    </row>
    <row r="57" spans="2:7">
      <c r="B57" s="18" t="s">
        <v>18</v>
      </c>
      <c r="C57" s="71" t="s">
        <v>19</v>
      </c>
      <c r="D57" s="31" t="s">
        <v>20</v>
      </c>
      <c r="E57" s="21">
        <f>+'5.   2.2 LAMPARA'!J26</f>
        <v>12</v>
      </c>
      <c r="F57" s="32">
        <v>89573</v>
      </c>
      <c r="G57" s="23">
        <f t="shared" ref="G57" si="8">E57*F57</f>
        <v>1074876</v>
      </c>
    </row>
    <row r="58" spans="2:7">
      <c r="B58" s="12" t="s">
        <v>24</v>
      </c>
      <c r="C58" s="74" t="s">
        <v>27</v>
      </c>
      <c r="D58" s="14"/>
      <c r="E58" s="25"/>
      <c r="F58" s="16"/>
      <c r="G58" s="39"/>
    </row>
    <row r="59" spans="2:7">
      <c r="B59" s="28" t="s">
        <v>25</v>
      </c>
      <c r="C59" s="53" t="s">
        <v>28</v>
      </c>
      <c r="D59" s="20" t="s">
        <v>13</v>
      </c>
      <c r="E59" s="21">
        <f>+'5.  3.1 VINILO '!J33</f>
        <v>743.26200000000017</v>
      </c>
      <c r="F59" s="22">
        <v>19061</v>
      </c>
      <c r="G59" s="23">
        <f t="shared" ref="G59" si="9">E59*F59</f>
        <v>14167316.982000003</v>
      </c>
    </row>
    <row r="60" spans="2:7">
      <c r="B60" s="222" t="s">
        <v>21</v>
      </c>
      <c r="C60" s="223"/>
      <c r="D60" s="40"/>
      <c r="E60" s="41"/>
      <c r="F60" s="55"/>
      <c r="G60" s="43">
        <f>SUM(G54:G59)</f>
        <v>24006368.550000004</v>
      </c>
    </row>
    <row r="61" spans="2:7">
      <c r="B61" s="224" t="s">
        <v>32</v>
      </c>
      <c r="C61" s="225"/>
      <c r="D61" s="225"/>
      <c r="E61" s="225"/>
      <c r="F61" s="226"/>
      <c r="G61" s="56">
        <f>+G60+G51+G29+G17+G42</f>
        <v>112782078.79800001</v>
      </c>
    </row>
    <row r="62" spans="2:7">
      <c r="B62" s="224" t="s">
        <v>33</v>
      </c>
      <c r="C62" s="225"/>
      <c r="D62" s="225"/>
      <c r="E62" s="225"/>
      <c r="F62" s="226"/>
      <c r="G62" s="57">
        <f>G61*0.25</f>
        <v>28195519.699500002</v>
      </c>
    </row>
    <row r="63" spans="2:7">
      <c r="B63" s="224" t="s">
        <v>34</v>
      </c>
      <c r="C63" s="225"/>
      <c r="D63" s="225"/>
      <c r="E63" s="225"/>
      <c r="F63" s="226"/>
      <c r="G63" s="58">
        <f>G61*0.03</f>
        <v>3383462.3639400001</v>
      </c>
    </row>
    <row r="64" spans="2:7">
      <c r="B64" s="224" t="s">
        <v>35</v>
      </c>
      <c r="C64" s="225"/>
      <c r="D64" s="225"/>
      <c r="E64" s="225"/>
      <c r="F64" s="226"/>
      <c r="G64" s="58">
        <f>G61*0.05</f>
        <v>5639103.9399000006</v>
      </c>
    </row>
    <row r="65" spans="2:7" ht="15.75" thickBot="1">
      <c r="B65" s="227" t="s">
        <v>36</v>
      </c>
      <c r="C65" s="228"/>
      <c r="D65" s="228"/>
      <c r="E65" s="228"/>
      <c r="F65" s="229"/>
      <c r="G65" s="59">
        <f>G61+G62+G63+G64</f>
        <v>150000164.80134001</v>
      </c>
    </row>
  </sheetData>
  <mergeCells count="18">
    <mergeCell ref="B29:C29"/>
    <mergeCell ref="C30:G30"/>
    <mergeCell ref="B42:C42"/>
    <mergeCell ref="B51:C51"/>
    <mergeCell ref="B8:G8"/>
    <mergeCell ref="C10:G10"/>
    <mergeCell ref="B2:E3"/>
    <mergeCell ref="F2:G2"/>
    <mergeCell ref="B4:B5"/>
    <mergeCell ref="C4:E5"/>
    <mergeCell ref="B17:C17"/>
    <mergeCell ref="B6:G7"/>
    <mergeCell ref="B60:C60"/>
    <mergeCell ref="B61:F61"/>
    <mergeCell ref="B63:F63"/>
    <mergeCell ref="B64:F64"/>
    <mergeCell ref="B65:F65"/>
    <mergeCell ref="B62:F62"/>
  </mergeCells>
  <phoneticPr fontId="14" type="noConversion"/>
  <conditionalFormatting sqref="B4">
    <cfRule type="cellIs" dxfId="0" priority="1" stopIfTrue="1" operator="equal">
      <formula>"ESCRIBA AQUÍ EL NOMBRE DE LA OBRA"</formula>
    </cfRule>
  </conditionalFormatting>
  <pageMargins left="0.7" right="0.7" top="0.75" bottom="0.75" header="0.3" footer="0.3"/>
  <pageSetup scale="62" orientation="portrait" horizontalDpi="4294967292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J21"/>
  <sheetViews>
    <sheetView workbookViewId="0">
      <selection activeCell="C4" sqref="C4:J4"/>
    </sheetView>
  </sheetViews>
  <sheetFormatPr baseColWidth="10" defaultRowHeight="15"/>
  <cols>
    <col min="2" max="2" width="19.5703125" customWidth="1"/>
    <col min="5" max="5" width="20.28515625" customWidth="1"/>
  </cols>
  <sheetData>
    <row r="1" spans="1:10" ht="33.75" customHeight="1">
      <c r="A1" s="278"/>
      <c r="B1" s="223"/>
      <c r="C1" s="279" t="s">
        <v>45</v>
      </c>
      <c r="D1" s="225"/>
      <c r="E1" s="225"/>
      <c r="F1" s="225"/>
      <c r="G1" s="225"/>
      <c r="H1" s="225"/>
      <c r="I1" s="225"/>
      <c r="J1" s="226"/>
    </row>
    <row r="2" spans="1:10" ht="50.25" customHeight="1">
      <c r="A2" s="266"/>
      <c r="B2" s="268"/>
      <c r="C2" s="263" t="s">
        <v>46</v>
      </c>
      <c r="D2" s="225"/>
      <c r="E2" s="225"/>
      <c r="F2" s="225"/>
      <c r="G2" s="225"/>
      <c r="H2" s="225"/>
      <c r="I2" s="225"/>
      <c r="J2" s="226"/>
    </row>
    <row r="3" spans="1:10" ht="56.25" customHeight="1">
      <c r="A3" s="263" t="s">
        <v>47</v>
      </c>
      <c r="B3" s="226"/>
      <c r="C3" s="269" t="str">
        <f>+PPT!C4</f>
        <v>MEJORAMIENTO E INTERVENCIÓN DE LA INFRAESTRUCTURA FISICA EN LAS DIFERENTES INSTITUCIONES Y SEDES EDUCATIVAS DEL MUNICIPIO DE GIRARDOT DEPARTAMENTO DE CUNDINAMARCADEPARTMAMENTO DE CUNDINAMARCA</v>
      </c>
      <c r="D3" s="225"/>
      <c r="E3" s="225"/>
      <c r="F3" s="225"/>
      <c r="G3" s="225"/>
      <c r="H3" s="225"/>
      <c r="I3" s="225"/>
      <c r="J3" s="226"/>
    </row>
    <row r="4" spans="1:10">
      <c r="A4" s="263" t="s">
        <v>48</v>
      </c>
      <c r="B4" s="226"/>
      <c r="C4" s="269" t="s">
        <v>61</v>
      </c>
      <c r="D4" s="225"/>
      <c r="E4" s="225"/>
      <c r="F4" s="225"/>
      <c r="G4" s="225"/>
      <c r="H4" s="225"/>
      <c r="I4" s="225"/>
      <c r="J4" s="226"/>
    </row>
    <row r="5" spans="1:10">
      <c r="A5" s="263" t="s">
        <v>50</v>
      </c>
      <c r="B5" s="226"/>
      <c r="C5" s="269" t="str">
        <f>'[1]PRESUPUESTO '!C27</f>
        <v xml:space="preserve">PRELIMINARES </v>
      </c>
      <c r="D5" s="225"/>
      <c r="E5" s="225"/>
      <c r="F5" s="225"/>
      <c r="G5" s="225"/>
      <c r="H5" s="226"/>
      <c r="I5" s="270"/>
      <c r="J5" s="226"/>
    </row>
    <row r="6" spans="1:10">
      <c r="A6" s="75" t="s">
        <v>4</v>
      </c>
      <c r="B6" s="75">
        <v>1.2</v>
      </c>
      <c r="C6" s="271" t="str">
        <f>'[1]PRESUPUESTO '!C29</f>
        <v>DEMOLICIÓN ENCHAPE MURO</v>
      </c>
      <c r="D6" s="225"/>
      <c r="E6" s="225"/>
      <c r="F6" s="225"/>
      <c r="G6" s="225"/>
      <c r="H6" s="226"/>
      <c r="I6" s="75" t="s">
        <v>6</v>
      </c>
      <c r="J6" s="76" t="s">
        <v>13</v>
      </c>
    </row>
    <row r="7" spans="1:10">
      <c r="A7" s="272"/>
      <c r="B7" s="265"/>
      <c r="C7" s="265"/>
      <c r="D7" s="223"/>
      <c r="E7" s="275" t="s">
        <v>51</v>
      </c>
      <c r="F7" s="263" t="s">
        <v>52</v>
      </c>
      <c r="G7" s="225"/>
      <c r="H7" s="226"/>
      <c r="I7" s="277" t="s">
        <v>53</v>
      </c>
      <c r="J7" s="277" t="s">
        <v>54</v>
      </c>
    </row>
    <row r="8" spans="1:10" ht="26.25" customHeight="1">
      <c r="A8" s="273"/>
      <c r="B8" s="233"/>
      <c r="C8" s="233"/>
      <c r="D8" s="274"/>
      <c r="E8" s="276"/>
      <c r="F8" s="75" t="s">
        <v>55</v>
      </c>
      <c r="G8" s="75" t="s">
        <v>56</v>
      </c>
      <c r="H8" s="75" t="s">
        <v>57</v>
      </c>
      <c r="I8" s="276"/>
      <c r="J8" s="276"/>
    </row>
    <row r="9" spans="1:10">
      <c r="A9" s="273"/>
      <c r="B9" s="233"/>
      <c r="C9" s="233"/>
      <c r="D9" s="274"/>
      <c r="E9" s="75"/>
      <c r="F9" s="76"/>
      <c r="G9" s="76"/>
      <c r="H9" s="77"/>
      <c r="I9" s="76"/>
      <c r="J9" s="77"/>
    </row>
    <row r="10" spans="1:10">
      <c r="A10" s="273"/>
      <c r="B10" s="233"/>
      <c r="C10" s="233"/>
      <c r="D10" s="274"/>
      <c r="E10" s="76" t="s">
        <v>64</v>
      </c>
      <c r="F10" s="76">
        <v>1.33</v>
      </c>
      <c r="G10" s="78"/>
      <c r="H10" s="77">
        <v>1.2</v>
      </c>
      <c r="I10" s="76">
        <v>6</v>
      </c>
      <c r="J10" s="79">
        <f t="shared" ref="J10:J13" si="0">F10*H10*I10</f>
        <v>9.5760000000000005</v>
      </c>
    </row>
    <row r="11" spans="1:10">
      <c r="A11" s="273"/>
      <c r="B11" s="233"/>
      <c r="C11" s="233"/>
      <c r="D11" s="274"/>
      <c r="E11" s="76" t="s">
        <v>62</v>
      </c>
      <c r="F11" s="76">
        <v>3.1</v>
      </c>
      <c r="G11" s="78"/>
      <c r="H11" s="77">
        <v>1.2</v>
      </c>
      <c r="I11" s="76">
        <v>1</v>
      </c>
      <c r="J11" s="79">
        <f t="shared" si="0"/>
        <v>3.7199999999999998</v>
      </c>
    </row>
    <row r="12" spans="1:10">
      <c r="A12" s="273"/>
      <c r="B12" s="233"/>
      <c r="C12" s="233"/>
      <c r="D12" s="274"/>
      <c r="E12" s="76" t="s">
        <v>63</v>
      </c>
      <c r="F12" s="77">
        <v>2.2999999999999998</v>
      </c>
      <c r="G12" s="76"/>
      <c r="H12" s="77">
        <v>1.7</v>
      </c>
      <c r="I12" s="76">
        <v>1</v>
      </c>
      <c r="J12" s="79">
        <f t="shared" si="0"/>
        <v>3.9099999999999997</v>
      </c>
    </row>
    <row r="13" spans="1:10">
      <c r="A13" s="273"/>
      <c r="B13" s="233"/>
      <c r="C13" s="233"/>
      <c r="D13" s="274"/>
      <c r="E13" s="76" t="s">
        <v>65</v>
      </c>
      <c r="F13" s="78">
        <v>3</v>
      </c>
      <c r="G13" s="78"/>
      <c r="H13" s="78">
        <v>1.2</v>
      </c>
      <c r="I13" s="78">
        <v>2</v>
      </c>
      <c r="J13" s="79">
        <f t="shared" si="0"/>
        <v>7.1999999999999993</v>
      </c>
    </row>
    <row r="14" spans="1:10">
      <c r="A14" s="273"/>
      <c r="B14" s="233"/>
      <c r="C14" s="233"/>
      <c r="D14" s="274"/>
      <c r="E14" s="76"/>
      <c r="F14" s="78"/>
      <c r="G14" s="78"/>
      <c r="H14" s="78"/>
      <c r="I14" s="78"/>
      <c r="J14" s="79"/>
    </row>
    <row r="15" spans="1:10">
      <c r="A15" s="273"/>
      <c r="B15" s="233"/>
      <c r="C15" s="233"/>
      <c r="D15" s="274"/>
      <c r="E15" s="76"/>
      <c r="F15" s="78"/>
      <c r="G15" s="78"/>
      <c r="H15" s="78"/>
      <c r="I15" s="78"/>
      <c r="J15" s="79"/>
    </row>
    <row r="16" spans="1:10">
      <c r="A16" s="273"/>
      <c r="B16" s="233"/>
      <c r="C16" s="233"/>
      <c r="D16" s="274"/>
      <c r="E16" s="76"/>
      <c r="F16" s="78"/>
      <c r="G16" s="78"/>
      <c r="H16" s="78"/>
      <c r="I16" s="78"/>
      <c r="J16" s="79"/>
    </row>
    <row r="17" spans="1:10">
      <c r="A17" s="273"/>
      <c r="B17" s="233"/>
      <c r="C17" s="233"/>
      <c r="D17" s="274"/>
      <c r="E17" s="76"/>
      <c r="F17" s="78"/>
      <c r="G17" s="78"/>
      <c r="H17" s="78"/>
      <c r="I17" s="78"/>
      <c r="J17" s="79"/>
    </row>
    <row r="18" spans="1:10">
      <c r="A18" s="266"/>
      <c r="B18" s="267"/>
      <c r="C18" s="267"/>
      <c r="D18" s="268"/>
      <c r="E18" s="76"/>
      <c r="F18" s="78"/>
      <c r="G18" s="78"/>
      <c r="H18" s="80"/>
      <c r="I18" s="78"/>
      <c r="J18" s="79"/>
    </row>
    <row r="19" spans="1:10">
      <c r="A19" s="263" t="s">
        <v>58</v>
      </c>
      <c r="B19" s="225"/>
      <c r="C19" s="225"/>
      <c r="D19" s="225"/>
      <c r="E19" s="225"/>
      <c r="F19" s="225"/>
      <c r="G19" s="226"/>
      <c r="H19" s="75"/>
      <c r="I19" s="75" t="s">
        <v>59</v>
      </c>
      <c r="J19" s="77">
        <f>SUM(J9:J18)</f>
        <v>24.405999999999999</v>
      </c>
    </row>
    <row r="20" spans="1:10">
      <c r="A20" s="264"/>
      <c r="B20" s="265"/>
      <c r="C20" s="265"/>
      <c r="D20" s="265"/>
      <c r="E20" s="265"/>
      <c r="F20" s="265"/>
      <c r="G20" s="223"/>
      <c r="H20" s="76"/>
      <c r="I20" s="76"/>
      <c r="J20" s="76"/>
    </row>
    <row r="21" spans="1:10">
      <c r="A21" s="266"/>
      <c r="B21" s="267"/>
      <c r="C21" s="267"/>
      <c r="D21" s="267"/>
      <c r="E21" s="267"/>
      <c r="F21" s="267"/>
      <c r="G21" s="268"/>
      <c r="H21" s="75"/>
      <c r="I21" s="75" t="s">
        <v>60</v>
      </c>
      <c r="J21" s="77">
        <f>+J19</f>
        <v>24.405999999999999</v>
      </c>
    </row>
  </sheetData>
  <mergeCells count="18">
    <mergeCell ref="A4:B4"/>
    <mergeCell ref="C4:J4"/>
    <mergeCell ref="A1:B2"/>
    <mergeCell ref="C1:J1"/>
    <mergeCell ref="C2:J2"/>
    <mergeCell ref="A3:B3"/>
    <mergeCell ref="C3:J3"/>
    <mergeCell ref="A19:G19"/>
    <mergeCell ref="A20:G21"/>
    <mergeCell ref="A5:B5"/>
    <mergeCell ref="C5:H5"/>
    <mergeCell ref="I5:J5"/>
    <mergeCell ref="C6:H6"/>
    <mergeCell ref="A7:D18"/>
    <mergeCell ref="E7:E8"/>
    <mergeCell ref="F7:H7"/>
    <mergeCell ref="I7:I8"/>
    <mergeCell ref="J7:J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J16"/>
  <sheetViews>
    <sheetView workbookViewId="0">
      <selection activeCell="A15" sqref="A15:G16"/>
    </sheetView>
  </sheetViews>
  <sheetFormatPr baseColWidth="10" defaultRowHeight="15"/>
  <cols>
    <col min="2" max="2" width="18.5703125" customWidth="1"/>
    <col min="5" max="5" width="19.42578125" customWidth="1"/>
  </cols>
  <sheetData>
    <row r="1" spans="1:10" ht="33.75" customHeight="1">
      <c r="A1" s="278"/>
      <c r="B1" s="223"/>
      <c r="C1" s="279" t="s">
        <v>45</v>
      </c>
      <c r="D1" s="225"/>
      <c r="E1" s="225"/>
      <c r="F1" s="225"/>
      <c r="G1" s="225"/>
      <c r="H1" s="225"/>
      <c r="I1" s="225"/>
      <c r="J1" s="226"/>
    </row>
    <row r="2" spans="1:10" ht="35.25" customHeight="1">
      <c r="A2" s="266"/>
      <c r="B2" s="268"/>
      <c r="C2" s="263" t="s">
        <v>46</v>
      </c>
      <c r="D2" s="225"/>
      <c r="E2" s="225"/>
      <c r="F2" s="225"/>
      <c r="G2" s="225"/>
      <c r="H2" s="225"/>
      <c r="I2" s="225"/>
      <c r="J2" s="226"/>
    </row>
    <row r="3" spans="1:10" ht="57" customHeight="1">
      <c r="A3" s="263" t="s">
        <v>47</v>
      </c>
      <c r="B3" s="226"/>
      <c r="C3" s="269" t="str">
        <f>+PPT!C4</f>
        <v>MEJORAMIENTO E INTERVENCIÓN DE LA INFRAESTRUCTURA FISICA EN LAS DIFERENTES INSTITUCIONES Y SEDES EDUCATIVAS DEL MUNICIPIO DE GIRARDOT DEPARTAMENTO DE CUNDINAMARCADEPARTMAMENTO DE CUNDINAMARCA</v>
      </c>
      <c r="D3" s="225"/>
      <c r="E3" s="225"/>
      <c r="F3" s="225"/>
      <c r="G3" s="225"/>
      <c r="H3" s="225"/>
      <c r="I3" s="225"/>
      <c r="J3" s="226"/>
    </row>
    <row r="4" spans="1:10">
      <c r="A4" s="263" t="s">
        <v>48</v>
      </c>
      <c r="B4" s="226"/>
      <c r="C4" s="269" t="s">
        <v>61</v>
      </c>
      <c r="D4" s="225"/>
      <c r="E4" s="225"/>
      <c r="F4" s="225"/>
      <c r="G4" s="225"/>
      <c r="H4" s="225"/>
      <c r="I4" s="225"/>
      <c r="J4" s="226"/>
    </row>
    <row r="5" spans="1:10">
      <c r="A5" s="263" t="s">
        <v>50</v>
      </c>
      <c r="B5" s="226"/>
      <c r="C5" s="269" t="str">
        <f>'[1]PRESUPUESTO '!C33</f>
        <v xml:space="preserve">PISOS BASES </v>
      </c>
      <c r="D5" s="225"/>
      <c r="E5" s="225"/>
      <c r="F5" s="225"/>
      <c r="G5" s="225"/>
      <c r="H5" s="226"/>
      <c r="I5" s="270"/>
      <c r="J5" s="226"/>
    </row>
    <row r="6" spans="1:10">
      <c r="A6" s="75" t="s">
        <v>4</v>
      </c>
      <c r="B6" s="75">
        <v>2.2000000000000002</v>
      </c>
      <c r="C6" s="271" t="str">
        <f>+PPT!C14</f>
        <v>BALDOSA CERÁMICA PISO-PARED 20X20 CALIDAD PRIMERA</v>
      </c>
      <c r="D6" s="225"/>
      <c r="E6" s="225"/>
      <c r="F6" s="225"/>
      <c r="G6" s="225"/>
      <c r="H6" s="226"/>
      <c r="I6" s="75" t="s">
        <v>6</v>
      </c>
      <c r="J6" s="76" t="s">
        <v>13</v>
      </c>
    </row>
    <row r="7" spans="1:10">
      <c r="A7" s="272"/>
      <c r="B7" s="265"/>
      <c r="C7" s="265"/>
      <c r="D7" s="223"/>
      <c r="E7" s="275" t="s">
        <v>51</v>
      </c>
      <c r="F7" s="263" t="s">
        <v>52</v>
      </c>
      <c r="G7" s="225"/>
      <c r="H7" s="226"/>
      <c r="I7" s="277" t="s">
        <v>53</v>
      </c>
      <c r="J7" s="277" t="s">
        <v>54</v>
      </c>
    </row>
    <row r="8" spans="1:10" ht="24" customHeight="1">
      <c r="A8" s="273"/>
      <c r="B8" s="233"/>
      <c r="C8" s="233"/>
      <c r="D8" s="274"/>
      <c r="E8" s="276"/>
      <c r="F8" s="75" t="s">
        <v>55</v>
      </c>
      <c r="G8" s="75" t="s">
        <v>56</v>
      </c>
      <c r="H8" s="75" t="s">
        <v>57</v>
      </c>
      <c r="I8" s="276"/>
      <c r="J8" s="276"/>
    </row>
    <row r="9" spans="1:10">
      <c r="A9" s="273"/>
      <c r="B9" s="233"/>
      <c r="C9" s="233"/>
      <c r="D9" s="274"/>
      <c r="E9" s="75"/>
      <c r="F9" s="76"/>
      <c r="G9" s="76"/>
      <c r="H9" s="77"/>
      <c r="I9" s="76"/>
      <c r="J9" s="77"/>
    </row>
    <row r="10" spans="1:10">
      <c r="A10" s="273"/>
      <c r="B10" s="233"/>
      <c r="C10" s="233"/>
      <c r="D10" s="274"/>
      <c r="E10" s="76" t="s">
        <v>64</v>
      </c>
      <c r="F10" s="76">
        <v>1.33</v>
      </c>
      <c r="G10" s="78"/>
      <c r="H10" s="77">
        <v>1.2</v>
      </c>
      <c r="I10" s="76">
        <v>6</v>
      </c>
      <c r="J10" s="79">
        <f t="shared" ref="J10:J13" si="0">F10*H10*I10</f>
        <v>9.5760000000000005</v>
      </c>
    </row>
    <row r="11" spans="1:10">
      <c r="A11" s="273"/>
      <c r="B11" s="233"/>
      <c r="C11" s="233"/>
      <c r="D11" s="274"/>
      <c r="E11" s="76" t="s">
        <v>62</v>
      </c>
      <c r="F11" s="76">
        <v>3.1</v>
      </c>
      <c r="G11" s="78"/>
      <c r="H11" s="77">
        <v>1.2</v>
      </c>
      <c r="I11" s="76">
        <v>1</v>
      </c>
      <c r="J11" s="79">
        <f t="shared" si="0"/>
        <v>3.7199999999999998</v>
      </c>
    </row>
    <row r="12" spans="1:10">
      <c r="A12" s="273"/>
      <c r="B12" s="233"/>
      <c r="C12" s="233"/>
      <c r="D12" s="274"/>
      <c r="E12" s="76" t="s">
        <v>63</v>
      </c>
      <c r="F12" s="77">
        <v>2.2999999999999998</v>
      </c>
      <c r="G12" s="76"/>
      <c r="H12" s="77">
        <v>1.7</v>
      </c>
      <c r="I12" s="76">
        <v>1</v>
      </c>
      <c r="J12" s="79">
        <f t="shared" si="0"/>
        <v>3.9099999999999997</v>
      </c>
    </row>
    <row r="13" spans="1:10">
      <c r="A13" s="266"/>
      <c r="B13" s="267"/>
      <c r="C13" s="267"/>
      <c r="D13" s="268"/>
      <c r="E13" s="76" t="s">
        <v>66</v>
      </c>
      <c r="F13" s="78">
        <v>3</v>
      </c>
      <c r="G13" s="78"/>
      <c r="H13" s="80">
        <v>1.2</v>
      </c>
      <c r="I13" s="78">
        <v>2</v>
      </c>
      <c r="J13" s="79">
        <f t="shared" si="0"/>
        <v>7.1999999999999993</v>
      </c>
    </row>
    <row r="14" spans="1:10">
      <c r="A14" s="263" t="s">
        <v>58</v>
      </c>
      <c r="B14" s="225"/>
      <c r="C14" s="225"/>
      <c r="D14" s="225"/>
      <c r="E14" s="225"/>
      <c r="F14" s="225"/>
      <c r="G14" s="226"/>
      <c r="H14" s="75"/>
      <c r="I14" s="75" t="s">
        <v>59</v>
      </c>
      <c r="J14" s="77">
        <f>SUM(J9:J13)</f>
        <v>24.405999999999999</v>
      </c>
    </row>
    <row r="15" spans="1:10">
      <c r="A15" s="264"/>
      <c r="B15" s="265"/>
      <c r="C15" s="265"/>
      <c r="D15" s="265"/>
      <c r="E15" s="265"/>
      <c r="F15" s="265"/>
      <c r="G15" s="223"/>
      <c r="H15" s="76"/>
      <c r="I15" s="76"/>
      <c r="J15" s="76"/>
    </row>
    <row r="16" spans="1:10">
      <c r="A16" s="266"/>
      <c r="B16" s="267"/>
      <c r="C16" s="267"/>
      <c r="D16" s="267"/>
      <c r="E16" s="267"/>
      <c r="F16" s="267"/>
      <c r="G16" s="268"/>
      <c r="H16" s="75"/>
      <c r="I16" s="75" t="s">
        <v>60</v>
      </c>
      <c r="J16" s="77">
        <f>+J14</f>
        <v>24.405999999999999</v>
      </c>
    </row>
  </sheetData>
  <mergeCells count="18">
    <mergeCell ref="A4:B4"/>
    <mergeCell ref="C4:J4"/>
    <mergeCell ref="A1:B2"/>
    <mergeCell ref="C1:J1"/>
    <mergeCell ref="C2:J2"/>
    <mergeCell ref="A3:B3"/>
    <mergeCell ref="C3:J3"/>
    <mergeCell ref="A14:G14"/>
    <mergeCell ref="A15:G16"/>
    <mergeCell ref="A5:B5"/>
    <mergeCell ref="C5:H5"/>
    <mergeCell ref="I5:J5"/>
    <mergeCell ref="C6:H6"/>
    <mergeCell ref="A7:D13"/>
    <mergeCell ref="E7:E8"/>
    <mergeCell ref="F7:H7"/>
    <mergeCell ref="I7:I8"/>
    <mergeCell ref="J7:J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J30"/>
  <sheetViews>
    <sheetView topLeftCell="A4" workbookViewId="0">
      <selection activeCell="E15" sqref="E15"/>
    </sheetView>
  </sheetViews>
  <sheetFormatPr baseColWidth="10" defaultRowHeight="15"/>
  <cols>
    <col min="5" max="5" width="38" customWidth="1"/>
  </cols>
  <sheetData>
    <row r="1" spans="1:10" ht="29.25" customHeight="1">
      <c r="A1" s="278"/>
      <c r="B1" s="223"/>
      <c r="C1" s="279" t="s">
        <v>45</v>
      </c>
      <c r="D1" s="225"/>
      <c r="E1" s="225"/>
      <c r="F1" s="225"/>
      <c r="G1" s="225"/>
      <c r="H1" s="225"/>
      <c r="I1" s="225"/>
      <c r="J1" s="226"/>
    </row>
    <row r="2" spans="1:10" ht="39.75" customHeight="1">
      <c r="A2" s="266"/>
      <c r="B2" s="268"/>
      <c r="C2" s="263" t="s">
        <v>46</v>
      </c>
      <c r="D2" s="225"/>
      <c r="E2" s="225"/>
      <c r="F2" s="225"/>
      <c r="G2" s="225"/>
      <c r="H2" s="225"/>
      <c r="I2" s="225"/>
      <c r="J2" s="226"/>
    </row>
    <row r="3" spans="1:10" ht="54" customHeight="1">
      <c r="A3" s="263" t="s">
        <v>47</v>
      </c>
      <c r="B3" s="226"/>
      <c r="C3" s="269" t="str">
        <f>+PPT!C4</f>
        <v>MEJORAMIENTO E INTERVENCIÓN DE LA INFRAESTRUCTURA FISICA EN LAS DIFERENTES INSTITUCIONES Y SEDES EDUCATIVAS DEL MUNICIPIO DE GIRARDOT DEPARTAMENTO DE CUNDINAMARCADEPARTMAMENTO DE CUNDINAMARCA</v>
      </c>
      <c r="D3" s="225"/>
      <c r="E3" s="225"/>
      <c r="F3" s="225"/>
      <c r="G3" s="225"/>
      <c r="H3" s="225"/>
      <c r="I3" s="225"/>
      <c r="J3" s="226"/>
    </row>
    <row r="4" spans="1:10">
      <c r="A4" s="263" t="s">
        <v>48</v>
      </c>
      <c r="B4" s="226"/>
      <c r="C4" s="269" t="s">
        <v>61</v>
      </c>
      <c r="D4" s="225"/>
      <c r="E4" s="225"/>
      <c r="F4" s="225"/>
      <c r="G4" s="225"/>
      <c r="H4" s="225"/>
      <c r="I4" s="225"/>
      <c r="J4" s="226"/>
    </row>
    <row r="5" spans="1:10">
      <c r="A5" s="263" t="s">
        <v>50</v>
      </c>
      <c r="B5" s="226"/>
      <c r="C5" s="269" t="str">
        <f>'[1]PRESUPUESTO '!C38</f>
        <v>PINTURA</v>
      </c>
      <c r="D5" s="225"/>
      <c r="E5" s="225"/>
      <c r="F5" s="225"/>
      <c r="G5" s="225"/>
      <c r="H5" s="226"/>
      <c r="I5" s="270"/>
      <c r="J5" s="226"/>
    </row>
    <row r="6" spans="1:10">
      <c r="A6" s="75" t="s">
        <v>4</v>
      </c>
      <c r="B6" s="75">
        <v>3.1</v>
      </c>
      <c r="C6" s="271" t="str">
        <f>'[1]PRESUPUESTO '!C39</f>
        <v>ESTUCO Y VINILO 3 MANOS</v>
      </c>
      <c r="D6" s="225"/>
      <c r="E6" s="225"/>
      <c r="F6" s="225"/>
      <c r="G6" s="225"/>
      <c r="H6" s="226"/>
      <c r="I6" s="75" t="s">
        <v>6</v>
      </c>
      <c r="J6" s="76" t="s">
        <v>13</v>
      </c>
    </row>
    <row r="7" spans="1:10">
      <c r="A7" s="272"/>
      <c r="B7" s="265"/>
      <c r="C7" s="265"/>
      <c r="D7" s="223"/>
      <c r="E7" s="275" t="s">
        <v>51</v>
      </c>
      <c r="F7" s="263" t="s">
        <v>52</v>
      </c>
      <c r="G7" s="225"/>
      <c r="H7" s="226"/>
      <c r="I7" s="277" t="s">
        <v>53</v>
      </c>
      <c r="J7" s="277" t="s">
        <v>54</v>
      </c>
    </row>
    <row r="8" spans="1:10" ht="27.75" customHeight="1">
      <c r="A8" s="273"/>
      <c r="B8" s="233"/>
      <c r="C8" s="233"/>
      <c r="D8" s="274"/>
      <c r="E8" s="276"/>
      <c r="F8" s="75" t="s">
        <v>55</v>
      </c>
      <c r="G8" s="75" t="s">
        <v>56</v>
      </c>
      <c r="H8" s="75" t="s">
        <v>57</v>
      </c>
      <c r="I8" s="276"/>
      <c r="J8" s="276"/>
    </row>
    <row r="9" spans="1:10">
      <c r="A9" s="273"/>
      <c r="B9" s="233"/>
      <c r="C9" s="233"/>
      <c r="D9" s="274"/>
      <c r="E9" s="75"/>
      <c r="F9" s="76"/>
      <c r="G9" s="76"/>
      <c r="H9" s="77"/>
      <c r="I9" s="76"/>
      <c r="J9" s="77"/>
    </row>
    <row r="10" spans="1:10">
      <c r="A10" s="273"/>
      <c r="B10" s="233"/>
      <c r="C10" s="233"/>
      <c r="D10" s="274"/>
      <c r="E10" s="76" t="s">
        <v>67</v>
      </c>
      <c r="F10" s="81">
        <v>3</v>
      </c>
      <c r="G10" s="78"/>
      <c r="H10" s="78">
        <v>1.8</v>
      </c>
      <c r="I10" s="78">
        <v>2</v>
      </c>
      <c r="J10" s="79">
        <f t="shared" ref="J10:J18" si="0">F10*H10*I10</f>
        <v>10.8</v>
      </c>
    </row>
    <row r="11" spans="1:10">
      <c r="A11" s="273"/>
      <c r="B11" s="233"/>
      <c r="C11" s="233"/>
      <c r="D11" s="274"/>
      <c r="E11" s="76" t="s">
        <v>67</v>
      </c>
      <c r="F11" s="81">
        <v>3</v>
      </c>
      <c r="G11" s="78"/>
      <c r="H11" s="78">
        <v>1.8</v>
      </c>
      <c r="I11" s="78">
        <v>2</v>
      </c>
      <c r="J11" s="79">
        <f t="shared" si="0"/>
        <v>10.8</v>
      </c>
    </row>
    <row r="12" spans="1:10">
      <c r="A12" s="273"/>
      <c r="B12" s="233"/>
      <c r="C12" s="233"/>
      <c r="D12" s="274"/>
      <c r="E12" s="76" t="s">
        <v>68</v>
      </c>
      <c r="F12" s="81">
        <v>1.33</v>
      </c>
      <c r="G12" s="78"/>
      <c r="H12" s="78">
        <v>1.8</v>
      </c>
      <c r="I12" s="78">
        <v>6</v>
      </c>
      <c r="J12" s="79">
        <f t="shared" si="0"/>
        <v>14.364000000000001</v>
      </c>
    </row>
    <row r="13" spans="1:10">
      <c r="A13" s="273"/>
      <c r="B13" s="233"/>
      <c r="C13" s="233"/>
      <c r="D13" s="274"/>
      <c r="E13" s="76" t="s">
        <v>93</v>
      </c>
      <c r="F13" s="77">
        <v>8</v>
      </c>
      <c r="G13" s="76"/>
      <c r="H13" s="77">
        <v>3</v>
      </c>
      <c r="I13" s="76">
        <v>4</v>
      </c>
      <c r="J13" s="79">
        <f t="shared" si="0"/>
        <v>96</v>
      </c>
    </row>
    <row r="14" spans="1:10">
      <c r="A14" s="273"/>
      <c r="B14" s="233"/>
      <c r="C14" s="233"/>
      <c r="D14" s="274"/>
      <c r="E14" s="76" t="s">
        <v>94</v>
      </c>
      <c r="F14" s="77">
        <v>8</v>
      </c>
      <c r="G14" s="76"/>
      <c r="H14" s="77">
        <v>3</v>
      </c>
      <c r="I14" s="76">
        <v>4</v>
      </c>
      <c r="J14" s="79">
        <f t="shared" si="0"/>
        <v>96</v>
      </c>
    </row>
    <row r="15" spans="1:10" s="102" customFormat="1">
      <c r="A15" s="273"/>
      <c r="B15" s="233"/>
      <c r="C15" s="233"/>
      <c r="D15" s="274"/>
      <c r="E15" s="76" t="s">
        <v>95</v>
      </c>
      <c r="F15" s="77">
        <v>6</v>
      </c>
      <c r="G15" s="76"/>
      <c r="H15" s="77">
        <v>3</v>
      </c>
      <c r="I15" s="76">
        <v>2</v>
      </c>
      <c r="J15" s="79">
        <f t="shared" si="0"/>
        <v>36</v>
      </c>
    </row>
    <row r="16" spans="1:10" s="102" customFormat="1">
      <c r="A16" s="273"/>
      <c r="B16" s="233"/>
      <c r="C16" s="233"/>
      <c r="D16" s="274"/>
      <c r="E16" s="76" t="s">
        <v>95</v>
      </c>
      <c r="F16" s="77">
        <v>8</v>
      </c>
      <c r="G16" s="76"/>
      <c r="H16" s="77">
        <v>3</v>
      </c>
      <c r="I16" s="76">
        <v>2</v>
      </c>
      <c r="J16" s="79">
        <f t="shared" si="0"/>
        <v>48</v>
      </c>
    </row>
    <row r="17" spans="1:10">
      <c r="A17" s="273"/>
      <c r="B17" s="233"/>
      <c r="C17" s="233"/>
      <c r="D17" s="274"/>
      <c r="E17" s="76" t="s">
        <v>69</v>
      </c>
      <c r="F17" s="77">
        <v>40</v>
      </c>
      <c r="G17" s="76"/>
      <c r="H17" s="77">
        <v>2.5</v>
      </c>
      <c r="I17" s="76">
        <v>1</v>
      </c>
      <c r="J17" s="79">
        <f t="shared" si="0"/>
        <v>100</v>
      </c>
    </row>
    <row r="18" spans="1:10">
      <c r="A18" s="273"/>
      <c r="B18" s="233"/>
      <c r="C18" s="233"/>
      <c r="D18" s="274"/>
      <c r="E18" s="76" t="s">
        <v>70</v>
      </c>
      <c r="F18" s="77">
        <v>50</v>
      </c>
      <c r="G18" s="76"/>
      <c r="H18" s="77">
        <v>1.5</v>
      </c>
      <c r="I18" s="76">
        <v>1</v>
      </c>
      <c r="J18" s="79">
        <f t="shared" si="0"/>
        <v>75</v>
      </c>
    </row>
    <row r="19" spans="1:10">
      <c r="A19" s="273"/>
      <c r="B19" s="233"/>
      <c r="C19" s="233"/>
      <c r="D19" s="274"/>
      <c r="E19" s="76"/>
      <c r="F19" s="78"/>
      <c r="G19" s="78"/>
      <c r="H19" s="78"/>
      <c r="I19" s="78"/>
      <c r="J19" s="79"/>
    </row>
    <row r="20" spans="1:10">
      <c r="A20" s="273"/>
      <c r="B20" s="233"/>
      <c r="C20" s="233"/>
      <c r="D20" s="274"/>
      <c r="E20" s="76"/>
      <c r="F20" s="78"/>
      <c r="G20" s="78"/>
      <c r="H20" s="78"/>
      <c r="I20" s="78"/>
      <c r="J20" s="79"/>
    </row>
    <row r="21" spans="1:10">
      <c r="A21" s="273"/>
      <c r="B21" s="233"/>
      <c r="C21" s="233"/>
      <c r="D21" s="274"/>
      <c r="E21" s="76"/>
      <c r="F21" s="78"/>
      <c r="G21" s="78"/>
      <c r="H21" s="78"/>
      <c r="I21" s="78"/>
      <c r="J21" s="79"/>
    </row>
    <row r="22" spans="1:10">
      <c r="A22" s="273"/>
      <c r="B22" s="233"/>
      <c r="C22" s="233"/>
      <c r="D22" s="274"/>
      <c r="E22" s="76"/>
      <c r="F22" s="78"/>
      <c r="G22" s="78"/>
      <c r="H22" s="78"/>
      <c r="I22" s="78"/>
      <c r="J22" s="79"/>
    </row>
    <row r="23" spans="1:10">
      <c r="A23" s="273"/>
      <c r="B23" s="233"/>
      <c r="C23" s="233"/>
      <c r="D23" s="274"/>
      <c r="E23" s="76"/>
      <c r="F23" s="78"/>
      <c r="G23" s="78"/>
      <c r="H23" s="78"/>
      <c r="I23" s="78"/>
      <c r="J23" s="79"/>
    </row>
    <row r="24" spans="1:10">
      <c r="A24" s="273"/>
      <c r="B24" s="233"/>
      <c r="C24" s="233"/>
      <c r="D24" s="274"/>
      <c r="E24" s="76"/>
      <c r="F24" s="78"/>
      <c r="G24" s="78"/>
      <c r="H24" s="78"/>
      <c r="I24" s="78"/>
      <c r="J24" s="79"/>
    </row>
    <row r="25" spans="1:10">
      <c r="A25" s="273"/>
      <c r="B25" s="233"/>
      <c r="C25" s="233"/>
      <c r="D25" s="274"/>
      <c r="E25" s="76"/>
      <c r="F25" s="78"/>
      <c r="G25" s="78"/>
      <c r="H25" s="78"/>
      <c r="I25" s="78"/>
      <c r="J25" s="79"/>
    </row>
    <row r="26" spans="1:10">
      <c r="A26" s="273"/>
      <c r="B26" s="233"/>
      <c r="C26" s="233"/>
      <c r="D26" s="274"/>
      <c r="E26" s="76"/>
      <c r="F26" s="78"/>
      <c r="G26" s="78"/>
      <c r="H26" s="78"/>
      <c r="I26" s="78"/>
      <c r="J26" s="79"/>
    </row>
    <row r="27" spans="1:10">
      <c r="A27" s="266"/>
      <c r="B27" s="267"/>
      <c r="C27" s="267"/>
      <c r="D27" s="268"/>
      <c r="E27" s="82"/>
      <c r="F27" s="83"/>
      <c r="G27" s="83"/>
      <c r="H27" s="84"/>
      <c r="I27" s="83"/>
      <c r="J27" s="85"/>
    </row>
    <row r="28" spans="1:10">
      <c r="A28" s="263" t="s">
        <v>58</v>
      </c>
      <c r="B28" s="225"/>
      <c r="C28" s="225"/>
      <c r="D28" s="225"/>
      <c r="E28" s="225"/>
      <c r="F28" s="225"/>
      <c r="G28" s="226"/>
      <c r="H28" s="75"/>
      <c r="I28" s="75" t="s">
        <v>59</v>
      </c>
      <c r="J28" s="77">
        <f>SUM(J9:J27)</f>
        <v>486.964</v>
      </c>
    </row>
    <row r="29" spans="1:10">
      <c r="A29" s="264"/>
      <c r="B29" s="265"/>
      <c r="C29" s="265"/>
      <c r="D29" s="265"/>
      <c r="E29" s="265"/>
      <c r="F29" s="265"/>
      <c r="G29" s="223"/>
      <c r="H29" s="76"/>
      <c r="I29" s="76"/>
      <c r="J29" s="76"/>
    </row>
    <row r="30" spans="1:10">
      <c r="A30" s="266"/>
      <c r="B30" s="267"/>
      <c r="C30" s="267"/>
      <c r="D30" s="267"/>
      <c r="E30" s="267"/>
      <c r="F30" s="267"/>
      <c r="G30" s="268"/>
      <c r="H30" s="75"/>
      <c r="I30" s="75" t="s">
        <v>60</v>
      </c>
      <c r="J30" s="77">
        <f>+J28</f>
        <v>486.964</v>
      </c>
    </row>
  </sheetData>
  <mergeCells count="18">
    <mergeCell ref="A4:B4"/>
    <mergeCell ref="C4:J4"/>
    <mergeCell ref="A1:B2"/>
    <mergeCell ref="C1:J1"/>
    <mergeCell ref="C2:J2"/>
    <mergeCell ref="A3:B3"/>
    <mergeCell ref="C3:J3"/>
    <mergeCell ref="A28:G28"/>
    <mergeCell ref="A29:G30"/>
    <mergeCell ref="A5:B5"/>
    <mergeCell ref="C5:H5"/>
    <mergeCell ref="I5:J5"/>
    <mergeCell ref="C6:H6"/>
    <mergeCell ref="A7:D27"/>
    <mergeCell ref="E7:E8"/>
    <mergeCell ref="F7:H7"/>
    <mergeCell ref="I7:I8"/>
    <mergeCell ref="J7:J8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J26"/>
  <sheetViews>
    <sheetView workbookViewId="0">
      <selection activeCell="I14" sqref="I14"/>
    </sheetView>
  </sheetViews>
  <sheetFormatPr baseColWidth="10" defaultRowHeight="15"/>
  <cols>
    <col min="2" max="2" width="19" customWidth="1"/>
    <col min="5" max="5" width="45.140625" customWidth="1"/>
  </cols>
  <sheetData>
    <row r="1" spans="1:10" ht="31.5" customHeight="1">
      <c r="A1" s="278"/>
      <c r="B1" s="223"/>
      <c r="C1" s="279" t="s">
        <v>45</v>
      </c>
      <c r="D1" s="225"/>
      <c r="E1" s="225"/>
      <c r="F1" s="225"/>
      <c r="G1" s="225"/>
      <c r="H1" s="225"/>
      <c r="I1" s="225"/>
      <c r="J1" s="226"/>
    </row>
    <row r="2" spans="1:10" ht="39" customHeight="1">
      <c r="A2" s="266"/>
      <c r="B2" s="268"/>
      <c r="C2" s="263" t="s">
        <v>46</v>
      </c>
      <c r="D2" s="225"/>
      <c r="E2" s="225"/>
      <c r="F2" s="225"/>
      <c r="G2" s="225"/>
      <c r="H2" s="225"/>
      <c r="I2" s="225"/>
      <c r="J2" s="226"/>
    </row>
    <row r="3" spans="1:10" ht="63.75" customHeight="1">
      <c r="A3" s="263" t="s">
        <v>47</v>
      </c>
      <c r="B3" s="226"/>
      <c r="C3" s="269" t="str">
        <f>+PPT!C4</f>
        <v>MEJORAMIENTO E INTERVENCIÓN DE LA INFRAESTRUCTURA FISICA EN LAS DIFERENTES INSTITUCIONES Y SEDES EDUCATIVAS DEL MUNICIPIO DE GIRARDOT DEPARTAMENTO DE CUNDINAMARCADEPARTMAMENTO DE CUNDINAMARCA</v>
      </c>
      <c r="D3" s="225"/>
      <c r="E3" s="225"/>
      <c r="F3" s="225"/>
      <c r="G3" s="225"/>
      <c r="H3" s="225"/>
      <c r="I3" s="225"/>
      <c r="J3" s="226"/>
    </row>
    <row r="4" spans="1:10">
      <c r="A4" s="263" t="s">
        <v>48</v>
      </c>
      <c r="B4" s="226"/>
      <c r="C4" s="280" t="s">
        <v>74</v>
      </c>
      <c r="D4" s="225"/>
      <c r="E4" s="225"/>
      <c r="F4" s="225"/>
      <c r="G4" s="225"/>
      <c r="H4" s="225"/>
      <c r="I4" s="225"/>
      <c r="J4" s="226"/>
    </row>
    <row r="5" spans="1:10">
      <c r="A5" s="263" t="s">
        <v>50</v>
      </c>
      <c r="B5" s="226"/>
      <c r="C5" s="269" t="str">
        <f>'[1]PRESUPUESTO '!C22</f>
        <v>CIELO RASO</v>
      </c>
      <c r="D5" s="225"/>
      <c r="E5" s="225"/>
      <c r="F5" s="225"/>
      <c r="G5" s="225"/>
      <c r="H5" s="226"/>
      <c r="I5" s="270"/>
      <c r="J5" s="226"/>
    </row>
    <row r="6" spans="1:10">
      <c r="A6" s="75" t="s">
        <v>4</v>
      </c>
      <c r="B6" s="75">
        <v>2.1</v>
      </c>
      <c r="C6" s="271" t="str">
        <f>'[1]PRESUPUESTO '!C23</f>
        <v>CIELO RASO EN PVC</v>
      </c>
      <c r="D6" s="225"/>
      <c r="E6" s="225"/>
      <c r="F6" s="225"/>
      <c r="G6" s="225"/>
      <c r="H6" s="226"/>
      <c r="I6" s="75" t="s">
        <v>6</v>
      </c>
      <c r="J6" s="76" t="s">
        <v>13</v>
      </c>
    </row>
    <row r="7" spans="1:10">
      <c r="A7" s="272"/>
      <c r="B7" s="265"/>
      <c r="C7" s="265"/>
      <c r="D7" s="223"/>
      <c r="E7" s="275" t="s">
        <v>51</v>
      </c>
      <c r="F7" s="263" t="s">
        <v>52</v>
      </c>
      <c r="G7" s="225"/>
      <c r="H7" s="226"/>
      <c r="I7" s="277" t="s">
        <v>53</v>
      </c>
      <c r="J7" s="277" t="s">
        <v>54</v>
      </c>
    </row>
    <row r="8" spans="1:10" ht="24.75" customHeight="1">
      <c r="A8" s="273"/>
      <c r="B8" s="233"/>
      <c r="C8" s="233"/>
      <c r="D8" s="274"/>
      <c r="E8" s="276"/>
      <c r="F8" s="75" t="s">
        <v>55</v>
      </c>
      <c r="G8" s="75" t="s">
        <v>56</v>
      </c>
      <c r="H8" s="75" t="s">
        <v>57</v>
      </c>
      <c r="I8" s="276"/>
      <c r="J8" s="276"/>
    </row>
    <row r="9" spans="1:10">
      <c r="A9" s="273"/>
      <c r="B9" s="233"/>
      <c r="C9" s="233"/>
      <c r="D9" s="274"/>
      <c r="E9" s="75"/>
      <c r="F9" s="76"/>
      <c r="G9" s="76"/>
      <c r="H9" s="77"/>
      <c r="I9" s="76"/>
      <c r="J9" s="77"/>
    </row>
    <row r="10" spans="1:10">
      <c r="A10" s="273"/>
      <c r="B10" s="233"/>
      <c r="C10" s="233"/>
      <c r="D10" s="274"/>
      <c r="E10" s="76" t="s">
        <v>71</v>
      </c>
      <c r="F10" s="77">
        <v>8</v>
      </c>
      <c r="G10" s="78"/>
      <c r="H10" s="77">
        <v>6</v>
      </c>
      <c r="I10" s="76">
        <v>1</v>
      </c>
      <c r="J10" s="79">
        <f>H10*F10*I10</f>
        <v>48</v>
      </c>
    </row>
    <row r="11" spans="1:10">
      <c r="A11" s="273"/>
      <c r="B11" s="233"/>
      <c r="C11" s="233"/>
      <c r="D11" s="274"/>
      <c r="E11" s="87" t="s">
        <v>155</v>
      </c>
      <c r="F11" s="77">
        <v>8</v>
      </c>
      <c r="G11" s="76"/>
      <c r="H11" s="77">
        <v>10</v>
      </c>
      <c r="I11" s="76">
        <v>2</v>
      </c>
      <c r="J11" s="79">
        <f>H11*F11*I11</f>
        <v>160</v>
      </c>
    </row>
    <row r="12" spans="1:10">
      <c r="A12" s="273"/>
      <c r="B12" s="233"/>
      <c r="C12" s="233"/>
      <c r="D12" s="274"/>
      <c r="E12" s="76"/>
      <c r="F12" s="76"/>
      <c r="G12" s="77"/>
      <c r="H12" s="76"/>
      <c r="I12" s="76"/>
      <c r="J12" s="79"/>
    </row>
    <row r="13" spans="1:10">
      <c r="A13" s="273"/>
      <c r="B13" s="233"/>
      <c r="C13" s="233"/>
      <c r="D13" s="274"/>
      <c r="E13" s="76"/>
      <c r="F13" s="78"/>
      <c r="G13" s="78"/>
      <c r="H13" s="78"/>
      <c r="I13" s="78"/>
      <c r="J13" s="79"/>
    </row>
    <row r="14" spans="1:10">
      <c r="A14" s="273"/>
      <c r="B14" s="233"/>
      <c r="C14" s="233"/>
      <c r="D14" s="274"/>
      <c r="E14" s="76"/>
      <c r="F14" s="78"/>
      <c r="G14" s="78"/>
      <c r="H14" s="78"/>
      <c r="I14" s="78"/>
      <c r="J14" s="79"/>
    </row>
    <row r="15" spans="1:10">
      <c r="A15" s="273"/>
      <c r="B15" s="233"/>
      <c r="C15" s="233"/>
      <c r="D15" s="274"/>
      <c r="E15" s="76"/>
      <c r="F15" s="78"/>
      <c r="G15" s="78"/>
      <c r="H15" s="78"/>
      <c r="I15" s="78"/>
      <c r="J15" s="79"/>
    </row>
    <row r="16" spans="1:10">
      <c r="A16" s="273"/>
      <c r="B16" s="233"/>
      <c r="C16" s="233"/>
      <c r="D16" s="274"/>
      <c r="E16" s="76"/>
      <c r="F16" s="78"/>
      <c r="G16" s="78"/>
      <c r="H16" s="78"/>
      <c r="I16" s="78"/>
      <c r="J16" s="79"/>
    </row>
    <row r="17" spans="1:10">
      <c r="A17" s="273"/>
      <c r="B17" s="233"/>
      <c r="C17" s="233"/>
      <c r="D17" s="274"/>
      <c r="E17" s="76"/>
      <c r="F17" s="78"/>
      <c r="G17" s="78"/>
      <c r="H17" s="78"/>
      <c r="I17" s="78"/>
      <c r="J17" s="79"/>
    </row>
    <row r="18" spans="1:10">
      <c r="A18" s="273"/>
      <c r="B18" s="233"/>
      <c r="C18" s="233"/>
      <c r="D18" s="274"/>
      <c r="E18" s="76"/>
      <c r="F18" s="78"/>
      <c r="G18" s="78"/>
      <c r="H18" s="78"/>
      <c r="I18" s="78"/>
      <c r="J18" s="79"/>
    </row>
    <row r="19" spans="1:10">
      <c r="A19" s="273"/>
      <c r="B19" s="233"/>
      <c r="C19" s="233"/>
      <c r="D19" s="274"/>
      <c r="E19" s="76"/>
      <c r="F19" s="78"/>
      <c r="G19" s="78"/>
      <c r="H19" s="78"/>
      <c r="I19" s="78"/>
      <c r="J19" s="79"/>
    </row>
    <row r="20" spans="1:10">
      <c r="A20" s="273"/>
      <c r="B20" s="233"/>
      <c r="C20" s="233"/>
      <c r="D20" s="274"/>
      <c r="E20" s="76"/>
      <c r="F20" s="78"/>
      <c r="G20" s="78"/>
      <c r="H20" s="78"/>
      <c r="I20" s="78"/>
      <c r="J20" s="79"/>
    </row>
    <row r="21" spans="1:10">
      <c r="A21" s="273"/>
      <c r="B21" s="233"/>
      <c r="C21" s="233"/>
      <c r="D21" s="274"/>
      <c r="E21" s="76"/>
      <c r="F21" s="78"/>
      <c r="G21" s="78"/>
      <c r="H21" s="78"/>
      <c r="I21" s="78"/>
      <c r="J21" s="79"/>
    </row>
    <row r="22" spans="1:10">
      <c r="A22" s="273"/>
      <c r="B22" s="233"/>
      <c r="C22" s="233"/>
      <c r="D22" s="274"/>
      <c r="E22" s="76"/>
      <c r="F22" s="78"/>
      <c r="G22" s="78"/>
      <c r="H22" s="78"/>
      <c r="I22" s="78"/>
      <c r="J22" s="79"/>
    </row>
    <row r="23" spans="1:10">
      <c r="A23" s="266"/>
      <c r="B23" s="267"/>
      <c r="C23" s="267"/>
      <c r="D23" s="268"/>
      <c r="E23" s="76"/>
      <c r="F23" s="78"/>
      <c r="G23" s="78"/>
      <c r="H23" s="80"/>
      <c r="I23" s="78"/>
      <c r="J23" s="79"/>
    </row>
    <row r="24" spans="1:10">
      <c r="A24" s="263" t="s">
        <v>58</v>
      </c>
      <c r="B24" s="225"/>
      <c r="C24" s="225"/>
      <c r="D24" s="225"/>
      <c r="E24" s="225"/>
      <c r="F24" s="225"/>
      <c r="G24" s="226"/>
      <c r="H24" s="75"/>
      <c r="I24" s="75" t="s">
        <v>59</v>
      </c>
      <c r="J24" s="77">
        <f>SUM(J9:J23)</f>
        <v>208</v>
      </c>
    </row>
    <row r="25" spans="1:10">
      <c r="A25" s="264"/>
      <c r="B25" s="265"/>
      <c r="C25" s="265"/>
      <c r="D25" s="265"/>
      <c r="E25" s="265"/>
      <c r="F25" s="265"/>
      <c r="G25" s="223"/>
      <c r="H25" s="76"/>
      <c r="I25" s="76"/>
      <c r="J25" s="76"/>
    </row>
    <row r="26" spans="1:10">
      <c r="A26" s="266"/>
      <c r="B26" s="267"/>
      <c r="C26" s="267"/>
      <c r="D26" s="267"/>
      <c r="E26" s="267"/>
      <c r="F26" s="267"/>
      <c r="G26" s="268"/>
      <c r="H26" s="75"/>
      <c r="I26" s="75" t="s">
        <v>60</v>
      </c>
      <c r="J26" s="77">
        <f>+J24</f>
        <v>208</v>
      </c>
    </row>
  </sheetData>
  <mergeCells count="18">
    <mergeCell ref="A4:B4"/>
    <mergeCell ref="C4:J4"/>
    <mergeCell ref="A1:B2"/>
    <mergeCell ref="C1:J1"/>
    <mergeCell ref="C2:J2"/>
    <mergeCell ref="A3:B3"/>
    <mergeCell ref="C3:J3"/>
    <mergeCell ref="A24:G24"/>
    <mergeCell ref="A25:G26"/>
    <mergeCell ref="A5:B5"/>
    <mergeCell ref="C5:H5"/>
    <mergeCell ref="I5:J5"/>
    <mergeCell ref="C6:H6"/>
    <mergeCell ref="A7:D23"/>
    <mergeCell ref="E7:E8"/>
    <mergeCell ref="F7:H7"/>
    <mergeCell ref="I7:I8"/>
    <mergeCell ref="J7:J8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J26"/>
  <sheetViews>
    <sheetView workbookViewId="0">
      <selection activeCell="C5" sqref="C5:J5"/>
    </sheetView>
  </sheetViews>
  <sheetFormatPr baseColWidth="10" defaultRowHeight="15"/>
  <cols>
    <col min="2" max="2" width="18" customWidth="1"/>
    <col min="5" max="5" width="23.140625" customWidth="1"/>
  </cols>
  <sheetData>
    <row r="1" spans="1:10" ht="28.5" customHeight="1">
      <c r="A1" s="278"/>
      <c r="B1" s="223"/>
      <c r="C1" s="279" t="s">
        <v>45</v>
      </c>
      <c r="D1" s="225"/>
      <c r="E1" s="225"/>
      <c r="F1" s="225"/>
      <c r="G1" s="225"/>
      <c r="H1" s="225"/>
      <c r="I1" s="225"/>
      <c r="J1" s="226"/>
    </row>
    <row r="2" spans="1:10" ht="30" customHeight="1">
      <c r="A2" s="266"/>
      <c r="B2" s="268"/>
      <c r="C2" s="263" t="s">
        <v>46</v>
      </c>
      <c r="D2" s="225"/>
      <c r="E2" s="225"/>
      <c r="F2" s="225"/>
      <c r="G2" s="225"/>
      <c r="H2" s="225"/>
      <c r="I2" s="225"/>
      <c r="J2" s="226"/>
    </row>
    <row r="3" spans="1:10" ht="52.5" customHeight="1">
      <c r="A3" s="263" t="s">
        <v>47</v>
      </c>
      <c r="B3" s="226"/>
      <c r="C3" s="269" t="str">
        <f>+PPT!C4</f>
        <v>MEJORAMIENTO E INTERVENCIÓN DE LA INFRAESTRUCTURA FISICA EN LAS DIFERENTES INSTITUCIONES Y SEDES EDUCATIVAS DEL MUNICIPIO DE GIRARDOT DEPARTAMENTO DE CUNDINAMARCADEPARTMAMENTO DE CUNDINAMARCA</v>
      </c>
      <c r="D3" s="225"/>
      <c r="E3" s="225"/>
      <c r="F3" s="225"/>
      <c r="G3" s="225"/>
      <c r="H3" s="225"/>
      <c r="I3" s="225"/>
      <c r="J3" s="226"/>
    </row>
    <row r="4" spans="1:10">
      <c r="A4" s="263" t="s">
        <v>50</v>
      </c>
      <c r="B4" s="226"/>
      <c r="C4" s="269" t="s">
        <v>15</v>
      </c>
      <c r="D4" s="225"/>
      <c r="E4" s="225"/>
      <c r="F4" s="225"/>
      <c r="G4" s="225"/>
      <c r="H4" s="226"/>
      <c r="I4" s="270"/>
      <c r="J4" s="226"/>
    </row>
    <row r="5" spans="1:10">
      <c r="A5" s="263" t="s">
        <v>48</v>
      </c>
      <c r="B5" s="226"/>
      <c r="C5" s="280" t="s">
        <v>74</v>
      </c>
      <c r="D5" s="225"/>
      <c r="E5" s="225"/>
      <c r="F5" s="225"/>
      <c r="G5" s="225"/>
      <c r="H5" s="225"/>
      <c r="I5" s="225"/>
      <c r="J5" s="226"/>
    </row>
    <row r="6" spans="1:10">
      <c r="A6" s="75" t="s">
        <v>4</v>
      </c>
      <c r="B6" s="75">
        <v>2.2000000000000002</v>
      </c>
      <c r="C6" s="271" t="str">
        <f>+'[1]PRESUPUESTO '!C17</f>
        <v>LÁMPARA 2X32 BAJO PLACA LÁMINA LATERAL INDUSTRIAL</v>
      </c>
      <c r="D6" s="225"/>
      <c r="E6" s="225"/>
      <c r="F6" s="225"/>
      <c r="G6" s="225"/>
      <c r="H6" s="226"/>
      <c r="I6" s="75" t="s">
        <v>6</v>
      </c>
      <c r="J6" s="76" t="s">
        <v>72</v>
      </c>
    </row>
    <row r="7" spans="1:10">
      <c r="A7" s="272"/>
      <c r="B7" s="265"/>
      <c r="C7" s="265"/>
      <c r="D7" s="223"/>
      <c r="E7" s="275" t="s">
        <v>51</v>
      </c>
      <c r="F7" s="263" t="s">
        <v>52</v>
      </c>
      <c r="G7" s="225"/>
      <c r="H7" s="226"/>
      <c r="I7" s="277" t="s">
        <v>53</v>
      </c>
      <c r="J7" s="277" t="s">
        <v>54</v>
      </c>
    </row>
    <row r="8" spans="1:10" ht="42" customHeight="1">
      <c r="A8" s="273"/>
      <c r="B8" s="233"/>
      <c r="C8" s="233"/>
      <c r="D8" s="274"/>
      <c r="E8" s="276"/>
      <c r="F8" s="75" t="s">
        <v>55</v>
      </c>
      <c r="G8" s="75" t="s">
        <v>56</v>
      </c>
      <c r="H8" s="75" t="s">
        <v>57</v>
      </c>
      <c r="I8" s="276"/>
      <c r="J8" s="276"/>
    </row>
    <row r="9" spans="1:10">
      <c r="A9" s="273"/>
      <c r="B9" s="233"/>
      <c r="C9" s="233"/>
      <c r="D9" s="274"/>
      <c r="E9" s="75"/>
      <c r="F9" s="76"/>
      <c r="G9" s="76"/>
      <c r="H9" s="77"/>
      <c r="I9" s="76"/>
      <c r="J9" s="77"/>
    </row>
    <row r="10" spans="1:10">
      <c r="A10" s="273"/>
      <c r="B10" s="233"/>
      <c r="C10" s="233"/>
      <c r="D10" s="274"/>
      <c r="E10" s="76" t="s">
        <v>73</v>
      </c>
      <c r="F10" s="76"/>
      <c r="G10" s="78"/>
      <c r="H10" s="77"/>
      <c r="I10" s="77">
        <v>14</v>
      </c>
      <c r="J10" s="79">
        <f>+I10</f>
        <v>14</v>
      </c>
    </row>
    <row r="11" spans="1:10">
      <c r="A11" s="273"/>
      <c r="B11" s="233"/>
      <c r="C11" s="233"/>
      <c r="D11" s="274"/>
      <c r="E11" s="76"/>
      <c r="F11" s="77"/>
      <c r="G11" s="76"/>
      <c r="H11" s="76"/>
      <c r="I11" s="76"/>
      <c r="J11" s="79"/>
    </row>
    <row r="12" spans="1:10">
      <c r="A12" s="273"/>
      <c r="B12" s="233"/>
      <c r="C12" s="233"/>
      <c r="D12" s="274"/>
      <c r="E12" s="76"/>
      <c r="F12" s="76"/>
      <c r="G12" s="77"/>
      <c r="H12" s="76"/>
      <c r="I12" s="76"/>
      <c r="J12" s="79"/>
    </row>
    <row r="13" spans="1:10">
      <c r="A13" s="273"/>
      <c r="B13" s="233"/>
      <c r="C13" s="233"/>
      <c r="D13" s="274"/>
      <c r="E13" s="76"/>
      <c r="F13" s="78"/>
      <c r="G13" s="78"/>
      <c r="H13" s="78"/>
      <c r="I13" s="78"/>
      <c r="J13" s="79"/>
    </row>
    <row r="14" spans="1:10">
      <c r="A14" s="273"/>
      <c r="B14" s="233"/>
      <c r="C14" s="233"/>
      <c r="D14" s="274"/>
      <c r="E14" s="76"/>
      <c r="F14" s="78"/>
      <c r="G14" s="78"/>
      <c r="H14" s="78"/>
      <c r="I14" s="78"/>
      <c r="J14" s="79"/>
    </row>
    <row r="15" spans="1:10">
      <c r="A15" s="273"/>
      <c r="B15" s="233"/>
      <c r="C15" s="233"/>
      <c r="D15" s="274"/>
      <c r="E15" s="76"/>
      <c r="F15" s="78"/>
      <c r="G15" s="78"/>
      <c r="H15" s="78"/>
      <c r="I15" s="78"/>
      <c r="J15" s="79"/>
    </row>
    <row r="16" spans="1:10">
      <c r="A16" s="273"/>
      <c r="B16" s="233"/>
      <c r="C16" s="233"/>
      <c r="D16" s="274"/>
      <c r="E16" s="76"/>
      <c r="F16" s="78"/>
      <c r="G16" s="78"/>
      <c r="H16" s="78"/>
      <c r="I16" s="78"/>
      <c r="J16" s="79"/>
    </row>
    <row r="17" spans="1:10">
      <c r="A17" s="273"/>
      <c r="B17" s="233"/>
      <c r="C17" s="233"/>
      <c r="D17" s="274"/>
      <c r="E17" s="76"/>
      <c r="F17" s="78"/>
      <c r="G17" s="78"/>
      <c r="H17" s="78"/>
      <c r="I17" s="78"/>
      <c r="J17" s="79"/>
    </row>
    <row r="18" spans="1:10">
      <c r="A18" s="273"/>
      <c r="B18" s="233"/>
      <c r="C18" s="233"/>
      <c r="D18" s="274"/>
      <c r="E18" s="76"/>
      <c r="F18" s="78"/>
      <c r="G18" s="78"/>
      <c r="H18" s="78"/>
      <c r="I18" s="78"/>
      <c r="J18" s="79"/>
    </row>
    <row r="19" spans="1:10">
      <c r="A19" s="273"/>
      <c r="B19" s="233"/>
      <c r="C19" s="233"/>
      <c r="D19" s="274"/>
      <c r="E19" s="76"/>
      <c r="F19" s="78"/>
      <c r="G19" s="78"/>
      <c r="H19" s="78"/>
      <c r="I19" s="78"/>
      <c r="J19" s="79"/>
    </row>
    <row r="20" spans="1:10">
      <c r="A20" s="273"/>
      <c r="B20" s="233"/>
      <c r="C20" s="233"/>
      <c r="D20" s="274"/>
      <c r="E20" s="76"/>
      <c r="F20" s="78"/>
      <c r="G20" s="78"/>
      <c r="H20" s="78"/>
      <c r="I20" s="78"/>
      <c r="J20" s="79"/>
    </row>
    <row r="21" spans="1:10">
      <c r="A21" s="273"/>
      <c r="B21" s="233"/>
      <c r="C21" s="233"/>
      <c r="D21" s="274"/>
      <c r="E21" s="76"/>
      <c r="F21" s="78"/>
      <c r="G21" s="78"/>
      <c r="H21" s="78"/>
      <c r="I21" s="78"/>
      <c r="J21" s="79"/>
    </row>
    <row r="22" spans="1:10">
      <c r="A22" s="273"/>
      <c r="B22" s="233"/>
      <c r="C22" s="233"/>
      <c r="D22" s="274"/>
      <c r="E22" s="76"/>
      <c r="F22" s="78"/>
      <c r="G22" s="78"/>
      <c r="H22" s="78"/>
      <c r="I22" s="78"/>
      <c r="J22" s="79"/>
    </row>
    <row r="23" spans="1:10">
      <c r="A23" s="266"/>
      <c r="B23" s="267"/>
      <c r="C23" s="267"/>
      <c r="D23" s="268"/>
      <c r="E23" s="76"/>
      <c r="F23" s="78"/>
      <c r="G23" s="78"/>
      <c r="H23" s="80"/>
      <c r="I23" s="78"/>
      <c r="J23" s="79"/>
    </row>
    <row r="24" spans="1:10">
      <c r="A24" s="263" t="s">
        <v>58</v>
      </c>
      <c r="B24" s="225"/>
      <c r="C24" s="225"/>
      <c r="D24" s="225"/>
      <c r="E24" s="225"/>
      <c r="F24" s="225"/>
      <c r="G24" s="226"/>
      <c r="H24" s="75"/>
      <c r="I24" s="75" t="s">
        <v>59</v>
      </c>
      <c r="J24" s="77">
        <f>SUM(J9:J23)</f>
        <v>14</v>
      </c>
    </row>
    <row r="25" spans="1:10">
      <c r="A25" s="264"/>
      <c r="B25" s="265"/>
      <c r="C25" s="265"/>
      <c r="D25" s="265"/>
      <c r="E25" s="265"/>
      <c r="F25" s="265"/>
      <c r="G25" s="223"/>
      <c r="H25" s="76"/>
      <c r="I25" s="76"/>
      <c r="J25" s="76"/>
    </row>
    <row r="26" spans="1:10">
      <c r="A26" s="266"/>
      <c r="B26" s="267"/>
      <c r="C26" s="267"/>
      <c r="D26" s="267"/>
      <c r="E26" s="267"/>
      <c r="F26" s="267"/>
      <c r="G26" s="268"/>
      <c r="H26" s="75"/>
      <c r="I26" s="75" t="s">
        <v>60</v>
      </c>
      <c r="J26" s="77">
        <f>+J24</f>
        <v>14</v>
      </c>
    </row>
  </sheetData>
  <mergeCells count="18">
    <mergeCell ref="A4:B4"/>
    <mergeCell ref="C4:H4"/>
    <mergeCell ref="I4:J4"/>
    <mergeCell ref="A1:B2"/>
    <mergeCell ref="C1:J1"/>
    <mergeCell ref="C2:J2"/>
    <mergeCell ref="A3:B3"/>
    <mergeCell ref="C3:J3"/>
    <mergeCell ref="A24:G24"/>
    <mergeCell ref="A25:G26"/>
    <mergeCell ref="A5:B5"/>
    <mergeCell ref="C5:J5"/>
    <mergeCell ref="C6:H6"/>
    <mergeCell ref="A7:D23"/>
    <mergeCell ref="E7:E8"/>
    <mergeCell ref="F7:H7"/>
    <mergeCell ref="I7:I8"/>
    <mergeCell ref="J7:J8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M38"/>
  <sheetViews>
    <sheetView topLeftCell="A7" workbookViewId="0">
      <selection activeCell="H45" sqref="H45"/>
    </sheetView>
  </sheetViews>
  <sheetFormatPr baseColWidth="10" defaultRowHeight="15"/>
  <cols>
    <col min="2" max="2" width="17.42578125" customWidth="1"/>
    <col min="5" max="5" width="33.140625" customWidth="1"/>
  </cols>
  <sheetData>
    <row r="1" spans="1:13" ht="30" customHeight="1">
      <c r="A1" s="278"/>
      <c r="B1" s="223"/>
      <c r="C1" s="279" t="s">
        <v>45</v>
      </c>
      <c r="D1" s="225"/>
      <c r="E1" s="225"/>
      <c r="F1" s="225"/>
      <c r="G1" s="225"/>
      <c r="H1" s="225"/>
      <c r="I1" s="225"/>
      <c r="J1" s="226"/>
    </row>
    <row r="2" spans="1:13" ht="35.25" customHeight="1">
      <c r="A2" s="266"/>
      <c r="B2" s="268"/>
      <c r="C2" s="263" t="s">
        <v>46</v>
      </c>
      <c r="D2" s="225"/>
      <c r="E2" s="225"/>
      <c r="F2" s="225"/>
      <c r="G2" s="225"/>
      <c r="H2" s="225"/>
      <c r="I2" s="225"/>
      <c r="J2" s="226"/>
    </row>
    <row r="3" spans="1:13" ht="47.25" customHeight="1">
      <c r="A3" s="263" t="s">
        <v>47</v>
      </c>
      <c r="B3" s="226"/>
      <c r="C3" s="269" t="str">
        <f>+PPT!C4</f>
        <v>MEJORAMIENTO E INTERVENCIÓN DE LA INFRAESTRUCTURA FISICA EN LAS DIFERENTES INSTITUCIONES Y SEDES EDUCATIVAS DEL MUNICIPIO DE GIRARDOT DEPARTAMENTO DE CUNDINAMARCADEPARTMAMENTO DE CUNDINAMARCA</v>
      </c>
      <c r="D3" s="225"/>
      <c r="E3" s="225"/>
      <c r="F3" s="225"/>
      <c r="G3" s="225"/>
      <c r="H3" s="225"/>
      <c r="I3" s="225"/>
      <c r="J3" s="226"/>
    </row>
    <row r="4" spans="1:13">
      <c r="A4" s="263" t="s">
        <v>48</v>
      </c>
      <c r="B4" s="226"/>
      <c r="C4" s="280" t="s">
        <v>74</v>
      </c>
      <c r="D4" s="225"/>
      <c r="E4" s="225"/>
      <c r="F4" s="225"/>
      <c r="G4" s="225"/>
      <c r="H4" s="225"/>
      <c r="I4" s="225"/>
      <c r="J4" s="226"/>
    </row>
    <row r="5" spans="1:13">
      <c r="A5" s="263" t="s">
        <v>50</v>
      </c>
      <c r="B5" s="226"/>
      <c r="C5" s="269" t="str">
        <f>'[1]PRESUPUESTO '!C38</f>
        <v>PINTURA</v>
      </c>
      <c r="D5" s="225"/>
      <c r="E5" s="225"/>
      <c r="F5" s="225"/>
      <c r="G5" s="225"/>
      <c r="H5" s="226"/>
      <c r="I5" s="270"/>
      <c r="J5" s="226"/>
    </row>
    <row r="6" spans="1:13">
      <c r="A6" s="75" t="s">
        <v>4</v>
      </c>
      <c r="B6" s="75">
        <v>3.1</v>
      </c>
      <c r="C6" s="271" t="str">
        <f>'[1]PRESUPUESTO '!C39</f>
        <v>ESTUCO Y VINILO 3 MANOS</v>
      </c>
      <c r="D6" s="225"/>
      <c r="E6" s="225"/>
      <c r="F6" s="225"/>
      <c r="G6" s="225"/>
      <c r="H6" s="226"/>
      <c r="I6" s="75" t="s">
        <v>6</v>
      </c>
      <c r="J6" s="76" t="s">
        <v>13</v>
      </c>
    </row>
    <row r="7" spans="1:13">
      <c r="A7" s="272"/>
      <c r="B7" s="265"/>
      <c r="C7" s="265"/>
      <c r="D7" s="223"/>
      <c r="E7" s="275" t="s">
        <v>51</v>
      </c>
      <c r="F7" s="263" t="s">
        <v>52</v>
      </c>
      <c r="G7" s="225"/>
      <c r="H7" s="226"/>
      <c r="I7" s="277" t="s">
        <v>53</v>
      </c>
      <c r="J7" s="277" t="s">
        <v>54</v>
      </c>
    </row>
    <row r="8" spans="1:13" ht="30.75" customHeight="1">
      <c r="A8" s="273"/>
      <c r="B8" s="233"/>
      <c r="C8" s="233"/>
      <c r="D8" s="274"/>
      <c r="E8" s="276"/>
      <c r="F8" s="75" t="s">
        <v>55</v>
      </c>
      <c r="G8" s="75" t="s">
        <v>56</v>
      </c>
      <c r="H8" s="75" t="s">
        <v>57</v>
      </c>
      <c r="I8" s="276"/>
      <c r="J8" s="276"/>
    </row>
    <row r="9" spans="1:13">
      <c r="A9" s="273"/>
      <c r="B9" s="233"/>
      <c r="C9" s="233"/>
      <c r="D9" s="274"/>
      <c r="E9" s="75" t="s">
        <v>104</v>
      </c>
      <c r="F9" s="76"/>
      <c r="G9" s="76"/>
      <c r="H9" s="77"/>
      <c r="I9" s="76"/>
      <c r="J9" s="77"/>
    </row>
    <row r="10" spans="1:13">
      <c r="A10" s="273"/>
      <c r="B10" s="233"/>
      <c r="C10" s="233"/>
      <c r="D10" s="274"/>
      <c r="E10" s="87" t="s">
        <v>96</v>
      </c>
      <c r="F10" s="101">
        <v>8</v>
      </c>
      <c r="G10" s="80"/>
      <c r="H10" s="80">
        <v>2.7</v>
      </c>
      <c r="I10" s="78">
        <v>2</v>
      </c>
      <c r="J10" s="79">
        <f t="shared" ref="J10:J18" si="0">F10*H10*I10</f>
        <v>43.2</v>
      </c>
    </row>
    <row r="11" spans="1:13" s="1" customFormat="1">
      <c r="A11" s="273"/>
      <c r="B11" s="233"/>
      <c r="C11" s="233"/>
      <c r="D11" s="274"/>
      <c r="E11" s="87" t="s">
        <v>93</v>
      </c>
      <c r="F11" s="101">
        <v>6</v>
      </c>
      <c r="G11" s="80"/>
      <c r="H11" s="80">
        <v>2.7</v>
      </c>
      <c r="I11" s="78">
        <v>2</v>
      </c>
      <c r="J11" s="79">
        <f t="shared" si="0"/>
        <v>32.400000000000006</v>
      </c>
    </row>
    <row r="12" spans="1:13">
      <c r="A12" s="273"/>
      <c r="B12" s="233"/>
      <c r="C12" s="233"/>
      <c r="D12" s="274"/>
      <c r="E12" s="87" t="s">
        <v>97</v>
      </c>
      <c r="F12" s="101">
        <v>9</v>
      </c>
      <c r="G12" s="80"/>
      <c r="H12" s="80">
        <v>3</v>
      </c>
      <c r="I12" s="78">
        <v>2</v>
      </c>
      <c r="J12" s="79">
        <f t="shared" si="0"/>
        <v>54</v>
      </c>
    </row>
    <row r="13" spans="1:13">
      <c r="A13" s="273"/>
      <c r="B13" s="233"/>
      <c r="C13" s="233"/>
      <c r="D13" s="274"/>
      <c r="E13" s="87" t="s">
        <v>97</v>
      </c>
      <c r="F13" s="101">
        <v>7</v>
      </c>
      <c r="G13" s="80"/>
      <c r="H13" s="80">
        <v>3</v>
      </c>
      <c r="I13" s="78">
        <v>2</v>
      </c>
      <c r="J13" s="79">
        <f t="shared" si="0"/>
        <v>42</v>
      </c>
      <c r="M13">
        <v>1623</v>
      </c>
    </row>
    <row r="14" spans="1:13">
      <c r="A14" s="273"/>
      <c r="B14" s="233"/>
      <c r="C14" s="233"/>
      <c r="D14" s="274"/>
      <c r="E14" s="87" t="s">
        <v>95</v>
      </c>
      <c r="F14" s="77">
        <v>9</v>
      </c>
      <c r="G14" s="77"/>
      <c r="H14" s="77">
        <v>3</v>
      </c>
      <c r="I14" s="76">
        <v>2</v>
      </c>
      <c r="J14" s="79">
        <f t="shared" si="0"/>
        <v>54</v>
      </c>
    </row>
    <row r="15" spans="1:13">
      <c r="A15" s="273"/>
      <c r="B15" s="233"/>
      <c r="C15" s="233"/>
      <c r="D15" s="274"/>
      <c r="E15" s="87" t="s">
        <v>95</v>
      </c>
      <c r="F15" s="77">
        <v>7</v>
      </c>
      <c r="G15" s="77"/>
      <c r="H15" s="77">
        <v>3</v>
      </c>
      <c r="I15" s="76">
        <v>2</v>
      </c>
      <c r="J15" s="79">
        <f t="shared" si="0"/>
        <v>42</v>
      </c>
    </row>
    <row r="16" spans="1:13">
      <c r="A16" s="273"/>
      <c r="B16" s="233"/>
      <c r="C16" s="233"/>
      <c r="D16" s="274"/>
      <c r="E16" s="76" t="s">
        <v>98</v>
      </c>
      <c r="F16" s="80">
        <v>10.3</v>
      </c>
      <c r="G16" s="80"/>
      <c r="H16" s="80">
        <v>3</v>
      </c>
      <c r="I16" s="78">
        <v>2</v>
      </c>
      <c r="J16" s="79">
        <f t="shared" si="0"/>
        <v>61.800000000000004</v>
      </c>
    </row>
    <row r="17" spans="1:10">
      <c r="A17" s="273"/>
      <c r="B17" s="233"/>
      <c r="C17" s="233"/>
      <c r="D17" s="274"/>
      <c r="E17" s="76" t="s">
        <v>98</v>
      </c>
      <c r="F17" s="80">
        <v>8</v>
      </c>
      <c r="G17" s="80"/>
      <c r="H17" s="80">
        <v>3</v>
      </c>
      <c r="I17" s="78">
        <v>1</v>
      </c>
      <c r="J17" s="79">
        <f t="shared" si="0"/>
        <v>24</v>
      </c>
    </row>
    <row r="18" spans="1:10">
      <c r="A18" s="273"/>
      <c r="B18" s="233"/>
      <c r="C18" s="233"/>
      <c r="D18" s="274"/>
      <c r="E18" s="76" t="s">
        <v>98</v>
      </c>
      <c r="F18" s="80">
        <v>8</v>
      </c>
      <c r="G18" s="80"/>
      <c r="H18" s="80">
        <v>1.2</v>
      </c>
      <c r="I18" s="78">
        <v>1</v>
      </c>
      <c r="J18" s="79">
        <f t="shared" si="0"/>
        <v>9.6</v>
      </c>
    </row>
    <row r="19" spans="1:10">
      <c r="A19" s="273"/>
      <c r="B19" s="233"/>
      <c r="C19" s="233"/>
      <c r="D19" s="274"/>
      <c r="E19" s="76" t="s">
        <v>99</v>
      </c>
      <c r="F19" s="80">
        <v>10.3</v>
      </c>
      <c r="G19" s="80"/>
      <c r="H19" s="80">
        <v>3</v>
      </c>
      <c r="I19" s="78">
        <v>2</v>
      </c>
      <c r="J19" s="79">
        <f t="shared" ref="J19:J24" si="1">F19*H19*I19</f>
        <v>61.800000000000004</v>
      </c>
    </row>
    <row r="20" spans="1:10">
      <c r="A20" s="273"/>
      <c r="B20" s="233"/>
      <c r="C20" s="233"/>
      <c r="D20" s="274"/>
      <c r="E20" s="76" t="s">
        <v>99</v>
      </c>
      <c r="F20" s="80">
        <v>8</v>
      </c>
      <c r="G20" s="80"/>
      <c r="H20" s="80">
        <v>3</v>
      </c>
      <c r="I20" s="78">
        <v>1</v>
      </c>
      <c r="J20" s="79">
        <f t="shared" si="1"/>
        <v>24</v>
      </c>
    </row>
    <row r="21" spans="1:10">
      <c r="A21" s="273"/>
      <c r="B21" s="233"/>
      <c r="C21" s="233"/>
      <c r="D21" s="274"/>
      <c r="E21" s="76" t="s">
        <v>99</v>
      </c>
      <c r="F21" s="80">
        <v>8</v>
      </c>
      <c r="G21" s="80"/>
      <c r="H21" s="80">
        <v>1.2</v>
      </c>
      <c r="I21" s="78">
        <v>1</v>
      </c>
      <c r="J21" s="79">
        <f t="shared" si="1"/>
        <v>9.6</v>
      </c>
    </row>
    <row r="22" spans="1:10" s="102" customFormat="1">
      <c r="A22" s="273"/>
      <c r="B22" s="233"/>
      <c r="C22" s="233"/>
      <c r="D22" s="274"/>
      <c r="E22" s="76" t="s">
        <v>100</v>
      </c>
      <c r="F22" s="80">
        <v>10.3</v>
      </c>
      <c r="G22" s="80"/>
      <c r="H22" s="80">
        <v>3</v>
      </c>
      <c r="I22" s="78">
        <v>2</v>
      </c>
      <c r="J22" s="79">
        <f t="shared" si="1"/>
        <v>61.800000000000004</v>
      </c>
    </row>
    <row r="23" spans="1:10" s="102" customFormat="1">
      <c r="A23" s="273"/>
      <c r="B23" s="233"/>
      <c r="C23" s="233"/>
      <c r="D23" s="274"/>
      <c r="E23" s="76" t="s">
        <v>100</v>
      </c>
      <c r="F23" s="80">
        <v>8</v>
      </c>
      <c r="G23" s="80"/>
      <c r="H23" s="80">
        <v>3</v>
      </c>
      <c r="I23" s="78">
        <v>1</v>
      </c>
      <c r="J23" s="79">
        <f t="shared" si="1"/>
        <v>24</v>
      </c>
    </row>
    <row r="24" spans="1:10" s="102" customFormat="1">
      <c r="A24" s="273"/>
      <c r="B24" s="233"/>
      <c r="C24" s="233"/>
      <c r="D24" s="274"/>
      <c r="E24" s="76" t="s">
        <v>100</v>
      </c>
      <c r="F24" s="80">
        <v>8</v>
      </c>
      <c r="G24" s="80"/>
      <c r="H24" s="80">
        <v>1.2</v>
      </c>
      <c r="I24" s="78">
        <v>1</v>
      </c>
      <c r="J24" s="79">
        <f t="shared" si="1"/>
        <v>9.6</v>
      </c>
    </row>
    <row r="25" spans="1:10" s="102" customFormat="1">
      <c r="A25" s="273"/>
      <c r="B25" s="233"/>
      <c r="C25" s="233"/>
      <c r="D25" s="274"/>
      <c r="E25" s="76" t="s">
        <v>101</v>
      </c>
      <c r="F25" s="80">
        <v>10.3</v>
      </c>
      <c r="G25" s="80"/>
      <c r="H25" s="80">
        <v>3</v>
      </c>
      <c r="I25" s="78">
        <v>2</v>
      </c>
      <c r="J25" s="79">
        <f t="shared" ref="J25:J30" si="2">F25*H25*I25</f>
        <v>61.800000000000004</v>
      </c>
    </row>
    <row r="26" spans="1:10" s="102" customFormat="1">
      <c r="A26" s="273"/>
      <c r="B26" s="233"/>
      <c r="C26" s="233"/>
      <c r="D26" s="274"/>
      <c r="E26" s="76" t="s">
        <v>101</v>
      </c>
      <c r="F26" s="80">
        <v>8</v>
      </c>
      <c r="G26" s="80"/>
      <c r="H26" s="80">
        <v>3</v>
      </c>
      <c r="I26" s="78">
        <v>1</v>
      </c>
      <c r="J26" s="79">
        <f t="shared" si="2"/>
        <v>24</v>
      </c>
    </row>
    <row r="27" spans="1:10" s="102" customFormat="1">
      <c r="A27" s="273"/>
      <c r="B27" s="233"/>
      <c r="C27" s="233"/>
      <c r="D27" s="274"/>
      <c r="E27" s="76" t="s">
        <v>101</v>
      </c>
      <c r="F27" s="80">
        <v>8</v>
      </c>
      <c r="G27" s="80"/>
      <c r="H27" s="80">
        <v>1.2</v>
      </c>
      <c r="I27" s="78">
        <v>1</v>
      </c>
      <c r="J27" s="79">
        <f t="shared" si="2"/>
        <v>9.6</v>
      </c>
    </row>
    <row r="28" spans="1:10" s="102" customFormat="1">
      <c r="A28" s="273"/>
      <c r="B28" s="233"/>
      <c r="C28" s="233"/>
      <c r="D28" s="274"/>
      <c r="E28" s="76" t="s">
        <v>102</v>
      </c>
      <c r="F28" s="80">
        <v>10.3</v>
      </c>
      <c r="G28" s="80"/>
      <c r="H28" s="80">
        <v>3</v>
      </c>
      <c r="I28" s="78">
        <v>2</v>
      </c>
      <c r="J28" s="79">
        <f t="shared" si="2"/>
        <v>61.800000000000004</v>
      </c>
    </row>
    <row r="29" spans="1:10" s="102" customFormat="1">
      <c r="A29" s="273"/>
      <c r="B29" s="233"/>
      <c r="C29" s="233"/>
      <c r="D29" s="274"/>
      <c r="E29" s="76" t="s">
        <v>102</v>
      </c>
      <c r="F29" s="80">
        <v>8</v>
      </c>
      <c r="G29" s="80"/>
      <c r="H29" s="80">
        <v>3</v>
      </c>
      <c r="I29" s="78">
        <v>1</v>
      </c>
      <c r="J29" s="79">
        <f t="shared" si="2"/>
        <v>24</v>
      </c>
    </row>
    <row r="30" spans="1:10" s="102" customFormat="1">
      <c r="A30" s="273"/>
      <c r="B30" s="233"/>
      <c r="C30" s="233"/>
      <c r="D30" s="274"/>
      <c r="E30" s="76" t="s">
        <v>102</v>
      </c>
      <c r="F30" s="80">
        <v>8</v>
      </c>
      <c r="G30" s="80"/>
      <c r="H30" s="80">
        <v>1.2</v>
      </c>
      <c r="I30" s="78">
        <v>1</v>
      </c>
      <c r="J30" s="79">
        <f t="shared" si="2"/>
        <v>9.6</v>
      </c>
    </row>
    <row r="31" spans="1:10" s="102" customFormat="1">
      <c r="A31" s="273"/>
      <c r="B31" s="233"/>
      <c r="C31" s="233"/>
      <c r="D31" s="274"/>
      <c r="E31" s="76" t="s">
        <v>103</v>
      </c>
      <c r="F31" s="80">
        <v>10.3</v>
      </c>
      <c r="G31" s="80"/>
      <c r="H31" s="80">
        <v>3</v>
      </c>
      <c r="I31" s="78">
        <v>2</v>
      </c>
      <c r="J31" s="79">
        <f t="shared" ref="J31:J33" si="3">F31*H31*I31</f>
        <v>61.800000000000004</v>
      </c>
    </row>
    <row r="32" spans="1:10" s="102" customFormat="1">
      <c r="A32" s="273"/>
      <c r="B32" s="233"/>
      <c r="C32" s="233"/>
      <c r="D32" s="274"/>
      <c r="E32" s="76" t="s">
        <v>103</v>
      </c>
      <c r="F32" s="80">
        <v>8</v>
      </c>
      <c r="G32" s="80"/>
      <c r="H32" s="80">
        <v>3</v>
      </c>
      <c r="I32" s="78">
        <v>1</v>
      </c>
      <c r="J32" s="79">
        <f t="shared" si="3"/>
        <v>24</v>
      </c>
    </row>
    <row r="33" spans="1:10" s="102" customFormat="1">
      <c r="A33" s="273"/>
      <c r="B33" s="233"/>
      <c r="C33" s="233"/>
      <c r="D33" s="274"/>
      <c r="E33" s="76" t="s">
        <v>103</v>
      </c>
      <c r="F33" s="80">
        <v>8</v>
      </c>
      <c r="G33" s="80"/>
      <c r="H33" s="80">
        <v>1.2</v>
      </c>
      <c r="I33" s="78">
        <v>1</v>
      </c>
      <c r="J33" s="79">
        <f t="shared" si="3"/>
        <v>9.6</v>
      </c>
    </row>
    <row r="34" spans="1:10">
      <c r="A34" s="273"/>
      <c r="B34" s="233"/>
      <c r="C34" s="233"/>
      <c r="D34" s="274"/>
      <c r="E34" s="76"/>
      <c r="F34" s="80"/>
      <c r="G34" s="80"/>
      <c r="H34" s="80"/>
      <c r="I34" s="78"/>
      <c r="J34" s="79"/>
    </row>
    <row r="35" spans="1:10" s="102" customFormat="1">
      <c r="A35" s="103"/>
      <c r="B35" s="104"/>
      <c r="C35" s="104"/>
      <c r="D35" s="104"/>
      <c r="E35" s="106"/>
      <c r="F35" s="107"/>
      <c r="G35" s="108"/>
      <c r="H35" s="84"/>
      <c r="I35" s="83"/>
      <c r="J35" s="85"/>
    </row>
    <row r="36" spans="1:10">
      <c r="A36" s="263" t="s">
        <v>58</v>
      </c>
      <c r="B36" s="225"/>
      <c r="C36" s="225"/>
      <c r="D36" s="225"/>
      <c r="E36" s="225"/>
      <c r="F36" s="225"/>
      <c r="G36" s="226"/>
      <c r="H36" s="75"/>
      <c r="I36" s="75" t="s">
        <v>59</v>
      </c>
      <c r="J36" s="77">
        <f>SUM(J9:J34)</f>
        <v>840</v>
      </c>
    </row>
    <row r="37" spans="1:10">
      <c r="A37" s="264"/>
      <c r="B37" s="265"/>
      <c r="C37" s="265"/>
      <c r="D37" s="265"/>
      <c r="E37" s="265"/>
      <c r="F37" s="265"/>
      <c r="G37" s="223"/>
      <c r="H37" s="76"/>
      <c r="I37" s="76"/>
      <c r="J37" s="76"/>
    </row>
    <row r="38" spans="1:10">
      <c r="A38" s="266"/>
      <c r="B38" s="267"/>
      <c r="C38" s="267"/>
      <c r="D38" s="267"/>
      <c r="E38" s="267"/>
      <c r="F38" s="267"/>
      <c r="G38" s="268"/>
      <c r="H38" s="75"/>
      <c r="I38" s="75" t="s">
        <v>60</v>
      </c>
      <c r="J38" s="77">
        <f>+J36</f>
        <v>840</v>
      </c>
    </row>
  </sheetData>
  <mergeCells count="18">
    <mergeCell ref="A4:B4"/>
    <mergeCell ref="C4:J4"/>
    <mergeCell ref="A1:B2"/>
    <mergeCell ref="C1:J1"/>
    <mergeCell ref="C2:J2"/>
    <mergeCell ref="A3:B3"/>
    <mergeCell ref="C3:J3"/>
    <mergeCell ref="A36:G36"/>
    <mergeCell ref="A37:G38"/>
    <mergeCell ref="A5:B5"/>
    <mergeCell ref="C5:H5"/>
    <mergeCell ref="I5:J5"/>
    <mergeCell ref="C6:H6"/>
    <mergeCell ref="A7:D34"/>
    <mergeCell ref="E7:E8"/>
    <mergeCell ref="F7:H7"/>
    <mergeCell ref="I7:I8"/>
    <mergeCell ref="J7:J8"/>
  </mergeCells>
  <pageMargins left="0.7" right="0.7" top="0.75" bottom="0.75" header="0.3" footer="0.3"/>
  <pageSetup orientation="portrait" horizontalDpi="4294967292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J16"/>
  <sheetViews>
    <sheetView workbookViewId="0">
      <selection activeCell="G18" sqref="G18"/>
    </sheetView>
  </sheetViews>
  <sheetFormatPr baseColWidth="10" defaultRowHeight="15"/>
  <cols>
    <col min="2" max="2" width="17.85546875" customWidth="1"/>
    <col min="5" max="5" width="23.140625" customWidth="1"/>
  </cols>
  <sheetData>
    <row r="1" spans="1:10" ht="30.75" customHeight="1">
      <c r="A1" s="298"/>
      <c r="B1" s="286"/>
      <c r="C1" s="299" t="s">
        <v>45</v>
      </c>
      <c r="D1" s="282"/>
      <c r="E1" s="282"/>
      <c r="F1" s="282"/>
      <c r="G1" s="282"/>
      <c r="H1" s="282"/>
      <c r="I1" s="282"/>
      <c r="J1" s="283"/>
    </row>
    <row r="2" spans="1:10" ht="24.75" customHeight="1">
      <c r="A2" s="287"/>
      <c r="B2" s="289"/>
      <c r="C2" s="281" t="s">
        <v>46</v>
      </c>
      <c r="D2" s="282"/>
      <c r="E2" s="282"/>
      <c r="F2" s="282"/>
      <c r="G2" s="282"/>
      <c r="H2" s="282"/>
      <c r="I2" s="282"/>
      <c r="J2" s="283"/>
    </row>
    <row r="3" spans="1:10" ht="44.25" customHeight="1">
      <c r="A3" s="281" t="s">
        <v>47</v>
      </c>
      <c r="B3" s="283"/>
      <c r="C3" s="280" t="str">
        <f>+PPT!C4</f>
        <v>MEJORAMIENTO E INTERVENCIÓN DE LA INFRAESTRUCTURA FISICA EN LAS DIFERENTES INSTITUCIONES Y SEDES EDUCATIVAS DEL MUNICIPIO DE GIRARDOT DEPARTAMENTO DE CUNDINAMARCADEPARTMAMENTO DE CUNDINAMARCA</v>
      </c>
      <c r="D3" s="282"/>
      <c r="E3" s="282"/>
      <c r="F3" s="282"/>
      <c r="G3" s="282"/>
      <c r="H3" s="282"/>
      <c r="I3" s="282"/>
      <c r="J3" s="283"/>
    </row>
    <row r="4" spans="1:10">
      <c r="A4" s="281" t="s">
        <v>48</v>
      </c>
      <c r="B4" s="283"/>
      <c r="C4" s="280" t="s">
        <v>74</v>
      </c>
      <c r="D4" s="282"/>
      <c r="E4" s="282"/>
      <c r="F4" s="282"/>
      <c r="G4" s="282"/>
      <c r="H4" s="282"/>
      <c r="I4" s="282"/>
      <c r="J4" s="283"/>
    </row>
    <row r="5" spans="1:10">
      <c r="A5" s="281" t="s">
        <v>50</v>
      </c>
      <c r="B5" s="283"/>
      <c r="C5" s="280" t="str">
        <f>'[1]PRESUPUESTO '!C27</f>
        <v xml:space="preserve">PRELIMINARES </v>
      </c>
      <c r="D5" s="282"/>
      <c r="E5" s="282"/>
      <c r="F5" s="282"/>
      <c r="G5" s="282"/>
      <c r="H5" s="283"/>
      <c r="I5" s="290"/>
      <c r="J5" s="283"/>
    </row>
    <row r="6" spans="1:10">
      <c r="A6" s="90" t="s">
        <v>4</v>
      </c>
      <c r="B6" s="90">
        <v>4.0999999999999996</v>
      </c>
      <c r="C6" s="291" t="str">
        <f>'[1]PRESUPUESTO '!C30</f>
        <v>DESMONTE APARATOS SANITARIOS</v>
      </c>
      <c r="D6" s="282"/>
      <c r="E6" s="282"/>
      <c r="F6" s="282"/>
      <c r="G6" s="282"/>
      <c r="H6" s="283"/>
      <c r="I6" s="90" t="s">
        <v>6</v>
      </c>
      <c r="J6" s="87" t="s">
        <v>13</v>
      </c>
    </row>
    <row r="7" spans="1:10">
      <c r="A7" s="292"/>
      <c r="B7" s="285"/>
      <c r="C7" s="285"/>
      <c r="D7" s="286"/>
      <c r="E7" s="295" t="s">
        <v>51</v>
      </c>
      <c r="F7" s="281" t="s">
        <v>52</v>
      </c>
      <c r="G7" s="282"/>
      <c r="H7" s="283"/>
      <c r="I7" s="297" t="s">
        <v>53</v>
      </c>
      <c r="J7" s="297" t="s">
        <v>54</v>
      </c>
    </row>
    <row r="8" spans="1:10" ht="27" customHeight="1">
      <c r="A8" s="293"/>
      <c r="B8" s="233"/>
      <c r="C8" s="233"/>
      <c r="D8" s="294"/>
      <c r="E8" s="296"/>
      <c r="F8" s="90" t="s">
        <v>55</v>
      </c>
      <c r="G8" s="90" t="s">
        <v>56</v>
      </c>
      <c r="H8" s="90" t="s">
        <v>57</v>
      </c>
      <c r="I8" s="296"/>
      <c r="J8" s="296"/>
    </row>
    <row r="9" spans="1:10">
      <c r="A9" s="293"/>
      <c r="B9" s="233"/>
      <c r="C9" s="233"/>
      <c r="D9" s="294"/>
      <c r="E9" s="90"/>
      <c r="F9" s="87"/>
      <c r="G9" s="87"/>
      <c r="H9" s="91"/>
      <c r="I9" s="87"/>
      <c r="J9" s="91"/>
    </row>
    <row r="10" spans="1:10">
      <c r="A10" s="293"/>
      <c r="B10" s="233"/>
      <c r="C10" s="233"/>
      <c r="D10" s="294"/>
      <c r="E10" s="87" t="s">
        <v>78</v>
      </c>
      <c r="F10" s="87"/>
      <c r="G10" s="78"/>
      <c r="H10" s="91"/>
      <c r="I10" s="87">
        <v>3</v>
      </c>
      <c r="J10" s="92">
        <f t="shared" ref="J10" si="0">I10</f>
        <v>3</v>
      </c>
    </row>
    <row r="11" spans="1:10">
      <c r="A11" s="293"/>
      <c r="B11" s="233"/>
      <c r="C11" s="233"/>
      <c r="D11" s="294"/>
      <c r="E11" s="87"/>
      <c r="F11" s="78"/>
      <c r="G11" s="78"/>
      <c r="H11" s="78"/>
      <c r="I11" s="78"/>
      <c r="J11" s="92"/>
    </row>
    <row r="12" spans="1:10">
      <c r="A12" s="293"/>
      <c r="B12" s="233"/>
      <c r="C12" s="233"/>
      <c r="D12" s="294"/>
      <c r="E12" s="87"/>
      <c r="F12" s="78"/>
      <c r="G12" s="78"/>
      <c r="H12" s="78"/>
      <c r="I12" s="78"/>
      <c r="J12" s="92"/>
    </row>
    <row r="13" spans="1:10">
      <c r="A13" s="287"/>
      <c r="B13" s="288"/>
      <c r="C13" s="288"/>
      <c r="D13" s="289"/>
      <c r="E13" s="87"/>
      <c r="F13" s="78"/>
      <c r="G13" s="78"/>
      <c r="H13" s="80"/>
      <c r="I13" s="78"/>
      <c r="J13" s="92"/>
    </row>
    <row r="14" spans="1:10">
      <c r="A14" s="281" t="s">
        <v>58</v>
      </c>
      <c r="B14" s="282"/>
      <c r="C14" s="282"/>
      <c r="D14" s="282"/>
      <c r="E14" s="282"/>
      <c r="F14" s="282"/>
      <c r="G14" s="283"/>
      <c r="H14" s="90"/>
      <c r="I14" s="90" t="s">
        <v>59</v>
      </c>
      <c r="J14" s="91">
        <f>SUM(J9:J13)</f>
        <v>3</v>
      </c>
    </row>
    <row r="15" spans="1:10">
      <c r="A15" s="284"/>
      <c r="B15" s="285"/>
      <c r="C15" s="285"/>
      <c r="D15" s="285"/>
      <c r="E15" s="285"/>
      <c r="F15" s="285"/>
      <c r="G15" s="286"/>
      <c r="H15" s="87"/>
      <c r="I15" s="87"/>
      <c r="J15" s="87"/>
    </row>
    <row r="16" spans="1:10">
      <c r="A16" s="287"/>
      <c r="B16" s="288"/>
      <c r="C16" s="288"/>
      <c r="D16" s="288"/>
      <c r="E16" s="288"/>
      <c r="F16" s="288"/>
      <c r="G16" s="289"/>
      <c r="H16" s="90"/>
      <c r="I16" s="90" t="s">
        <v>60</v>
      </c>
      <c r="J16" s="91">
        <f>+J14</f>
        <v>3</v>
      </c>
    </row>
  </sheetData>
  <mergeCells count="18">
    <mergeCell ref="A4:B4"/>
    <mergeCell ref="C4:J4"/>
    <mergeCell ref="A1:B2"/>
    <mergeCell ref="C1:J1"/>
    <mergeCell ref="C2:J2"/>
    <mergeCell ref="A3:B3"/>
    <mergeCell ref="C3:J3"/>
    <mergeCell ref="A14:G14"/>
    <mergeCell ref="A15:G16"/>
    <mergeCell ref="A5:B5"/>
    <mergeCell ref="C5:H5"/>
    <mergeCell ref="I5:J5"/>
    <mergeCell ref="C6:H6"/>
    <mergeCell ref="A7:D13"/>
    <mergeCell ref="E7:E8"/>
    <mergeCell ref="F7:H7"/>
    <mergeCell ref="I7:I8"/>
    <mergeCell ref="J7:J8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J26"/>
  <sheetViews>
    <sheetView workbookViewId="0">
      <selection activeCell="G14" sqref="G14"/>
    </sheetView>
  </sheetViews>
  <sheetFormatPr baseColWidth="10" defaultRowHeight="15"/>
  <cols>
    <col min="2" max="2" width="17.140625" customWidth="1"/>
    <col min="5" max="5" width="20.140625" customWidth="1"/>
  </cols>
  <sheetData>
    <row r="1" spans="1:10" ht="25.5" customHeight="1">
      <c r="A1" s="298"/>
      <c r="B1" s="286"/>
      <c r="C1" s="299" t="s">
        <v>45</v>
      </c>
      <c r="D1" s="282"/>
      <c r="E1" s="282"/>
      <c r="F1" s="282"/>
      <c r="G1" s="282"/>
      <c r="H1" s="282"/>
      <c r="I1" s="282"/>
      <c r="J1" s="283"/>
    </row>
    <row r="2" spans="1:10" ht="29.25" customHeight="1">
      <c r="A2" s="287"/>
      <c r="B2" s="289"/>
      <c r="C2" s="281" t="s">
        <v>46</v>
      </c>
      <c r="D2" s="282"/>
      <c r="E2" s="282"/>
      <c r="F2" s="282"/>
      <c r="G2" s="282"/>
      <c r="H2" s="282"/>
      <c r="I2" s="282"/>
      <c r="J2" s="283"/>
    </row>
    <row r="3" spans="1:10" ht="39" customHeight="1">
      <c r="A3" s="281" t="s">
        <v>47</v>
      </c>
      <c r="B3" s="283"/>
      <c r="C3" s="280" t="str">
        <f>+'2.  4,1 DESMONTE ORINAL'!C3:J3</f>
        <v>MEJORAMIENTO E INTERVENCIÓN DE LA INFRAESTRUCTURA FISICA EN LAS DIFERENTES INSTITUCIONES Y SEDES EDUCATIVAS DEL MUNICIPIO DE GIRARDOT DEPARTAMENTO DE CUNDINAMARCADEPARTMAMENTO DE CUNDINAMARCA</v>
      </c>
      <c r="D3" s="282"/>
      <c r="E3" s="282"/>
      <c r="F3" s="282"/>
      <c r="G3" s="282"/>
      <c r="H3" s="282"/>
      <c r="I3" s="282"/>
      <c r="J3" s="283"/>
    </row>
    <row r="4" spans="1:10">
      <c r="A4" s="281" t="s">
        <v>48</v>
      </c>
      <c r="B4" s="283"/>
      <c r="C4" s="280" t="s">
        <v>49</v>
      </c>
      <c r="D4" s="282"/>
      <c r="E4" s="282"/>
      <c r="F4" s="282"/>
      <c r="G4" s="282"/>
      <c r="H4" s="282"/>
      <c r="I4" s="282"/>
      <c r="J4" s="283"/>
    </row>
    <row r="5" spans="1:10">
      <c r="A5" s="281" t="s">
        <v>50</v>
      </c>
      <c r="B5" s="283"/>
      <c r="C5" s="280" t="str">
        <f>'[1]PRESUPUESTO '!C41</f>
        <v>INSTALACIONES HIDROSANITARIAS</v>
      </c>
      <c r="D5" s="282"/>
      <c r="E5" s="282"/>
      <c r="F5" s="282"/>
      <c r="G5" s="282"/>
      <c r="H5" s="283"/>
      <c r="I5" s="290"/>
      <c r="J5" s="283"/>
    </row>
    <row r="6" spans="1:10">
      <c r="A6" s="90" t="s">
        <v>4</v>
      </c>
      <c r="B6" s="90">
        <v>4.2</v>
      </c>
      <c r="C6" s="291" t="str">
        <f>'[1]PRESUPUESTO '!C43</f>
        <v xml:space="preserve">SUMINISTRO E INSTALACIÓN ORINAL DE LLAVE (INCLUYE GRIFERÍA) </v>
      </c>
      <c r="D6" s="282"/>
      <c r="E6" s="282"/>
      <c r="F6" s="282"/>
      <c r="G6" s="282"/>
      <c r="H6" s="283"/>
      <c r="I6" s="90" t="s">
        <v>6</v>
      </c>
      <c r="J6" s="87" t="s">
        <v>13</v>
      </c>
    </row>
    <row r="7" spans="1:10">
      <c r="A7" s="292"/>
      <c r="B7" s="285"/>
      <c r="C7" s="285"/>
      <c r="D7" s="286"/>
      <c r="E7" s="295" t="s">
        <v>51</v>
      </c>
      <c r="F7" s="281" t="s">
        <v>52</v>
      </c>
      <c r="G7" s="282"/>
      <c r="H7" s="283"/>
      <c r="I7" s="297" t="s">
        <v>53</v>
      </c>
      <c r="J7" s="297" t="s">
        <v>54</v>
      </c>
    </row>
    <row r="8" spans="1:10" ht="24.75" customHeight="1">
      <c r="A8" s="293"/>
      <c r="B8" s="233"/>
      <c r="C8" s="233"/>
      <c r="D8" s="294"/>
      <c r="E8" s="296"/>
      <c r="F8" s="90" t="s">
        <v>55</v>
      </c>
      <c r="G8" s="90" t="s">
        <v>56</v>
      </c>
      <c r="H8" s="90" t="s">
        <v>57</v>
      </c>
      <c r="I8" s="296"/>
      <c r="J8" s="296"/>
    </row>
    <row r="9" spans="1:10">
      <c r="A9" s="293"/>
      <c r="B9" s="233"/>
      <c r="C9" s="233"/>
      <c r="D9" s="294"/>
      <c r="E9" s="90"/>
      <c r="F9" s="87"/>
      <c r="G9" s="87"/>
      <c r="H9" s="91"/>
      <c r="I9" s="87"/>
      <c r="J9" s="91"/>
    </row>
    <row r="10" spans="1:10">
      <c r="A10" s="293"/>
      <c r="B10" s="233"/>
      <c r="C10" s="233"/>
      <c r="D10" s="294"/>
      <c r="E10" s="87" t="s">
        <v>79</v>
      </c>
      <c r="F10" s="81"/>
      <c r="G10" s="78"/>
      <c r="H10" s="78"/>
      <c r="I10" s="78">
        <v>3</v>
      </c>
      <c r="J10" s="92">
        <f>I10</f>
        <v>3</v>
      </c>
    </row>
    <row r="11" spans="1:10">
      <c r="A11" s="293"/>
      <c r="B11" s="233"/>
      <c r="C11" s="233"/>
      <c r="D11" s="294"/>
      <c r="E11" s="87"/>
      <c r="F11" s="91"/>
      <c r="G11" s="87"/>
      <c r="H11" s="91"/>
      <c r="I11" s="87"/>
      <c r="J11" s="92"/>
    </row>
    <row r="12" spans="1:10">
      <c r="A12" s="293"/>
      <c r="B12" s="233"/>
      <c r="C12" s="233"/>
      <c r="D12" s="294"/>
      <c r="E12" s="87"/>
      <c r="F12" s="87"/>
      <c r="G12" s="91"/>
      <c r="H12" s="91"/>
      <c r="I12" s="87"/>
      <c r="J12" s="92"/>
    </row>
    <row r="13" spans="1:10">
      <c r="A13" s="293"/>
      <c r="B13" s="233"/>
      <c r="C13" s="233"/>
      <c r="D13" s="294"/>
      <c r="E13" s="87"/>
      <c r="F13" s="78"/>
      <c r="G13" s="78"/>
      <c r="H13" s="80"/>
      <c r="I13" s="78"/>
      <c r="J13" s="92"/>
    </row>
    <row r="14" spans="1:10">
      <c r="A14" s="293"/>
      <c r="B14" s="233"/>
      <c r="C14" s="233"/>
      <c r="D14" s="294"/>
      <c r="E14" s="87"/>
      <c r="F14" s="78"/>
      <c r="G14" s="78"/>
      <c r="H14" s="78"/>
      <c r="I14" s="78"/>
      <c r="J14" s="92"/>
    </row>
    <row r="15" spans="1:10">
      <c r="A15" s="293"/>
      <c r="B15" s="233"/>
      <c r="C15" s="233"/>
      <c r="D15" s="294"/>
      <c r="E15" s="87"/>
      <c r="F15" s="78"/>
      <c r="G15" s="78"/>
      <c r="H15" s="78"/>
      <c r="I15" s="78"/>
      <c r="J15" s="92"/>
    </row>
    <row r="16" spans="1:10">
      <c r="A16" s="293"/>
      <c r="B16" s="233"/>
      <c r="C16" s="233"/>
      <c r="D16" s="294"/>
      <c r="E16" s="87"/>
      <c r="F16" s="78"/>
      <c r="G16" s="78"/>
      <c r="H16" s="78"/>
      <c r="I16" s="78"/>
      <c r="J16" s="92"/>
    </row>
    <row r="17" spans="1:10">
      <c r="A17" s="293"/>
      <c r="B17" s="233"/>
      <c r="C17" s="233"/>
      <c r="D17" s="294"/>
      <c r="E17" s="87"/>
      <c r="F17" s="78"/>
      <c r="G17" s="78"/>
      <c r="H17" s="78"/>
      <c r="I17" s="78"/>
      <c r="J17" s="92"/>
    </row>
    <row r="18" spans="1:10">
      <c r="A18" s="293"/>
      <c r="B18" s="233"/>
      <c r="C18" s="233"/>
      <c r="D18" s="294"/>
      <c r="E18" s="87"/>
      <c r="F18" s="78"/>
      <c r="G18" s="78"/>
      <c r="H18" s="78"/>
      <c r="I18" s="78"/>
      <c r="J18" s="92"/>
    </row>
    <row r="19" spans="1:10">
      <c r="A19" s="293"/>
      <c r="B19" s="233"/>
      <c r="C19" s="233"/>
      <c r="D19" s="294"/>
      <c r="E19" s="87"/>
      <c r="F19" s="78"/>
      <c r="G19" s="78"/>
      <c r="H19" s="78"/>
      <c r="I19" s="78"/>
      <c r="J19" s="92"/>
    </row>
    <row r="20" spans="1:10">
      <c r="A20" s="293"/>
      <c r="B20" s="233"/>
      <c r="C20" s="233"/>
      <c r="D20" s="294"/>
      <c r="E20" s="87"/>
      <c r="F20" s="78"/>
      <c r="G20" s="78"/>
      <c r="H20" s="78"/>
      <c r="I20" s="78"/>
      <c r="J20" s="92"/>
    </row>
    <row r="21" spans="1:10">
      <c r="A21" s="293"/>
      <c r="B21" s="233"/>
      <c r="C21" s="233"/>
      <c r="D21" s="294"/>
      <c r="E21" s="87"/>
      <c r="F21" s="78"/>
      <c r="G21" s="78"/>
      <c r="H21" s="78"/>
      <c r="I21" s="78"/>
      <c r="J21" s="92"/>
    </row>
    <row r="22" spans="1:10">
      <c r="A22" s="293"/>
      <c r="B22" s="233"/>
      <c r="C22" s="233"/>
      <c r="D22" s="294"/>
      <c r="E22" s="87"/>
      <c r="F22" s="78"/>
      <c r="G22" s="78"/>
      <c r="H22" s="78"/>
      <c r="I22" s="78"/>
      <c r="J22" s="92"/>
    </row>
    <row r="23" spans="1:10">
      <c r="A23" s="287"/>
      <c r="B23" s="288"/>
      <c r="C23" s="288"/>
      <c r="D23" s="289"/>
      <c r="E23" s="93"/>
      <c r="F23" s="83"/>
      <c r="G23" s="83"/>
      <c r="H23" s="84"/>
      <c r="I23" s="83"/>
      <c r="J23" s="94"/>
    </row>
    <row r="24" spans="1:10">
      <c r="A24" s="281" t="s">
        <v>58</v>
      </c>
      <c r="B24" s="282"/>
      <c r="C24" s="282"/>
      <c r="D24" s="282"/>
      <c r="E24" s="282"/>
      <c r="F24" s="282"/>
      <c r="G24" s="283"/>
      <c r="H24" s="90"/>
      <c r="I24" s="90" t="s">
        <v>59</v>
      </c>
      <c r="J24" s="91">
        <f>SUM(J9:J23)</f>
        <v>3</v>
      </c>
    </row>
    <row r="25" spans="1:10">
      <c r="A25" s="284"/>
      <c r="B25" s="285"/>
      <c r="C25" s="285"/>
      <c r="D25" s="285"/>
      <c r="E25" s="285"/>
      <c r="F25" s="285"/>
      <c r="G25" s="286"/>
      <c r="H25" s="87"/>
      <c r="I25" s="87"/>
      <c r="J25" s="87"/>
    </row>
    <row r="26" spans="1:10">
      <c r="A26" s="287"/>
      <c r="B26" s="288"/>
      <c r="C26" s="288"/>
      <c r="D26" s="288"/>
      <c r="E26" s="288"/>
      <c r="F26" s="288"/>
      <c r="G26" s="289"/>
      <c r="H26" s="90"/>
      <c r="I26" s="90" t="s">
        <v>60</v>
      </c>
      <c r="J26" s="91">
        <f>+J24</f>
        <v>3</v>
      </c>
    </row>
  </sheetData>
  <mergeCells count="18">
    <mergeCell ref="A4:B4"/>
    <mergeCell ref="C4:J4"/>
    <mergeCell ref="A1:B2"/>
    <mergeCell ref="C1:J1"/>
    <mergeCell ref="C2:J2"/>
    <mergeCell ref="A3:B3"/>
    <mergeCell ref="C3:J3"/>
    <mergeCell ref="A24:G24"/>
    <mergeCell ref="A25:G26"/>
    <mergeCell ref="A5:B5"/>
    <mergeCell ref="C5:H5"/>
    <mergeCell ref="I5:J5"/>
    <mergeCell ref="C6:H6"/>
    <mergeCell ref="A7:D23"/>
    <mergeCell ref="E7:E8"/>
    <mergeCell ref="F7:H7"/>
    <mergeCell ref="I7:I8"/>
    <mergeCell ref="J7:J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5"/>
  <sheetViews>
    <sheetView workbookViewId="0">
      <selection activeCell="I13" sqref="I13"/>
    </sheetView>
  </sheetViews>
  <sheetFormatPr baseColWidth="10" defaultRowHeight="15"/>
  <cols>
    <col min="2" max="2" width="22.28515625" customWidth="1"/>
    <col min="5" max="5" width="27.85546875" customWidth="1"/>
  </cols>
  <sheetData>
    <row r="1" spans="1:10" ht="26.25" customHeight="1">
      <c r="A1" s="278"/>
      <c r="B1" s="223"/>
      <c r="C1" s="279" t="s">
        <v>45</v>
      </c>
      <c r="D1" s="225"/>
      <c r="E1" s="225"/>
      <c r="F1" s="225"/>
      <c r="G1" s="225"/>
      <c r="H1" s="225"/>
      <c r="I1" s="225"/>
      <c r="J1" s="226"/>
    </row>
    <row r="2" spans="1:10" ht="28.5" customHeight="1">
      <c r="A2" s="266"/>
      <c r="B2" s="268"/>
      <c r="C2" s="263" t="s">
        <v>46</v>
      </c>
      <c r="D2" s="225"/>
      <c r="E2" s="225"/>
      <c r="F2" s="225"/>
      <c r="G2" s="225"/>
      <c r="H2" s="225"/>
      <c r="I2" s="225"/>
      <c r="J2" s="226"/>
    </row>
    <row r="3" spans="1:10" ht="42" customHeight="1">
      <c r="A3" s="263" t="s">
        <v>47</v>
      </c>
      <c r="B3" s="226"/>
      <c r="C3" s="269" t="str">
        <f>+PPT!C4</f>
        <v>MEJORAMIENTO E INTERVENCIÓN DE LA INFRAESTRUCTURA FISICA EN LAS DIFERENTES INSTITUCIONES Y SEDES EDUCATIVAS DEL MUNICIPIO DE GIRARDOT DEPARTAMENTO DE CUNDINAMARCADEPARTMAMENTO DE CUNDINAMARCA</v>
      </c>
      <c r="D3" s="225"/>
      <c r="E3" s="225"/>
      <c r="F3" s="225"/>
      <c r="G3" s="225"/>
      <c r="H3" s="225"/>
      <c r="I3" s="225"/>
      <c r="J3" s="226"/>
    </row>
    <row r="4" spans="1:10">
      <c r="A4" s="263" t="s">
        <v>48</v>
      </c>
      <c r="B4" s="226"/>
      <c r="C4" s="280" t="s">
        <v>91</v>
      </c>
      <c r="D4" s="225"/>
      <c r="E4" s="225"/>
      <c r="F4" s="225"/>
      <c r="G4" s="225"/>
      <c r="H4" s="225"/>
      <c r="I4" s="225"/>
      <c r="J4" s="226"/>
    </row>
    <row r="5" spans="1:10">
      <c r="A5" s="263" t="s">
        <v>50</v>
      </c>
      <c r="B5" s="226"/>
      <c r="C5" s="269" t="str">
        <f>'[1]PRESUPUESTO '!C22</f>
        <v>CIELO RASO</v>
      </c>
      <c r="D5" s="225"/>
      <c r="E5" s="225"/>
      <c r="F5" s="225"/>
      <c r="G5" s="225"/>
      <c r="H5" s="226"/>
      <c r="I5" s="270"/>
      <c r="J5" s="226"/>
    </row>
    <row r="6" spans="1:10">
      <c r="A6" s="75" t="s">
        <v>4</v>
      </c>
      <c r="B6" s="75">
        <v>2.1</v>
      </c>
      <c r="C6" s="271" t="str">
        <f>'[1]PRESUPUESTO '!C23</f>
        <v>CIELO RASO EN PVC</v>
      </c>
      <c r="D6" s="225"/>
      <c r="E6" s="225"/>
      <c r="F6" s="225"/>
      <c r="G6" s="225"/>
      <c r="H6" s="226"/>
      <c r="I6" s="75" t="s">
        <v>6</v>
      </c>
      <c r="J6" s="76" t="s">
        <v>13</v>
      </c>
    </row>
    <row r="7" spans="1:10">
      <c r="A7" s="272"/>
      <c r="B7" s="265"/>
      <c r="C7" s="265"/>
      <c r="D7" s="223"/>
      <c r="E7" s="275" t="s">
        <v>51</v>
      </c>
      <c r="F7" s="263" t="s">
        <v>52</v>
      </c>
      <c r="G7" s="225"/>
      <c r="H7" s="226"/>
      <c r="I7" s="277" t="s">
        <v>53</v>
      </c>
      <c r="J7" s="277" t="s">
        <v>54</v>
      </c>
    </row>
    <row r="8" spans="1:10" ht="27.75" customHeight="1">
      <c r="A8" s="273"/>
      <c r="B8" s="233"/>
      <c r="C8" s="233"/>
      <c r="D8" s="274"/>
      <c r="E8" s="276"/>
      <c r="F8" s="75" t="s">
        <v>55</v>
      </c>
      <c r="G8" s="75" t="s">
        <v>56</v>
      </c>
      <c r="H8" s="75" t="s">
        <v>57</v>
      </c>
      <c r="I8" s="276"/>
      <c r="J8" s="276"/>
    </row>
    <row r="9" spans="1:10">
      <c r="A9" s="273"/>
      <c r="B9" s="233"/>
      <c r="C9" s="233"/>
      <c r="D9" s="274"/>
      <c r="E9" s="75"/>
      <c r="F9" s="76"/>
      <c r="G9" s="76"/>
      <c r="H9" s="77"/>
      <c r="I9" s="76"/>
      <c r="J9" s="77"/>
    </row>
    <row r="10" spans="1:10">
      <c r="A10" s="273"/>
      <c r="B10" s="233"/>
      <c r="C10" s="233"/>
      <c r="D10" s="274"/>
      <c r="E10" s="87" t="s">
        <v>154</v>
      </c>
      <c r="F10" s="77">
        <v>7</v>
      </c>
      <c r="G10" s="78"/>
      <c r="H10" s="77">
        <v>7.3</v>
      </c>
      <c r="I10" s="76">
        <v>4</v>
      </c>
      <c r="J10" s="79">
        <f>H10*F10*I10</f>
        <v>204.4</v>
      </c>
    </row>
    <row r="11" spans="1:10">
      <c r="A11" s="273"/>
      <c r="B11" s="233"/>
      <c r="C11" s="233"/>
      <c r="D11" s="274"/>
      <c r="E11" s="76"/>
      <c r="F11" s="76"/>
      <c r="G11" s="77"/>
      <c r="H11" s="76"/>
      <c r="I11" s="76"/>
      <c r="J11" s="79"/>
    </row>
    <row r="12" spans="1:10">
      <c r="A12" s="273"/>
      <c r="B12" s="233"/>
      <c r="C12" s="233"/>
      <c r="D12" s="274"/>
      <c r="E12" s="76"/>
      <c r="F12" s="78"/>
      <c r="G12" s="78"/>
      <c r="H12" s="78"/>
      <c r="I12" s="78"/>
      <c r="J12" s="79"/>
    </row>
    <row r="13" spans="1:10">
      <c r="A13" s="273"/>
      <c r="B13" s="233"/>
      <c r="C13" s="233"/>
      <c r="D13" s="274"/>
      <c r="E13" s="76"/>
      <c r="F13" s="78"/>
      <c r="G13" s="78"/>
      <c r="H13" s="78"/>
      <c r="I13" s="78"/>
      <c r="J13" s="79"/>
    </row>
    <row r="14" spans="1:10">
      <c r="A14" s="273"/>
      <c r="B14" s="233"/>
      <c r="C14" s="233"/>
      <c r="D14" s="274"/>
      <c r="E14" s="76"/>
      <c r="F14" s="78"/>
      <c r="G14" s="78"/>
      <c r="H14" s="78"/>
      <c r="I14" s="78"/>
      <c r="J14" s="79"/>
    </row>
    <row r="15" spans="1:10">
      <c r="A15" s="273"/>
      <c r="B15" s="233"/>
      <c r="C15" s="233"/>
      <c r="D15" s="274"/>
      <c r="E15" s="76"/>
      <c r="F15" s="78"/>
      <c r="G15" s="78"/>
      <c r="H15" s="78"/>
      <c r="I15" s="78"/>
      <c r="J15" s="79"/>
    </row>
    <row r="16" spans="1:10">
      <c r="A16" s="273"/>
      <c r="B16" s="233"/>
      <c r="C16" s="233"/>
      <c r="D16" s="274"/>
      <c r="E16" s="76"/>
      <c r="F16" s="78"/>
      <c r="G16" s="78"/>
      <c r="H16" s="78"/>
      <c r="I16" s="78"/>
      <c r="J16" s="79"/>
    </row>
    <row r="17" spans="1:10">
      <c r="A17" s="273"/>
      <c r="B17" s="233"/>
      <c r="C17" s="233"/>
      <c r="D17" s="274"/>
      <c r="E17" s="76"/>
      <c r="F17" s="78"/>
      <c r="G17" s="78"/>
      <c r="H17" s="78"/>
      <c r="I17" s="78"/>
      <c r="J17" s="79"/>
    </row>
    <row r="18" spans="1:10">
      <c r="A18" s="273"/>
      <c r="B18" s="233"/>
      <c r="C18" s="233"/>
      <c r="D18" s="274"/>
      <c r="E18" s="76"/>
      <c r="F18" s="78"/>
      <c r="G18" s="78"/>
      <c r="H18" s="78"/>
      <c r="I18" s="78"/>
      <c r="J18" s="79"/>
    </row>
    <row r="19" spans="1:10">
      <c r="A19" s="273"/>
      <c r="B19" s="233"/>
      <c r="C19" s="233"/>
      <c r="D19" s="274"/>
      <c r="E19" s="76"/>
      <c r="F19" s="78"/>
      <c r="G19" s="78"/>
      <c r="H19" s="78"/>
      <c r="I19" s="78"/>
      <c r="J19" s="79"/>
    </row>
    <row r="20" spans="1:10">
      <c r="A20" s="273"/>
      <c r="B20" s="233"/>
      <c r="C20" s="233"/>
      <c r="D20" s="274"/>
      <c r="E20" s="76"/>
      <c r="F20" s="78"/>
      <c r="G20" s="78"/>
      <c r="H20" s="78"/>
      <c r="I20" s="78"/>
      <c r="J20" s="79"/>
    </row>
    <row r="21" spans="1:10">
      <c r="A21" s="273"/>
      <c r="B21" s="233"/>
      <c r="C21" s="233"/>
      <c r="D21" s="274"/>
      <c r="E21" s="76"/>
      <c r="F21" s="78"/>
      <c r="G21" s="78"/>
      <c r="H21" s="78"/>
      <c r="I21" s="78"/>
      <c r="J21" s="79"/>
    </row>
    <row r="22" spans="1:10">
      <c r="A22" s="266"/>
      <c r="B22" s="267"/>
      <c r="C22" s="267"/>
      <c r="D22" s="268"/>
      <c r="E22" s="76"/>
      <c r="F22" s="78"/>
      <c r="G22" s="78"/>
      <c r="H22" s="80"/>
      <c r="I22" s="78"/>
      <c r="J22" s="79"/>
    </row>
    <row r="23" spans="1:10">
      <c r="A23" s="263" t="s">
        <v>58</v>
      </c>
      <c r="B23" s="225"/>
      <c r="C23" s="225"/>
      <c r="D23" s="225"/>
      <c r="E23" s="225"/>
      <c r="F23" s="225"/>
      <c r="G23" s="226"/>
      <c r="H23" s="75"/>
      <c r="I23" s="75" t="s">
        <v>59</v>
      </c>
      <c r="J23" s="77">
        <f>SUM(J9:J22)</f>
        <v>204.4</v>
      </c>
    </row>
    <row r="24" spans="1:10">
      <c r="A24" s="264"/>
      <c r="B24" s="265"/>
      <c r="C24" s="265"/>
      <c r="D24" s="265"/>
      <c r="E24" s="265"/>
      <c r="F24" s="265"/>
      <c r="G24" s="223"/>
      <c r="H24" s="76"/>
      <c r="I24" s="76"/>
      <c r="J24" s="76"/>
    </row>
    <row r="25" spans="1:10">
      <c r="A25" s="266"/>
      <c r="B25" s="267"/>
      <c r="C25" s="267"/>
      <c r="D25" s="267"/>
      <c r="E25" s="267"/>
      <c r="F25" s="267"/>
      <c r="G25" s="268"/>
      <c r="H25" s="75"/>
      <c r="I25" s="75" t="s">
        <v>60</v>
      </c>
      <c r="J25" s="77">
        <f>+J23</f>
        <v>204.4</v>
      </c>
    </row>
  </sheetData>
  <mergeCells count="18">
    <mergeCell ref="A4:B4"/>
    <mergeCell ref="C4:J4"/>
    <mergeCell ref="A1:B2"/>
    <mergeCell ref="C1:J1"/>
    <mergeCell ref="C2:J2"/>
    <mergeCell ref="A3:B3"/>
    <mergeCell ref="C3:J3"/>
    <mergeCell ref="A23:G23"/>
    <mergeCell ref="A24:G25"/>
    <mergeCell ref="A5:B5"/>
    <mergeCell ref="C5:H5"/>
    <mergeCell ref="I5:J5"/>
    <mergeCell ref="C6:H6"/>
    <mergeCell ref="A7:D22"/>
    <mergeCell ref="E7:E8"/>
    <mergeCell ref="F7:H7"/>
    <mergeCell ref="I7:I8"/>
    <mergeCell ref="J7:J8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6"/>
  <sheetViews>
    <sheetView workbookViewId="0">
      <selection activeCell="C6" sqref="C6:H6"/>
    </sheetView>
  </sheetViews>
  <sheetFormatPr baseColWidth="10" defaultRowHeight="15"/>
  <cols>
    <col min="5" max="5" width="28" customWidth="1"/>
  </cols>
  <sheetData>
    <row r="1" spans="1:10" ht="35.25" customHeight="1">
      <c r="A1" s="278"/>
      <c r="B1" s="223"/>
      <c r="C1" s="279" t="s">
        <v>45</v>
      </c>
      <c r="D1" s="225"/>
      <c r="E1" s="225"/>
      <c r="F1" s="225"/>
      <c r="G1" s="225"/>
      <c r="H1" s="225"/>
      <c r="I1" s="225"/>
      <c r="J1" s="226"/>
    </row>
    <row r="2" spans="1:10" ht="30.75" customHeight="1">
      <c r="A2" s="266"/>
      <c r="B2" s="268"/>
      <c r="C2" s="263" t="s">
        <v>46</v>
      </c>
      <c r="D2" s="225"/>
      <c r="E2" s="225"/>
      <c r="F2" s="225"/>
      <c r="G2" s="225"/>
      <c r="H2" s="225"/>
      <c r="I2" s="225"/>
      <c r="J2" s="226"/>
    </row>
    <row r="3" spans="1:10" ht="42" customHeight="1">
      <c r="A3" s="263" t="s">
        <v>47</v>
      </c>
      <c r="B3" s="226"/>
      <c r="C3" s="269" t="str">
        <f>+PPT!C4</f>
        <v>MEJORAMIENTO E INTERVENCIÓN DE LA INFRAESTRUCTURA FISICA EN LAS DIFERENTES INSTITUCIONES Y SEDES EDUCATIVAS DEL MUNICIPIO DE GIRARDOT DEPARTAMENTO DE CUNDINAMARCADEPARTMAMENTO DE CUNDINAMARCA</v>
      </c>
      <c r="D3" s="225"/>
      <c r="E3" s="225"/>
      <c r="F3" s="225"/>
      <c r="G3" s="225"/>
      <c r="H3" s="225"/>
      <c r="I3" s="225"/>
      <c r="J3" s="226"/>
    </row>
    <row r="4" spans="1:10">
      <c r="A4" s="263" t="s">
        <v>50</v>
      </c>
      <c r="B4" s="226"/>
      <c r="C4" s="269" t="s">
        <v>15</v>
      </c>
      <c r="D4" s="225"/>
      <c r="E4" s="225"/>
      <c r="F4" s="225"/>
      <c r="G4" s="225"/>
      <c r="H4" s="226"/>
      <c r="I4" s="270"/>
      <c r="J4" s="226"/>
    </row>
    <row r="5" spans="1:10">
      <c r="A5" s="263" t="s">
        <v>48</v>
      </c>
      <c r="B5" s="226"/>
      <c r="C5" s="280" t="s">
        <v>91</v>
      </c>
      <c r="D5" s="225"/>
      <c r="E5" s="225"/>
      <c r="F5" s="225"/>
      <c r="G5" s="225"/>
      <c r="H5" s="225"/>
      <c r="I5" s="225"/>
      <c r="J5" s="226"/>
    </row>
    <row r="6" spans="1:10">
      <c r="A6" s="75" t="s">
        <v>4</v>
      </c>
      <c r="B6" s="75">
        <v>2.2000000000000002</v>
      </c>
      <c r="C6" s="271" t="str">
        <f>+'[1]PRESUPUESTO '!C17</f>
        <v>LÁMPARA 2X32 BAJO PLACA LÁMINA LATERAL INDUSTRIAL</v>
      </c>
      <c r="D6" s="225"/>
      <c r="E6" s="225"/>
      <c r="F6" s="225"/>
      <c r="G6" s="225"/>
      <c r="H6" s="226"/>
      <c r="I6" s="75" t="s">
        <v>6</v>
      </c>
      <c r="J6" s="76" t="s">
        <v>72</v>
      </c>
    </row>
    <row r="7" spans="1:10">
      <c r="A7" s="272"/>
      <c r="B7" s="265"/>
      <c r="C7" s="265"/>
      <c r="D7" s="223"/>
      <c r="E7" s="275" t="s">
        <v>51</v>
      </c>
      <c r="F7" s="263" t="s">
        <v>52</v>
      </c>
      <c r="G7" s="225"/>
      <c r="H7" s="226"/>
      <c r="I7" s="277" t="s">
        <v>53</v>
      </c>
      <c r="J7" s="277" t="s">
        <v>54</v>
      </c>
    </row>
    <row r="8" spans="1:10" ht="24.75" customHeight="1">
      <c r="A8" s="273"/>
      <c r="B8" s="233"/>
      <c r="C8" s="233"/>
      <c r="D8" s="274"/>
      <c r="E8" s="276"/>
      <c r="F8" s="75" t="s">
        <v>55</v>
      </c>
      <c r="G8" s="75" t="s">
        <v>56</v>
      </c>
      <c r="H8" s="75" t="s">
        <v>57</v>
      </c>
      <c r="I8" s="276"/>
      <c r="J8" s="276"/>
    </row>
    <row r="9" spans="1:10">
      <c r="A9" s="273"/>
      <c r="B9" s="233"/>
      <c r="C9" s="233"/>
      <c r="D9" s="274"/>
      <c r="E9" s="75"/>
      <c r="F9" s="76"/>
      <c r="G9" s="76"/>
      <c r="H9" s="77"/>
      <c r="I9" s="76"/>
      <c r="J9" s="77"/>
    </row>
    <row r="10" spans="1:10">
      <c r="A10" s="273"/>
      <c r="B10" s="233"/>
      <c r="C10" s="233"/>
      <c r="D10" s="274"/>
      <c r="E10" s="76" t="s">
        <v>73</v>
      </c>
      <c r="F10" s="76"/>
      <c r="G10" s="78"/>
      <c r="H10" s="77"/>
      <c r="I10" s="77">
        <v>14</v>
      </c>
      <c r="J10" s="79">
        <f>+I10</f>
        <v>14</v>
      </c>
    </row>
    <row r="11" spans="1:10">
      <c r="A11" s="273"/>
      <c r="B11" s="233"/>
      <c r="C11" s="233"/>
      <c r="D11" s="274"/>
      <c r="E11" s="76"/>
      <c r="F11" s="77"/>
      <c r="G11" s="76"/>
      <c r="H11" s="76"/>
      <c r="I11" s="76"/>
      <c r="J11" s="79"/>
    </row>
    <row r="12" spans="1:10">
      <c r="A12" s="273"/>
      <c r="B12" s="233"/>
      <c r="C12" s="233"/>
      <c r="D12" s="274"/>
      <c r="E12" s="76"/>
      <c r="F12" s="76"/>
      <c r="G12" s="77"/>
      <c r="H12" s="76"/>
      <c r="I12" s="76"/>
      <c r="J12" s="79"/>
    </row>
    <row r="13" spans="1:10">
      <c r="A13" s="273"/>
      <c r="B13" s="233"/>
      <c r="C13" s="233"/>
      <c r="D13" s="274"/>
      <c r="E13" s="76"/>
      <c r="F13" s="78"/>
      <c r="G13" s="78"/>
      <c r="H13" s="78"/>
      <c r="I13" s="78"/>
      <c r="J13" s="79"/>
    </row>
    <row r="14" spans="1:10">
      <c r="A14" s="273"/>
      <c r="B14" s="233"/>
      <c r="C14" s="233"/>
      <c r="D14" s="274"/>
      <c r="E14" s="76"/>
      <c r="F14" s="78"/>
      <c r="G14" s="78"/>
      <c r="H14" s="78"/>
      <c r="I14" s="78"/>
      <c r="J14" s="79"/>
    </row>
    <row r="15" spans="1:10">
      <c r="A15" s="273"/>
      <c r="B15" s="233"/>
      <c r="C15" s="233"/>
      <c r="D15" s="274"/>
      <c r="E15" s="76"/>
      <c r="F15" s="78"/>
      <c r="G15" s="78"/>
      <c r="H15" s="78"/>
      <c r="I15" s="78"/>
      <c r="J15" s="79"/>
    </row>
    <row r="16" spans="1:10">
      <c r="A16" s="273"/>
      <c r="B16" s="233"/>
      <c r="C16" s="233"/>
      <c r="D16" s="274"/>
      <c r="E16" s="76"/>
      <c r="F16" s="78"/>
      <c r="G16" s="78"/>
      <c r="H16" s="78"/>
      <c r="I16" s="78"/>
      <c r="J16" s="79"/>
    </row>
    <row r="17" spans="1:10">
      <c r="A17" s="273"/>
      <c r="B17" s="233"/>
      <c r="C17" s="233"/>
      <c r="D17" s="274"/>
      <c r="E17" s="76"/>
      <c r="F17" s="78"/>
      <c r="G17" s="78"/>
      <c r="H17" s="78"/>
      <c r="I17" s="78"/>
      <c r="J17" s="79"/>
    </row>
    <row r="18" spans="1:10">
      <c r="A18" s="273"/>
      <c r="B18" s="233"/>
      <c r="C18" s="233"/>
      <c r="D18" s="274"/>
      <c r="E18" s="76"/>
      <c r="F18" s="78"/>
      <c r="G18" s="78"/>
      <c r="H18" s="78"/>
      <c r="I18" s="78"/>
      <c r="J18" s="79"/>
    </row>
    <row r="19" spans="1:10">
      <c r="A19" s="273"/>
      <c r="B19" s="233"/>
      <c r="C19" s="233"/>
      <c r="D19" s="274"/>
      <c r="E19" s="76"/>
      <c r="F19" s="78"/>
      <c r="G19" s="78"/>
      <c r="H19" s="78"/>
      <c r="I19" s="78"/>
      <c r="J19" s="79"/>
    </row>
    <row r="20" spans="1:10">
      <c r="A20" s="273"/>
      <c r="B20" s="233"/>
      <c r="C20" s="233"/>
      <c r="D20" s="274"/>
      <c r="E20" s="76"/>
      <c r="F20" s="78"/>
      <c r="G20" s="78"/>
      <c r="H20" s="78"/>
      <c r="I20" s="78"/>
      <c r="J20" s="79"/>
    </row>
    <row r="21" spans="1:10">
      <c r="A21" s="273"/>
      <c r="B21" s="233"/>
      <c r="C21" s="233"/>
      <c r="D21" s="274"/>
      <c r="E21" s="76"/>
      <c r="F21" s="78"/>
      <c r="G21" s="78"/>
      <c r="H21" s="78"/>
      <c r="I21" s="78"/>
      <c r="J21" s="79"/>
    </row>
    <row r="22" spans="1:10">
      <c r="A22" s="273"/>
      <c r="B22" s="233"/>
      <c r="C22" s="233"/>
      <c r="D22" s="274"/>
      <c r="E22" s="76"/>
      <c r="F22" s="78"/>
      <c r="G22" s="78"/>
      <c r="H22" s="78"/>
      <c r="I22" s="78"/>
      <c r="J22" s="79"/>
    </row>
    <row r="23" spans="1:10">
      <c r="A23" s="266"/>
      <c r="B23" s="267"/>
      <c r="C23" s="267"/>
      <c r="D23" s="268"/>
      <c r="E23" s="76"/>
      <c r="F23" s="78"/>
      <c r="G23" s="78"/>
      <c r="H23" s="80"/>
      <c r="I23" s="78"/>
      <c r="J23" s="79"/>
    </row>
    <row r="24" spans="1:10">
      <c r="A24" s="263" t="s">
        <v>58</v>
      </c>
      <c r="B24" s="225"/>
      <c r="C24" s="225"/>
      <c r="D24" s="225"/>
      <c r="E24" s="225"/>
      <c r="F24" s="225"/>
      <c r="G24" s="226"/>
      <c r="H24" s="75"/>
      <c r="I24" s="75" t="s">
        <v>59</v>
      </c>
      <c r="J24" s="77">
        <f>SUM(J9:J23)</f>
        <v>14</v>
      </c>
    </row>
    <row r="25" spans="1:10">
      <c r="A25" s="264"/>
      <c r="B25" s="265"/>
      <c r="C25" s="265"/>
      <c r="D25" s="265"/>
      <c r="E25" s="265"/>
      <c r="F25" s="265"/>
      <c r="G25" s="223"/>
      <c r="H25" s="76"/>
      <c r="I25" s="76"/>
      <c r="J25" s="76"/>
    </row>
    <row r="26" spans="1:10">
      <c r="A26" s="266"/>
      <c r="B26" s="267"/>
      <c r="C26" s="267"/>
      <c r="D26" s="267"/>
      <c r="E26" s="267"/>
      <c r="F26" s="267"/>
      <c r="G26" s="268"/>
      <c r="H26" s="75"/>
      <c r="I26" s="75" t="s">
        <v>60</v>
      </c>
      <c r="J26" s="77">
        <f>+J24</f>
        <v>14</v>
      </c>
    </row>
  </sheetData>
  <mergeCells count="18">
    <mergeCell ref="A4:B4"/>
    <mergeCell ref="C4:H4"/>
    <mergeCell ref="I4:J4"/>
    <mergeCell ref="A1:B2"/>
    <mergeCell ref="C1:J1"/>
    <mergeCell ref="C2:J2"/>
    <mergeCell ref="A3:B3"/>
    <mergeCell ref="C3:J3"/>
    <mergeCell ref="A24:G24"/>
    <mergeCell ref="A25:G26"/>
    <mergeCell ref="A5:B5"/>
    <mergeCell ref="C5:J5"/>
    <mergeCell ref="C6:H6"/>
    <mergeCell ref="A7:D23"/>
    <mergeCell ref="E7:E8"/>
    <mergeCell ref="F7:H7"/>
    <mergeCell ref="I7:I8"/>
    <mergeCell ref="J7:J8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7"/>
  <sheetViews>
    <sheetView topLeftCell="A4" workbookViewId="0">
      <selection activeCell="K16" sqref="K16"/>
    </sheetView>
  </sheetViews>
  <sheetFormatPr baseColWidth="10" defaultRowHeight="15"/>
  <cols>
    <col min="2" max="2" width="21.140625" customWidth="1"/>
    <col min="5" max="5" width="27.5703125" customWidth="1"/>
  </cols>
  <sheetData>
    <row r="1" spans="1:10" ht="31.5" customHeight="1">
      <c r="A1" s="278"/>
      <c r="B1" s="223"/>
      <c r="C1" s="279" t="s">
        <v>45</v>
      </c>
      <c r="D1" s="225"/>
      <c r="E1" s="225"/>
      <c r="F1" s="225"/>
      <c r="G1" s="225"/>
      <c r="H1" s="225"/>
      <c r="I1" s="225"/>
      <c r="J1" s="226"/>
    </row>
    <row r="2" spans="1:10" ht="27" customHeight="1">
      <c r="A2" s="266"/>
      <c r="B2" s="268"/>
      <c r="C2" s="263" t="s">
        <v>46</v>
      </c>
      <c r="D2" s="225"/>
      <c r="E2" s="225"/>
      <c r="F2" s="225"/>
      <c r="G2" s="225"/>
      <c r="H2" s="225"/>
      <c r="I2" s="225"/>
      <c r="J2" s="226"/>
    </row>
    <row r="3" spans="1:10" ht="40.5" customHeight="1">
      <c r="A3" s="263" t="s">
        <v>47</v>
      </c>
      <c r="B3" s="226"/>
      <c r="C3" s="269" t="str">
        <f>+PPT!C4</f>
        <v>MEJORAMIENTO E INTERVENCIÓN DE LA INFRAESTRUCTURA FISICA EN LAS DIFERENTES INSTITUCIONES Y SEDES EDUCATIVAS DEL MUNICIPIO DE GIRARDOT DEPARTAMENTO DE CUNDINAMARCADEPARTMAMENTO DE CUNDINAMARCA</v>
      </c>
      <c r="D3" s="225"/>
      <c r="E3" s="225"/>
      <c r="F3" s="225"/>
      <c r="G3" s="225"/>
      <c r="H3" s="225"/>
      <c r="I3" s="225"/>
      <c r="J3" s="226"/>
    </row>
    <row r="4" spans="1:10">
      <c r="A4" s="263" t="s">
        <v>48</v>
      </c>
      <c r="B4" s="226"/>
      <c r="C4" s="280" t="s">
        <v>91</v>
      </c>
      <c r="D4" s="225"/>
      <c r="E4" s="225"/>
      <c r="F4" s="225"/>
      <c r="G4" s="225"/>
      <c r="H4" s="225"/>
      <c r="I4" s="225"/>
      <c r="J4" s="226"/>
    </row>
    <row r="5" spans="1:10">
      <c r="A5" s="263" t="s">
        <v>50</v>
      </c>
      <c r="B5" s="226"/>
      <c r="C5" s="269" t="str">
        <f>'[1]PRESUPUESTO '!C38</f>
        <v>PINTURA</v>
      </c>
      <c r="D5" s="225"/>
      <c r="E5" s="225"/>
      <c r="F5" s="225"/>
      <c r="G5" s="225"/>
      <c r="H5" s="226"/>
      <c r="I5" s="270"/>
      <c r="J5" s="226"/>
    </row>
    <row r="6" spans="1:10">
      <c r="A6" s="75" t="s">
        <v>4</v>
      </c>
      <c r="B6" s="75">
        <v>3.1</v>
      </c>
      <c r="C6" s="271" t="str">
        <f>'[1]PRESUPUESTO '!C39</f>
        <v>ESTUCO Y VINILO 3 MANOS</v>
      </c>
      <c r="D6" s="225"/>
      <c r="E6" s="225"/>
      <c r="F6" s="225"/>
      <c r="G6" s="225"/>
      <c r="H6" s="226"/>
      <c r="I6" s="75" t="s">
        <v>6</v>
      </c>
      <c r="J6" s="76" t="s">
        <v>13</v>
      </c>
    </row>
    <row r="7" spans="1:10">
      <c r="A7" s="272"/>
      <c r="B7" s="265"/>
      <c r="C7" s="265"/>
      <c r="D7" s="223"/>
      <c r="E7" s="275" t="s">
        <v>51</v>
      </c>
      <c r="F7" s="263" t="s">
        <v>52</v>
      </c>
      <c r="G7" s="225"/>
      <c r="H7" s="226"/>
      <c r="I7" s="277" t="s">
        <v>53</v>
      </c>
      <c r="J7" s="277" t="s">
        <v>54</v>
      </c>
    </row>
    <row r="8" spans="1:10" ht="26.25" customHeight="1">
      <c r="A8" s="273"/>
      <c r="B8" s="233"/>
      <c r="C8" s="233"/>
      <c r="D8" s="274"/>
      <c r="E8" s="276"/>
      <c r="F8" s="75" t="s">
        <v>55</v>
      </c>
      <c r="G8" s="75" t="s">
        <v>56</v>
      </c>
      <c r="H8" s="75" t="s">
        <v>57</v>
      </c>
      <c r="I8" s="276"/>
      <c r="J8" s="276"/>
    </row>
    <row r="9" spans="1:10">
      <c r="A9" s="273"/>
      <c r="B9" s="233"/>
      <c r="C9" s="233"/>
      <c r="D9" s="274"/>
      <c r="E9" s="90" t="s">
        <v>104</v>
      </c>
      <c r="F9" s="76"/>
      <c r="G9" s="76"/>
      <c r="H9" s="77"/>
      <c r="I9" s="76"/>
      <c r="J9" s="77"/>
    </row>
    <row r="10" spans="1:10">
      <c r="A10" s="273"/>
      <c r="B10" s="233"/>
      <c r="C10" s="233"/>
      <c r="D10" s="274"/>
      <c r="E10" s="87" t="s">
        <v>93</v>
      </c>
      <c r="F10" s="101">
        <v>7.3</v>
      </c>
      <c r="G10" s="80"/>
      <c r="H10" s="80">
        <v>2.7</v>
      </c>
      <c r="I10" s="109">
        <v>2</v>
      </c>
      <c r="J10" s="79">
        <f t="shared" ref="J10:J19" si="0">F10*H10*I10</f>
        <v>39.42</v>
      </c>
    </row>
    <row r="11" spans="1:10">
      <c r="A11" s="273"/>
      <c r="B11" s="233"/>
      <c r="C11" s="233"/>
      <c r="D11" s="274"/>
      <c r="E11" s="87" t="s">
        <v>93</v>
      </c>
      <c r="F11" s="101">
        <v>7</v>
      </c>
      <c r="G11" s="80"/>
      <c r="H11" s="80">
        <v>2.7</v>
      </c>
      <c r="I11" s="109">
        <v>2</v>
      </c>
      <c r="J11" s="79">
        <f t="shared" si="0"/>
        <v>37.800000000000004</v>
      </c>
    </row>
    <row r="12" spans="1:10">
      <c r="A12" s="273"/>
      <c r="B12" s="233"/>
      <c r="C12" s="233"/>
      <c r="D12" s="274"/>
      <c r="E12" s="87" t="s">
        <v>94</v>
      </c>
      <c r="F12" s="77">
        <v>7.3</v>
      </c>
      <c r="G12" s="77"/>
      <c r="H12" s="80">
        <v>2.7</v>
      </c>
      <c r="I12" s="110">
        <v>2</v>
      </c>
      <c r="J12" s="79">
        <f t="shared" si="0"/>
        <v>39.42</v>
      </c>
    </row>
    <row r="13" spans="1:10">
      <c r="A13" s="273"/>
      <c r="B13" s="233"/>
      <c r="C13" s="233"/>
      <c r="D13" s="274"/>
      <c r="E13" s="87" t="s">
        <v>94</v>
      </c>
      <c r="F13" s="77">
        <v>7</v>
      </c>
      <c r="G13" s="77"/>
      <c r="H13" s="80">
        <v>2.7</v>
      </c>
      <c r="I13" s="110">
        <v>2</v>
      </c>
      <c r="J13" s="79">
        <f t="shared" si="0"/>
        <v>37.800000000000004</v>
      </c>
    </row>
    <row r="14" spans="1:10">
      <c r="A14" s="273"/>
      <c r="B14" s="233"/>
      <c r="C14" s="233"/>
      <c r="D14" s="274"/>
      <c r="E14" s="87" t="s">
        <v>95</v>
      </c>
      <c r="F14" s="77">
        <v>7.3</v>
      </c>
      <c r="G14" s="77"/>
      <c r="H14" s="80">
        <v>2.7</v>
      </c>
      <c r="I14" s="110">
        <v>2</v>
      </c>
      <c r="J14" s="79">
        <f t="shared" si="0"/>
        <v>39.42</v>
      </c>
    </row>
    <row r="15" spans="1:10">
      <c r="A15" s="273"/>
      <c r="B15" s="233"/>
      <c r="C15" s="233"/>
      <c r="D15" s="274"/>
      <c r="E15" s="87" t="s">
        <v>95</v>
      </c>
      <c r="F15" s="77">
        <v>7</v>
      </c>
      <c r="G15" s="77"/>
      <c r="H15" s="80">
        <v>2.7</v>
      </c>
      <c r="I15" s="110">
        <v>2</v>
      </c>
      <c r="J15" s="79">
        <f t="shared" si="0"/>
        <v>37.800000000000004</v>
      </c>
    </row>
    <row r="16" spans="1:10">
      <c r="A16" s="273"/>
      <c r="B16" s="233"/>
      <c r="C16" s="233"/>
      <c r="D16" s="274"/>
      <c r="E16" s="87" t="s">
        <v>98</v>
      </c>
      <c r="F16" s="80">
        <v>7.3</v>
      </c>
      <c r="G16" s="80"/>
      <c r="H16" s="80">
        <v>2.7</v>
      </c>
      <c r="I16" s="109">
        <v>2</v>
      </c>
      <c r="J16" s="79">
        <f t="shared" si="0"/>
        <v>39.42</v>
      </c>
    </row>
    <row r="17" spans="1:10">
      <c r="A17" s="273"/>
      <c r="B17" s="233"/>
      <c r="C17" s="233"/>
      <c r="D17" s="274"/>
      <c r="E17" s="87" t="s">
        <v>98</v>
      </c>
      <c r="F17" s="80">
        <v>7</v>
      </c>
      <c r="G17" s="80"/>
      <c r="H17" s="80">
        <v>2.7</v>
      </c>
      <c r="I17" s="109">
        <v>2</v>
      </c>
      <c r="J17" s="79">
        <f t="shared" si="0"/>
        <v>37.800000000000004</v>
      </c>
    </row>
    <row r="18" spans="1:10">
      <c r="A18" s="273"/>
      <c r="B18" s="233"/>
      <c r="C18" s="233"/>
      <c r="D18" s="274"/>
      <c r="E18" s="87" t="s">
        <v>99</v>
      </c>
      <c r="F18" s="80">
        <v>7.3</v>
      </c>
      <c r="G18" s="80"/>
      <c r="H18" s="80">
        <v>2.7</v>
      </c>
      <c r="I18" s="109">
        <v>2</v>
      </c>
      <c r="J18" s="79">
        <f t="shared" si="0"/>
        <v>39.42</v>
      </c>
    </row>
    <row r="19" spans="1:10">
      <c r="A19" s="273"/>
      <c r="B19" s="233"/>
      <c r="C19" s="233"/>
      <c r="D19" s="274"/>
      <c r="E19" s="87" t="s">
        <v>99</v>
      </c>
      <c r="F19" s="80">
        <v>7</v>
      </c>
      <c r="G19" s="80"/>
      <c r="H19" s="80">
        <v>2.7</v>
      </c>
      <c r="I19" s="109">
        <v>2</v>
      </c>
      <c r="J19" s="79">
        <f t="shared" si="0"/>
        <v>37.800000000000004</v>
      </c>
    </row>
    <row r="20" spans="1:10">
      <c r="A20" s="273"/>
      <c r="B20" s="233"/>
      <c r="C20" s="233"/>
      <c r="D20" s="274"/>
      <c r="E20" s="87" t="s">
        <v>100</v>
      </c>
      <c r="F20" s="80">
        <v>7.3</v>
      </c>
      <c r="G20" s="80"/>
      <c r="H20" s="80">
        <v>2.7</v>
      </c>
      <c r="I20" s="109">
        <v>2</v>
      </c>
      <c r="J20" s="79">
        <f t="shared" ref="J20:J23" si="1">F20*H20*I20</f>
        <v>39.42</v>
      </c>
    </row>
    <row r="21" spans="1:10">
      <c r="A21" s="273"/>
      <c r="B21" s="233"/>
      <c r="C21" s="233"/>
      <c r="D21" s="274"/>
      <c r="E21" s="87" t="s">
        <v>100</v>
      </c>
      <c r="F21" s="80">
        <v>7</v>
      </c>
      <c r="G21" s="80"/>
      <c r="H21" s="80">
        <v>2.7</v>
      </c>
      <c r="I21" s="109">
        <v>2</v>
      </c>
      <c r="J21" s="79">
        <f t="shared" si="1"/>
        <v>37.800000000000004</v>
      </c>
    </row>
    <row r="22" spans="1:10">
      <c r="A22" s="273"/>
      <c r="B22" s="233"/>
      <c r="C22" s="233"/>
      <c r="D22" s="274"/>
      <c r="E22" s="87" t="s">
        <v>101</v>
      </c>
      <c r="F22" s="80">
        <v>7.3</v>
      </c>
      <c r="G22" s="80"/>
      <c r="H22" s="80">
        <v>2.7</v>
      </c>
      <c r="I22" s="109">
        <v>2</v>
      </c>
      <c r="J22" s="79">
        <f t="shared" si="1"/>
        <v>39.42</v>
      </c>
    </row>
    <row r="23" spans="1:10">
      <c r="A23" s="273"/>
      <c r="B23" s="233"/>
      <c r="C23" s="233"/>
      <c r="D23" s="274"/>
      <c r="E23" s="87" t="s">
        <v>101</v>
      </c>
      <c r="F23" s="80">
        <v>7</v>
      </c>
      <c r="G23" s="80"/>
      <c r="H23" s="80">
        <v>2.7</v>
      </c>
      <c r="I23" s="109">
        <v>2</v>
      </c>
      <c r="J23" s="79">
        <f t="shared" si="1"/>
        <v>37.800000000000004</v>
      </c>
    </row>
    <row r="24" spans="1:10">
      <c r="A24" s="266"/>
      <c r="B24" s="267"/>
      <c r="C24" s="267"/>
      <c r="D24" s="268"/>
      <c r="E24" s="82"/>
      <c r="F24" s="83"/>
      <c r="G24" s="83"/>
      <c r="H24" s="84"/>
      <c r="I24" s="83"/>
      <c r="J24" s="85"/>
    </row>
    <row r="25" spans="1:10">
      <c r="A25" s="263" t="s">
        <v>58</v>
      </c>
      <c r="B25" s="225"/>
      <c r="C25" s="225"/>
      <c r="D25" s="225"/>
      <c r="E25" s="225"/>
      <c r="F25" s="225"/>
      <c r="G25" s="226"/>
      <c r="H25" s="75"/>
      <c r="I25" s="75" t="s">
        <v>59</v>
      </c>
      <c r="J25" s="77">
        <f>SUM(J9:J24)</f>
        <v>540.54000000000008</v>
      </c>
    </row>
    <row r="26" spans="1:10">
      <c r="A26" s="264"/>
      <c r="B26" s="265"/>
      <c r="C26" s="265"/>
      <c r="D26" s="265"/>
      <c r="E26" s="265"/>
      <c r="F26" s="265"/>
      <c r="G26" s="223"/>
      <c r="H26" s="76"/>
      <c r="I26" s="76"/>
      <c r="J26" s="76"/>
    </row>
    <row r="27" spans="1:10">
      <c r="A27" s="266"/>
      <c r="B27" s="267"/>
      <c r="C27" s="267"/>
      <c r="D27" s="267"/>
      <c r="E27" s="267"/>
      <c r="F27" s="267"/>
      <c r="G27" s="268"/>
      <c r="H27" s="75"/>
      <c r="I27" s="75" t="s">
        <v>60</v>
      </c>
      <c r="J27" s="77">
        <f>+J25</f>
        <v>540.54000000000008</v>
      </c>
    </row>
  </sheetData>
  <mergeCells count="18">
    <mergeCell ref="A4:B4"/>
    <mergeCell ref="C4:J4"/>
    <mergeCell ref="A1:B2"/>
    <mergeCell ref="C1:J1"/>
    <mergeCell ref="C2:J2"/>
    <mergeCell ref="A3:B3"/>
    <mergeCell ref="C3:J3"/>
    <mergeCell ref="A25:G25"/>
    <mergeCell ref="A26:G27"/>
    <mergeCell ref="A5:B5"/>
    <mergeCell ref="C5:H5"/>
    <mergeCell ref="I5:J5"/>
    <mergeCell ref="C6:H6"/>
    <mergeCell ref="A7:D24"/>
    <mergeCell ref="E7:E8"/>
    <mergeCell ref="F7:H7"/>
    <mergeCell ref="I7:I8"/>
    <mergeCell ref="J7:J8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J19"/>
  <sheetViews>
    <sheetView workbookViewId="0">
      <selection activeCell="C4" sqref="C4:J4"/>
    </sheetView>
  </sheetViews>
  <sheetFormatPr baseColWidth="10" defaultRowHeight="15"/>
  <cols>
    <col min="2" max="2" width="19" customWidth="1"/>
    <col min="5" max="5" width="20.7109375" customWidth="1"/>
  </cols>
  <sheetData>
    <row r="1" spans="1:10" ht="33.75" customHeight="1">
      <c r="A1" s="278"/>
      <c r="B1" s="223"/>
      <c r="C1" s="279" t="s">
        <v>45</v>
      </c>
      <c r="D1" s="225"/>
      <c r="E1" s="225"/>
      <c r="F1" s="225"/>
      <c r="G1" s="225"/>
      <c r="H1" s="225"/>
      <c r="I1" s="225"/>
      <c r="J1" s="226"/>
    </row>
    <row r="2" spans="1:10" ht="40.5" customHeight="1">
      <c r="A2" s="266"/>
      <c r="B2" s="268"/>
      <c r="C2" s="263" t="s">
        <v>46</v>
      </c>
      <c r="D2" s="225"/>
      <c r="E2" s="225"/>
      <c r="F2" s="225"/>
      <c r="G2" s="225"/>
      <c r="H2" s="225"/>
      <c r="I2" s="225"/>
      <c r="J2" s="226"/>
    </row>
    <row r="3" spans="1:10" ht="54" customHeight="1">
      <c r="A3" s="263" t="s">
        <v>47</v>
      </c>
      <c r="B3" s="226"/>
      <c r="C3" s="269" t="str">
        <f>+'3   3.1 VINILOS'!C3:J3</f>
        <v>MEJORAMIENTO E INTERVENCIÓN DE LA INFRAESTRUCTURA FISICA EN LAS DIFERENTES INSTITUCIONES Y SEDES EDUCATIVAS DEL MUNICIPIO DE GIRARDOT DEPARTAMENTO DE CUNDINAMARCADEPARTMAMENTO DE CUNDINAMARCA</v>
      </c>
      <c r="D3" s="225"/>
      <c r="E3" s="225"/>
      <c r="F3" s="225"/>
      <c r="G3" s="225"/>
      <c r="H3" s="225"/>
      <c r="I3" s="225"/>
      <c r="J3" s="226"/>
    </row>
    <row r="4" spans="1:10">
      <c r="A4" s="263" t="s">
        <v>48</v>
      </c>
      <c r="B4" s="226"/>
      <c r="C4" s="280" t="s">
        <v>80</v>
      </c>
      <c r="D4" s="225"/>
      <c r="E4" s="225"/>
      <c r="F4" s="225"/>
      <c r="G4" s="225"/>
      <c r="H4" s="225"/>
      <c r="I4" s="225"/>
      <c r="J4" s="226"/>
    </row>
    <row r="5" spans="1:10">
      <c r="A5" s="263" t="s">
        <v>50</v>
      </c>
      <c r="B5" s="226"/>
      <c r="C5" s="269" t="str">
        <f>'[1]PRESUPUESTO '!C27</f>
        <v xml:space="preserve">PRELIMINARES </v>
      </c>
      <c r="D5" s="225"/>
      <c r="E5" s="225"/>
      <c r="F5" s="225"/>
      <c r="G5" s="225"/>
      <c r="H5" s="226"/>
      <c r="I5" s="270"/>
      <c r="J5" s="226"/>
    </row>
    <row r="6" spans="1:10">
      <c r="A6" s="75" t="s">
        <v>4</v>
      </c>
      <c r="B6" s="75">
        <v>1.2</v>
      </c>
      <c r="C6" s="271" t="str">
        <f>'[1]PRESUPUESTO '!C29</f>
        <v>DEMOLICIÓN ENCHAPE MURO</v>
      </c>
      <c r="D6" s="225"/>
      <c r="E6" s="225"/>
      <c r="F6" s="225"/>
      <c r="G6" s="225"/>
      <c r="H6" s="226"/>
      <c r="I6" s="75" t="s">
        <v>6</v>
      </c>
      <c r="J6" s="76" t="s">
        <v>13</v>
      </c>
    </row>
    <row r="7" spans="1:10">
      <c r="A7" s="272"/>
      <c r="B7" s="265"/>
      <c r="C7" s="265"/>
      <c r="D7" s="223"/>
      <c r="E7" s="275" t="s">
        <v>51</v>
      </c>
      <c r="F7" s="263" t="s">
        <v>52</v>
      </c>
      <c r="G7" s="225"/>
      <c r="H7" s="226"/>
      <c r="I7" s="277" t="s">
        <v>53</v>
      </c>
      <c r="J7" s="277" t="s">
        <v>54</v>
      </c>
    </row>
    <row r="8" spans="1:10" ht="23.25" customHeight="1">
      <c r="A8" s="273"/>
      <c r="B8" s="233"/>
      <c r="C8" s="233"/>
      <c r="D8" s="274"/>
      <c r="E8" s="276"/>
      <c r="F8" s="75" t="s">
        <v>55</v>
      </c>
      <c r="G8" s="75" t="s">
        <v>56</v>
      </c>
      <c r="H8" s="75" t="s">
        <v>57</v>
      </c>
      <c r="I8" s="276"/>
      <c r="J8" s="276"/>
    </row>
    <row r="9" spans="1:10">
      <c r="A9" s="273"/>
      <c r="B9" s="233"/>
      <c r="C9" s="233"/>
      <c r="D9" s="274"/>
      <c r="E9" s="75"/>
      <c r="F9" s="76"/>
      <c r="G9" s="76"/>
      <c r="H9" s="77"/>
      <c r="I9" s="76"/>
      <c r="J9" s="77"/>
    </row>
    <row r="10" spans="1:10">
      <c r="A10" s="273"/>
      <c r="B10" s="233"/>
      <c r="C10" s="233"/>
      <c r="D10" s="274"/>
      <c r="E10" s="87" t="s">
        <v>81</v>
      </c>
      <c r="F10" s="76">
        <v>7.3</v>
      </c>
      <c r="G10" s="78"/>
      <c r="H10" s="77">
        <v>1.6</v>
      </c>
      <c r="I10" s="76">
        <v>2</v>
      </c>
      <c r="J10" s="79">
        <f t="shared" ref="J10:J11" si="0">F10*H10*I10</f>
        <v>23.36</v>
      </c>
    </row>
    <row r="11" spans="1:10">
      <c r="A11" s="273"/>
      <c r="B11" s="233"/>
      <c r="C11" s="233"/>
      <c r="D11" s="274"/>
      <c r="E11" s="87" t="s">
        <v>82</v>
      </c>
      <c r="F11" s="76">
        <v>7</v>
      </c>
      <c r="G11" s="78"/>
      <c r="H11" s="77">
        <v>1.6</v>
      </c>
      <c r="I11" s="76">
        <v>2</v>
      </c>
      <c r="J11" s="79">
        <f t="shared" si="0"/>
        <v>22.400000000000002</v>
      </c>
    </row>
    <row r="12" spans="1:10">
      <c r="A12" s="273"/>
      <c r="B12" s="233"/>
      <c r="C12" s="233"/>
      <c r="D12" s="274"/>
      <c r="E12" s="76"/>
      <c r="F12" s="78"/>
      <c r="G12" s="78"/>
      <c r="H12" s="78"/>
      <c r="I12" s="78"/>
      <c r="J12" s="79"/>
    </row>
    <row r="13" spans="1:10">
      <c r="A13" s="273"/>
      <c r="B13" s="233"/>
      <c r="C13" s="233"/>
      <c r="D13" s="274"/>
      <c r="E13" s="76"/>
      <c r="F13" s="78"/>
      <c r="G13" s="78"/>
      <c r="H13" s="78"/>
      <c r="I13" s="78"/>
      <c r="J13" s="79"/>
    </row>
    <row r="14" spans="1:10">
      <c r="A14" s="273"/>
      <c r="B14" s="233"/>
      <c r="C14" s="233"/>
      <c r="D14" s="274"/>
      <c r="E14" s="76"/>
      <c r="F14" s="78"/>
      <c r="G14" s="78"/>
      <c r="H14" s="78"/>
      <c r="I14" s="78"/>
      <c r="J14" s="79"/>
    </row>
    <row r="15" spans="1:10">
      <c r="A15" s="273"/>
      <c r="B15" s="233"/>
      <c r="C15" s="233"/>
      <c r="D15" s="274"/>
      <c r="E15" s="76"/>
      <c r="F15" s="78"/>
      <c r="G15" s="78"/>
      <c r="H15" s="78"/>
      <c r="I15" s="78"/>
      <c r="J15" s="79"/>
    </row>
    <row r="16" spans="1:10">
      <c r="A16" s="266"/>
      <c r="B16" s="267"/>
      <c r="C16" s="267"/>
      <c r="D16" s="268"/>
      <c r="E16" s="76"/>
      <c r="F16" s="78"/>
      <c r="G16" s="78"/>
      <c r="H16" s="80"/>
      <c r="I16" s="78"/>
      <c r="J16" s="79"/>
    </row>
    <row r="17" spans="1:10">
      <c r="A17" s="263" t="s">
        <v>58</v>
      </c>
      <c r="B17" s="225"/>
      <c r="C17" s="225"/>
      <c r="D17" s="225"/>
      <c r="E17" s="225"/>
      <c r="F17" s="225"/>
      <c r="G17" s="226"/>
      <c r="H17" s="75"/>
      <c r="I17" s="75" t="s">
        <v>59</v>
      </c>
      <c r="J17" s="77">
        <f>SUM(J9:J16)</f>
        <v>45.760000000000005</v>
      </c>
    </row>
    <row r="18" spans="1:10">
      <c r="A18" s="264"/>
      <c r="B18" s="265"/>
      <c r="C18" s="265"/>
      <c r="D18" s="265"/>
      <c r="E18" s="265"/>
      <c r="F18" s="265"/>
      <c r="G18" s="223"/>
      <c r="H18" s="76"/>
      <c r="I18" s="76"/>
      <c r="J18" s="76"/>
    </row>
    <row r="19" spans="1:10">
      <c r="A19" s="266"/>
      <c r="B19" s="267"/>
      <c r="C19" s="267"/>
      <c r="D19" s="267"/>
      <c r="E19" s="267"/>
      <c r="F19" s="267"/>
      <c r="G19" s="268"/>
      <c r="H19" s="75"/>
      <c r="I19" s="75" t="s">
        <v>60</v>
      </c>
      <c r="J19" s="77">
        <f>+J17</f>
        <v>45.760000000000005</v>
      </c>
    </row>
  </sheetData>
  <mergeCells count="18">
    <mergeCell ref="A4:B4"/>
    <mergeCell ref="C4:J4"/>
    <mergeCell ref="A1:B2"/>
    <mergeCell ref="C1:J1"/>
    <mergeCell ref="C2:J2"/>
    <mergeCell ref="A3:B3"/>
    <mergeCell ref="C3:J3"/>
    <mergeCell ref="A17:G17"/>
    <mergeCell ref="A18:G19"/>
    <mergeCell ref="A5:B5"/>
    <mergeCell ref="C5:H5"/>
    <mergeCell ref="I5:J5"/>
    <mergeCell ref="C6:H6"/>
    <mergeCell ref="A7:D16"/>
    <mergeCell ref="E7:E8"/>
    <mergeCell ref="F7:H7"/>
    <mergeCell ref="I7:I8"/>
    <mergeCell ref="J7:J8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J14"/>
  <sheetViews>
    <sheetView workbookViewId="0">
      <selection activeCell="A13" sqref="A13:G14"/>
    </sheetView>
  </sheetViews>
  <sheetFormatPr baseColWidth="10" defaultRowHeight="15"/>
  <cols>
    <col min="2" max="2" width="21" customWidth="1"/>
    <col min="5" max="5" width="20.7109375" customWidth="1"/>
  </cols>
  <sheetData>
    <row r="1" spans="1:10" ht="26.25" customHeight="1">
      <c r="A1" s="278"/>
      <c r="B1" s="223"/>
      <c r="C1" s="279" t="s">
        <v>45</v>
      </c>
      <c r="D1" s="225"/>
      <c r="E1" s="225"/>
      <c r="F1" s="225"/>
      <c r="G1" s="225"/>
      <c r="H1" s="225"/>
      <c r="I1" s="225"/>
      <c r="J1" s="226"/>
    </row>
    <row r="2" spans="1:10" ht="28.5" customHeight="1">
      <c r="A2" s="266"/>
      <c r="B2" s="268"/>
      <c r="C2" s="263" t="s">
        <v>46</v>
      </c>
      <c r="D2" s="225"/>
      <c r="E2" s="225"/>
      <c r="F2" s="225"/>
      <c r="G2" s="225"/>
      <c r="H2" s="225"/>
      <c r="I2" s="225"/>
      <c r="J2" s="226"/>
    </row>
    <row r="3" spans="1:10" ht="47.25" customHeight="1">
      <c r="A3" s="263" t="s">
        <v>47</v>
      </c>
      <c r="B3" s="226"/>
      <c r="C3" s="269" t="str">
        <f>+PPT!C4</f>
        <v>MEJORAMIENTO E INTERVENCIÓN DE LA INFRAESTRUCTURA FISICA EN LAS DIFERENTES INSTITUCIONES Y SEDES EDUCATIVAS DEL MUNICIPIO DE GIRARDOT DEPARTAMENTO DE CUNDINAMARCADEPARTMAMENTO DE CUNDINAMARCA</v>
      </c>
      <c r="D3" s="225"/>
      <c r="E3" s="225"/>
      <c r="F3" s="225"/>
      <c r="G3" s="225"/>
      <c r="H3" s="225"/>
      <c r="I3" s="225"/>
      <c r="J3" s="226"/>
    </row>
    <row r="4" spans="1:10">
      <c r="A4" s="263" t="s">
        <v>48</v>
      </c>
      <c r="B4" s="226"/>
      <c r="C4" s="280" t="s">
        <v>80</v>
      </c>
      <c r="D4" s="225"/>
      <c r="E4" s="225"/>
      <c r="F4" s="225"/>
      <c r="G4" s="225"/>
      <c r="H4" s="225"/>
      <c r="I4" s="225"/>
      <c r="J4" s="226"/>
    </row>
    <row r="5" spans="1:10">
      <c r="A5" s="263" t="s">
        <v>50</v>
      </c>
      <c r="B5" s="226"/>
      <c r="C5" s="269" t="str">
        <f>'[1]PRESUPUESTO '!C33</f>
        <v xml:space="preserve">PISOS BASES </v>
      </c>
      <c r="D5" s="225"/>
      <c r="E5" s="225"/>
      <c r="F5" s="225"/>
      <c r="G5" s="225"/>
      <c r="H5" s="226"/>
      <c r="I5" s="270"/>
      <c r="J5" s="226"/>
    </row>
    <row r="6" spans="1:10">
      <c r="A6" s="75" t="s">
        <v>4</v>
      </c>
      <c r="B6" s="75">
        <v>2.2000000000000002</v>
      </c>
      <c r="C6" s="271" t="str">
        <f>+PPT!C14</f>
        <v>BALDOSA CERÁMICA PISO-PARED 20X20 CALIDAD PRIMERA</v>
      </c>
      <c r="D6" s="225"/>
      <c r="E6" s="225"/>
      <c r="F6" s="225"/>
      <c r="G6" s="225"/>
      <c r="H6" s="226"/>
      <c r="I6" s="75" t="s">
        <v>6</v>
      </c>
      <c r="J6" s="76" t="s">
        <v>13</v>
      </c>
    </row>
    <row r="7" spans="1:10">
      <c r="A7" s="272"/>
      <c r="B7" s="265"/>
      <c r="C7" s="265"/>
      <c r="D7" s="223"/>
      <c r="E7" s="275" t="s">
        <v>51</v>
      </c>
      <c r="F7" s="263" t="s">
        <v>52</v>
      </c>
      <c r="G7" s="225"/>
      <c r="H7" s="226"/>
      <c r="I7" s="277" t="s">
        <v>53</v>
      </c>
      <c r="J7" s="277" t="s">
        <v>54</v>
      </c>
    </row>
    <row r="8" spans="1:10" ht="27.75" customHeight="1">
      <c r="A8" s="273"/>
      <c r="B8" s="233"/>
      <c r="C8" s="233"/>
      <c r="D8" s="274"/>
      <c r="E8" s="276"/>
      <c r="F8" s="75" t="s">
        <v>55</v>
      </c>
      <c r="G8" s="75" t="s">
        <v>56</v>
      </c>
      <c r="H8" s="75" t="s">
        <v>57</v>
      </c>
      <c r="I8" s="276"/>
      <c r="J8" s="276"/>
    </row>
    <row r="9" spans="1:10">
      <c r="A9" s="273"/>
      <c r="B9" s="233"/>
      <c r="C9" s="233"/>
      <c r="D9" s="274"/>
      <c r="E9" s="75"/>
      <c r="F9" s="76"/>
      <c r="G9" s="76"/>
      <c r="H9" s="77"/>
      <c r="I9" s="76"/>
      <c r="J9" s="77"/>
    </row>
    <row r="10" spans="1:10">
      <c r="A10" s="273"/>
      <c r="B10" s="233"/>
      <c r="C10" s="233"/>
      <c r="D10" s="274"/>
      <c r="E10" s="87" t="s">
        <v>81</v>
      </c>
      <c r="F10" s="76">
        <v>7.3</v>
      </c>
      <c r="G10" s="78"/>
      <c r="H10" s="77">
        <v>1.6</v>
      </c>
      <c r="I10" s="76">
        <v>2</v>
      </c>
      <c r="J10" s="79">
        <f t="shared" ref="J10:J11" si="0">F10*H10*I10</f>
        <v>23.36</v>
      </c>
    </row>
    <row r="11" spans="1:10">
      <c r="A11" s="273"/>
      <c r="B11" s="233"/>
      <c r="C11" s="233"/>
      <c r="D11" s="274"/>
      <c r="E11" s="87" t="s">
        <v>82</v>
      </c>
      <c r="F11" s="76">
        <v>7</v>
      </c>
      <c r="G11" s="78"/>
      <c r="H11" s="77">
        <v>1.6</v>
      </c>
      <c r="I11" s="76">
        <v>2</v>
      </c>
      <c r="J11" s="79">
        <f t="shared" si="0"/>
        <v>22.400000000000002</v>
      </c>
    </row>
    <row r="12" spans="1:10">
      <c r="A12" s="263" t="s">
        <v>58</v>
      </c>
      <c r="B12" s="225"/>
      <c r="C12" s="225"/>
      <c r="D12" s="225"/>
      <c r="E12" s="225"/>
      <c r="F12" s="225"/>
      <c r="G12" s="226"/>
      <c r="H12" s="75"/>
      <c r="I12" s="75" t="s">
        <v>59</v>
      </c>
      <c r="J12" s="77">
        <f>SUM(J9:J11)</f>
        <v>45.760000000000005</v>
      </c>
    </row>
    <row r="13" spans="1:10">
      <c r="A13" s="264"/>
      <c r="B13" s="265"/>
      <c r="C13" s="265"/>
      <c r="D13" s="265"/>
      <c r="E13" s="265"/>
      <c r="F13" s="265"/>
      <c r="G13" s="223"/>
      <c r="H13" s="76"/>
      <c r="I13" s="76"/>
      <c r="J13" s="76"/>
    </row>
    <row r="14" spans="1:10">
      <c r="A14" s="266"/>
      <c r="B14" s="267"/>
      <c r="C14" s="267"/>
      <c r="D14" s="267"/>
      <c r="E14" s="267"/>
      <c r="F14" s="267"/>
      <c r="G14" s="268"/>
      <c r="H14" s="75"/>
      <c r="I14" s="75" t="s">
        <v>60</v>
      </c>
      <c r="J14" s="77">
        <f>+J12</f>
        <v>45.760000000000005</v>
      </c>
    </row>
  </sheetData>
  <mergeCells count="18">
    <mergeCell ref="A4:B4"/>
    <mergeCell ref="C4:J4"/>
    <mergeCell ref="A1:B2"/>
    <mergeCell ref="C1:J1"/>
    <mergeCell ref="C2:J2"/>
    <mergeCell ref="A3:B3"/>
    <mergeCell ref="C3:J3"/>
    <mergeCell ref="A12:G12"/>
    <mergeCell ref="A13:G14"/>
    <mergeCell ref="A5:B5"/>
    <mergeCell ref="C5:H5"/>
    <mergeCell ref="I5:J5"/>
    <mergeCell ref="C6:H6"/>
    <mergeCell ref="A7:D11"/>
    <mergeCell ref="E7:E8"/>
    <mergeCell ref="F7:H7"/>
    <mergeCell ref="I7:I8"/>
    <mergeCell ref="J7:J8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J32"/>
  <sheetViews>
    <sheetView topLeftCell="A7" workbookViewId="0">
      <selection activeCell="F27" sqref="F27"/>
    </sheetView>
  </sheetViews>
  <sheetFormatPr baseColWidth="10" defaultRowHeight="15"/>
  <cols>
    <col min="2" max="2" width="18.5703125" customWidth="1"/>
    <col min="5" max="5" width="25.28515625" customWidth="1"/>
  </cols>
  <sheetData>
    <row r="1" spans="1:10" ht="27" customHeight="1">
      <c r="A1" s="278"/>
      <c r="B1" s="223"/>
      <c r="C1" s="279" t="s">
        <v>45</v>
      </c>
      <c r="D1" s="225"/>
      <c r="E1" s="225"/>
      <c r="F1" s="225"/>
      <c r="G1" s="225"/>
      <c r="H1" s="225"/>
      <c r="I1" s="225"/>
      <c r="J1" s="226"/>
    </row>
    <row r="2" spans="1:10" ht="27" customHeight="1">
      <c r="A2" s="266"/>
      <c r="B2" s="268"/>
      <c r="C2" s="263" t="s">
        <v>46</v>
      </c>
      <c r="D2" s="225"/>
      <c r="E2" s="225"/>
      <c r="F2" s="225"/>
      <c r="G2" s="225"/>
      <c r="H2" s="225"/>
      <c r="I2" s="225"/>
      <c r="J2" s="226"/>
    </row>
    <row r="3" spans="1:10" ht="38.25" customHeight="1">
      <c r="A3" s="263" t="s">
        <v>47</v>
      </c>
      <c r="B3" s="226"/>
      <c r="C3" s="269" t="str">
        <f>+PPT!C4</f>
        <v>MEJORAMIENTO E INTERVENCIÓN DE LA INFRAESTRUCTURA FISICA EN LAS DIFERENTES INSTITUCIONES Y SEDES EDUCATIVAS DEL MUNICIPIO DE GIRARDOT DEPARTAMENTO DE CUNDINAMARCADEPARTMAMENTO DE CUNDINAMARCA</v>
      </c>
      <c r="D3" s="225"/>
      <c r="E3" s="225"/>
      <c r="F3" s="225"/>
      <c r="G3" s="225"/>
      <c r="H3" s="225"/>
      <c r="I3" s="225"/>
      <c r="J3" s="226"/>
    </row>
    <row r="4" spans="1:10">
      <c r="A4" s="263" t="s">
        <v>48</v>
      </c>
      <c r="B4" s="226"/>
      <c r="C4" s="280" t="s">
        <v>80</v>
      </c>
      <c r="D4" s="225"/>
      <c r="E4" s="225"/>
      <c r="F4" s="225"/>
      <c r="G4" s="225"/>
      <c r="H4" s="225"/>
      <c r="I4" s="225"/>
      <c r="J4" s="226"/>
    </row>
    <row r="5" spans="1:10">
      <c r="A5" s="263" t="s">
        <v>50</v>
      </c>
      <c r="B5" s="226"/>
      <c r="C5" s="269" t="str">
        <f>'[1]PRESUPUESTO '!C38</f>
        <v>PINTURA</v>
      </c>
      <c r="D5" s="225"/>
      <c r="E5" s="225"/>
      <c r="F5" s="225"/>
      <c r="G5" s="225"/>
      <c r="H5" s="226"/>
      <c r="I5" s="270"/>
      <c r="J5" s="226"/>
    </row>
    <row r="6" spans="1:10">
      <c r="A6" s="75" t="s">
        <v>4</v>
      </c>
      <c r="B6" s="75">
        <v>3.1</v>
      </c>
      <c r="C6" s="271" t="str">
        <f>'[1]PRESUPUESTO '!C39</f>
        <v>ESTUCO Y VINILO 3 MANOS</v>
      </c>
      <c r="D6" s="225"/>
      <c r="E6" s="225"/>
      <c r="F6" s="225"/>
      <c r="G6" s="225"/>
      <c r="H6" s="226"/>
      <c r="I6" s="75" t="s">
        <v>6</v>
      </c>
      <c r="J6" s="76" t="s">
        <v>13</v>
      </c>
    </row>
    <row r="7" spans="1:10">
      <c r="A7" s="272"/>
      <c r="B7" s="265"/>
      <c r="C7" s="265"/>
      <c r="D7" s="223"/>
      <c r="E7" s="275" t="s">
        <v>51</v>
      </c>
      <c r="F7" s="263" t="s">
        <v>52</v>
      </c>
      <c r="G7" s="225"/>
      <c r="H7" s="226"/>
      <c r="I7" s="277" t="s">
        <v>53</v>
      </c>
      <c r="J7" s="277" t="s">
        <v>54</v>
      </c>
    </row>
    <row r="8" spans="1:10" ht="24.75" customHeight="1">
      <c r="A8" s="273"/>
      <c r="B8" s="233"/>
      <c r="C8" s="233"/>
      <c r="D8" s="274"/>
      <c r="E8" s="276"/>
      <c r="F8" s="75" t="s">
        <v>55</v>
      </c>
      <c r="G8" s="75" t="s">
        <v>56</v>
      </c>
      <c r="H8" s="75" t="s">
        <v>57</v>
      </c>
      <c r="I8" s="276"/>
      <c r="J8" s="276"/>
    </row>
    <row r="9" spans="1:10">
      <c r="A9" s="273"/>
      <c r="B9" s="233"/>
      <c r="C9" s="233"/>
      <c r="D9" s="274"/>
      <c r="E9" s="75"/>
      <c r="F9" s="76"/>
      <c r="G9" s="76"/>
      <c r="H9" s="77"/>
      <c r="I9" s="76"/>
      <c r="J9" s="77"/>
    </row>
    <row r="10" spans="1:10">
      <c r="A10" s="273"/>
      <c r="B10" s="233"/>
      <c r="C10" s="233"/>
      <c r="D10" s="274"/>
      <c r="E10" s="87" t="s">
        <v>83</v>
      </c>
      <c r="F10" s="81">
        <v>7.3</v>
      </c>
      <c r="G10" s="78"/>
      <c r="H10" s="78">
        <v>2.5</v>
      </c>
      <c r="I10" s="78">
        <v>2</v>
      </c>
      <c r="J10" s="79">
        <f t="shared" ref="J10:J22" si="0">F10*H10*I10</f>
        <v>36.5</v>
      </c>
    </row>
    <row r="11" spans="1:10">
      <c r="A11" s="273"/>
      <c r="B11" s="233"/>
      <c r="C11" s="233"/>
      <c r="D11" s="274"/>
      <c r="E11" s="87" t="s">
        <v>93</v>
      </c>
      <c r="F11" s="81">
        <v>9.4</v>
      </c>
      <c r="G11" s="78"/>
      <c r="H11" s="78">
        <v>2.7</v>
      </c>
      <c r="I11" s="78">
        <v>2</v>
      </c>
      <c r="J11" s="79">
        <f t="shared" si="0"/>
        <v>50.760000000000005</v>
      </c>
    </row>
    <row r="12" spans="1:10">
      <c r="A12" s="273"/>
      <c r="B12" s="233"/>
      <c r="C12" s="233"/>
      <c r="D12" s="274"/>
      <c r="E12" s="87" t="s">
        <v>93</v>
      </c>
      <c r="F12" s="81">
        <v>7.3</v>
      </c>
      <c r="G12" s="78"/>
      <c r="H12" s="78">
        <v>2.7</v>
      </c>
      <c r="I12" s="78">
        <v>2</v>
      </c>
      <c r="J12" s="79">
        <f t="shared" si="0"/>
        <v>39.42</v>
      </c>
    </row>
    <row r="13" spans="1:10">
      <c r="A13" s="273"/>
      <c r="B13" s="233"/>
      <c r="C13" s="233"/>
      <c r="D13" s="274"/>
      <c r="E13" s="87" t="s">
        <v>94</v>
      </c>
      <c r="F13" s="77">
        <v>8.3000000000000007</v>
      </c>
      <c r="G13" s="76"/>
      <c r="H13" s="78">
        <v>2.7</v>
      </c>
      <c r="I13" s="76">
        <v>2</v>
      </c>
      <c r="J13" s="79">
        <f t="shared" si="0"/>
        <v>44.820000000000007</v>
      </c>
    </row>
    <row r="14" spans="1:10">
      <c r="A14" s="273"/>
      <c r="B14" s="233"/>
      <c r="C14" s="233"/>
      <c r="D14" s="274"/>
      <c r="E14" s="87" t="s">
        <v>94</v>
      </c>
      <c r="F14" s="77">
        <v>4</v>
      </c>
      <c r="G14" s="76"/>
      <c r="H14" s="78">
        <v>2.7</v>
      </c>
      <c r="I14" s="76">
        <v>2</v>
      </c>
      <c r="J14" s="79">
        <f t="shared" si="0"/>
        <v>21.6</v>
      </c>
    </row>
    <row r="15" spans="1:10">
      <c r="A15" s="273"/>
      <c r="B15" s="233"/>
      <c r="C15" s="233"/>
      <c r="D15" s="274"/>
      <c r="E15" s="87" t="s">
        <v>95</v>
      </c>
      <c r="F15" s="77">
        <v>9.3000000000000007</v>
      </c>
      <c r="G15" s="76"/>
      <c r="H15" s="78">
        <v>2.7</v>
      </c>
      <c r="I15" s="76">
        <v>2</v>
      </c>
      <c r="J15" s="79">
        <f t="shared" si="0"/>
        <v>50.220000000000006</v>
      </c>
    </row>
    <row r="16" spans="1:10">
      <c r="A16" s="273"/>
      <c r="B16" s="233"/>
      <c r="C16" s="233"/>
      <c r="D16" s="274"/>
      <c r="E16" s="87" t="s">
        <v>95</v>
      </c>
      <c r="F16" s="77">
        <v>7.1</v>
      </c>
      <c r="G16" s="76"/>
      <c r="H16" s="78">
        <v>2.7</v>
      </c>
      <c r="I16" s="76">
        <v>2</v>
      </c>
      <c r="J16" s="79">
        <f t="shared" si="0"/>
        <v>38.340000000000003</v>
      </c>
    </row>
    <row r="17" spans="1:10">
      <c r="A17" s="273"/>
      <c r="B17" s="233"/>
      <c r="C17" s="233"/>
      <c r="D17" s="274"/>
      <c r="E17" s="87" t="s">
        <v>98</v>
      </c>
      <c r="F17" s="78">
        <v>9.3000000000000007</v>
      </c>
      <c r="G17" s="78"/>
      <c r="H17" s="78">
        <v>2.7</v>
      </c>
      <c r="I17" s="78">
        <v>2</v>
      </c>
      <c r="J17" s="79">
        <f t="shared" si="0"/>
        <v>50.220000000000006</v>
      </c>
    </row>
    <row r="18" spans="1:10">
      <c r="A18" s="273"/>
      <c r="B18" s="233"/>
      <c r="C18" s="233"/>
      <c r="D18" s="274"/>
      <c r="E18" s="87" t="s">
        <v>98</v>
      </c>
      <c r="F18" s="78">
        <v>4</v>
      </c>
      <c r="G18" s="78"/>
      <c r="H18" s="78">
        <v>2.7</v>
      </c>
      <c r="I18" s="78">
        <v>2</v>
      </c>
      <c r="J18" s="79">
        <f t="shared" si="0"/>
        <v>21.6</v>
      </c>
    </row>
    <row r="19" spans="1:10">
      <c r="A19" s="273"/>
      <c r="B19" s="233"/>
      <c r="C19" s="233"/>
      <c r="D19" s="274"/>
      <c r="E19" s="87" t="s">
        <v>99</v>
      </c>
      <c r="F19" s="78">
        <v>9.3000000000000007</v>
      </c>
      <c r="G19" s="78"/>
      <c r="H19" s="78">
        <v>2.7</v>
      </c>
      <c r="I19" s="78">
        <v>2</v>
      </c>
      <c r="J19" s="79">
        <f t="shared" si="0"/>
        <v>50.220000000000006</v>
      </c>
    </row>
    <row r="20" spans="1:10">
      <c r="A20" s="273"/>
      <c r="B20" s="233"/>
      <c r="C20" s="233"/>
      <c r="D20" s="274"/>
      <c r="E20" s="87" t="s">
        <v>99</v>
      </c>
      <c r="F20" s="78">
        <v>6.95</v>
      </c>
      <c r="G20" s="78"/>
      <c r="H20" s="78">
        <v>2.7</v>
      </c>
      <c r="I20" s="78">
        <v>2</v>
      </c>
      <c r="J20" s="79">
        <f t="shared" si="0"/>
        <v>37.53</v>
      </c>
    </row>
    <row r="21" spans="1:10">
      <c r="A21" s="273"/>
      <c r="B21" s="233"/>
      <c r="C21" s="233"/>
      <c r="D21" s="274"/>
      <c r="E21" s="87" t="s">
        <v>100</v>
      </c>
      <c r="F21" s="78">
        <v>9.3000000000000007</v>
      </c>
      <c r="G21" s="78"/>
      <c r="H21" s="78">
        <v>2.7</v>
      </c>
      <c r="I21" s="78">
        <v>2</v>
      </c>
      <c r="J21" s="79">
        <f t="shared" si="0"/>
        <v>50.220000000000006</v>
      </c>
    </row>
    <row r="22" spans="1:10">
      <c r="A22" s="273"/>
      <c r="B22" s="233"/>
      <c r="C22" s="233"/>
      <c r="D22" s="274"/>
      <c r="E22" s="87" t="s">
        <v>100</v>
      </c>
      <c r="F22" s="78">
        <v>4.0999999999999996</v>
      </c>
      <c r="G22" s="78"/>
      <c r="H22" s="78">
        <v>2.7</v>
      </c>
      <c r="I22" s="78">
        <v>2</v>
      </c>
      <c r="J22" s="79">
        <f t="shared" si="0"/>
        <v>22.14</v>
      </c>
    </row>
    <row r="23" spans="1:10" s="102" customFormat="1">
      <c r="A23" s="273"/>
      <c r="B23" s="233"/>
      <c r="C23" s="233"/>
      <c r="D23" s="274"/>
      <c r="E23" s="87" t="s">
        <v>101</v>
      </c>
      <c r="F23" s="78">
        <v>9.1</v>
      </c>
      <c r="G23" s="78"/>
      <c r="H23" s="78">
        <v>2.7</v>
      </c>
      <c r="I23" s="78">
        <v>2</v>
      </c>
      <c r="J23" s="79">
        <f t="shared" ref="J23:J26" si="1">F23*H23*I23</f>
        <v>49.14</v>
      </c>
    </row>
    <row r="24" spans="1:10" s="102" customFormat="1">
      <c r="A24" s="273"/>
      <c r="B24" s="233"/>
      <c r="C24" s="233"/>
      <c r="D24" s="274"/>
      <c r="E24" s="87" t="s">
        <v>101</v>
      </c>
      <c r="F24" s="78">
        <v>7.1</v>
      </c>
      <c r="G24" s="78"/>
      <c r="H24" s="78">
        <v>2.7</v>
      </c>
      <c r="I24" s="78">
        <v>2</v>
      </c>
      <c r="J24" s="79">
        <f t="shared" si="1"/>
        <v>38.340000000000003</v>
      </c>
    </row>
    <row r="25" spans="1:10" s="102" customFormat="1">
      <c r="A25" s="273"/>
      <c r="B25" s="233"/>
      <c r="C25" s="233"/>
      <c r="D25" s="274"/>
      <c r="E25" s="87" t="s">
        <v>102</v>
      </c>
      <c r="F25" s="78">
        <v>9.4</v>
      </c>
      <c r="G25" s="78"/>
      <c r="H25" s="78">
        <v>2.7</v>
      </c>
      <c r="I25" s="78">
        <v>2</v>
      </c>
      <c r="J25" s="79">
        <f t="shared" si="1"/>
        <v>50.760000000000005</v>
      </c>
    </row>
    <row r="26" spans="1:10" s="102" customFormat="1">
      <c r="A26" s="273"/>
      <c r="B26" s="233"/>
      <c r="C26" s="233"/>
      <c r="D26" s="274"/>
      <c r="E26" s="87" t="s">
        <v>102</v>
      </c>
      <c r="F26" s="78">
        <v>7.3</v>
      </c>
      <c r="G26" s="78"/>
      <c r="H26" s="78">
        <v>2.7</v>
      </c>
      <c r="I26" s="78">
        <v>2</v>
      </c>
      <c r="J26" s="79">
        <f t="shared" si="1"/>
        <v>39.42</v>
      </c>
    </row>
    <row r="27" spans="1:10">
      <c r="A27" s="273"/>
      <c r="B27" s="233"/>
      <c r="C27" s="233"/>
      <c r="D27" s="274"/>
      <c r="E27" s="76"/>
      <c r="F27" s="78"/>
      <c r="G27" s="78"/>
      <c r="H27" s="78"/>
      <c r="I27" s="78"/>
      <c r="J27" s="79"/>
    </row>
    <row r="28" spans="1:10">
      <c r="A28" s="273"/>
      <c r="B28" s="233"/>
      <c r="C28" s="233"/>
      <c r="D28" s="274"/>
      <c r="E28" s="76"/>
      <c r="F28" s="78"/>
      <c r="G28" s="78"/>
      <c r="H28" s="78"/>
      <c r="I28" s="78"/>
      <c r="J28" s="79"/>
    </row>
    <row r="29" spans="1:10">
      <c r="A29" s="266"/>
      <c r="B29" s="267"/>
      <c r="C29" s="267"/>
      <c r="D29" s="268"/>
      <c r="E29" s="82"/>
      <c r="F29" s="83"/>
      <c r="G29" s="83"/>
      <c r="H29" s="84"/>
      <c r="I29" s="83"/>
      <c r="J29" s="85"/>
    </row>
    <row r="30" spans="1:10">
      <c r="A30" s="263" t="s">
        <v>58</v>
      </c>
      <c r="B30" s="225"/>
      <c r="C30" s="225"/>
      <c r="D30" s="225"/>
      <c r="E30" s="225"/>
      <c r="F30" s="225"/>
      <c r="G30" s="226"/>
      <c r="H30" s="75"/>
      <c r="I30" s="75" t="s">
        <v>59</v>
      </c>
      <c r="J30" s="77">
        <f>SUM(J9:J29)</f>
        <v>691.25</v>
      </c>
    </row>
    <row r="31" spans="1:10">
      <c r="A31" s="264"/>
      <c r="B31" s="265"/>
      <c r="C31" s="265"/>
      <c r="D31" s="265"/>
      <c r="E31" s="265"/>
      <c r="F31" s="265"/>
      <c r="G31" s="223"/>
      <c r="H31" s="76"/>
      <c r="I31" s="76"/>
      <c r="J31" s="76"/>
    </row>
    <row r="32" spans="1:10">
      <c r="A32" s="266"/>
      <c r="B32" s="267"/>
      <c r="C32" s="267"/>
      <c r="D32" s="267"/>
      <c r="E32" s="267"/>
      <c r="F32" s="267"/>
      <c r="G32" s="268"/>
      <c r="H32" s="75"/>
      <c r="I32" s="75" t="s">
        <v>60</v>
      </c>
      <c r="J32" s="77">
        <f>+J30</f>
        <v>691.25</v>
      </c>
    </row>
  </sheetData>
  <mergeCells count="18">
    <mergeCell ref="A4:B4"/>
    <mergeCell ref="C4:J4"/>
    <mergeCell ref="A1:B2"/>
    <mergeCell ref="C1:J1"/>
    <mergeCell ref="C2:J2"/>
    <mergeCell ref="A3:B3"/>
    <mergeCell ref="C3:J3"/>
    <mergeCell ref="A30:G30"/>
    <mergeCell ref="A31:G32"/>
    <mergeCell ref="A5:B5"/>
    <mergeCell ref="C5:H5"/>
    <mergeCell ref="I5:J5"/>
    <mergeCell ref="C6:H6"/>
    <mergeCell ref="A7:D29"/>
    <mergeCell ref="E7:E8"/>
    <mergeCell ref="F7:H7"/>
    <mergeCell ref="I7:I8"/>
    <mergeCell ref="J7:J8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J20"/>
  <sheetViews>
    <sheetView workbookViewId="0">
      <selection activeCell="H16" sqref="H16"/>
    </sheetView>
  </sheetViews>
  <sheetFormatPr baseColWidth="10" defaultRowHeight="15"/>
  <cols>
    <col min="2" max="2" width="20.140625" customWidth="1"/>
    <col min="5" max="5" width="35.42578125" customWidth="1"/>
    <col min="10" max="10" width="12.85546875" customWidth="1"/>
  </cols>
  <sheetData>
    <row r="1" spans="1:10" ht="26.25" customHeight="1">
      <c r="A1" s="278"/>
      <c r="B1" s="223"/>
      <c r="C1" s="279" t="s">
        <v>45</v>
      </c>
      <c r="D1" s="225"/>
      <c r="E1" s="225"/>
      <c r="F1" s="225"/>
      <c r="G1" s="225"/>
      <c r="H1" s="225"/>
      <c r="I1" s="225"/>
      <c r="J1" s="226"/>
    </row>
    <row r="2" spans="1:10" ht="30.75" customHeight="1">
      <c r="A2" s="266"/>
      <c r="B2" s="268"/>
      <c r="C2" s="263" t="s">
        <v>46</v>
      </c>
      <c r="D2" s="225"/>
      <c r="E2" s="225"/>
      <c r="F2" s="225"/>
      <c r="G2" s="225"/>
      <c r="H2" s="225"/>
      <c r="I2" s="225"/>
      <c r="J2" s="226"/>
    </row>
    <row r="3" spans="1:10" ht="36" customHeight="1">
      <c r="A3" s="263" t="s">
        <v>47</v>
      </c>
      <c r="B3" s="226"/>
      <c r="C3" s="269" t="str">
        <f>+PPT!C4</f>
        <v>MEJORAMIENTO E INTERVENCIÓN DE LA INFRAESTRUCTURA FISICA EN LAS DIFERENTES INSTITUCIONES Y SEDES EDUCATIVAS DEL MUNICIPIO DE GIRARDOT DEPARTAMENTO DE CUNDINAMARCADEPARTMAMENTO DE CUNDINAMARCA</v>
      </c>
      <c r="D3" s="225"/>
      <c r="E3" s="225"/>
      <c r="F3" s="225"/>
      <c r="G3" s="225"/>
      <c r="H3" s="225"/>
      <c r="I3" s="225"/>
      <c r="J3" s="226"/>
    </row>
    <row r="4" spans="1:10">
      <c r="A4" s="263" t="s">
        <v>48</v>
      </c>
      <c r="B4" s="226"/>
      <c r="C4" s="280" t="s">
        <v>92</v>
      </c>
      <c r="D4" s="225"/>
      <c r="E4" s="225"/>
      <c r="F4" s="225"/>
      <c r="G4" s="225"/>
      <c r="H4" s="225"/>
      <c r="I4" s="225"/>
      <c r="J4" s="226"/>
    </row>
    <row r="5" spans="1:10">
      <c r="A5" s="263" t="s">
        <v>50</v>
      </c>
      <c r="B5" s="226"/>
      <c r="C5" s="269" t="str">
        <f>'[1]PRESUPUESTO '!C22</f>
        <v>CIELO RASO</v>
      </c>
      <c r="D5" s="225"/>
      <c r="E5" s="225"/>
      <c r="F5" s="225"/>
      <c r="G5" s="225"/>
      <c r="H5" s="226"/>
      <c r="I5" s="270"/>
      <c r="J5" s="226"/>
    </row>
    <row r="6" spans="1:10">
      <c r="A6" s="75" t="s">
        <v>4</v>
      </c>
      <c r="B6" s="75">
        <v>2.1</v>
      </c>
      <c r="C6" s="271" t="str">
        <f>'[1]PRESUPUESTO '!C23</f>
        <v>CIELO RASO EN PVC</v>
      </c>
      <c r="D6" s="225"/>
      <c r="E6" s="225"/>
      <c r="F6" s="225"/>
      <c r="G6" s="225"/>
      <c r="H6" s="226"/>
      <c r="I6" s="75" t="s">
        <v>6</v>
      </c>
      <c r="J6" s="76" t="s">
        <v>13</v>
      </c>
    </row>
    <row r="7" spans="1:10">
      <c r="A7" s="272"/>
      <c r="B7" s="265"/>
      <c r="C7" s="265"/>
      <c r="D7" s="223"/>
      <c r="E7" s="275" t="s">
        <v>51</v>
      </c>
      <c r="F7" s="263" t="s">
        <v>52</v>
      </c>
      <c r="G7" s="225"/>
      <c r="H7" s="226"/>
      <c r="I7" s="277" t="s">
        <v>53</v>
      </c>
      <c r="J7" s="277" t="s">
        <v>54</v>
      </c>
    </row>
    <row r="8" spans="1:10" ht="23.25" customHeight="1">
      <c r="A8" s="273"/>
      <c r="B8" s="233"/>
      <c r="C8" s="233"/>
      <c r="D8" s="274"/>
      <c r="E8" s="276"/>
      <c r="F8" s="75" t="s">
        <v>55</v>
      </c>
      <c r="G8" s="75" t="s">
        <v>56</v>
      </c>
      <c r="H8" s="75" t="s">
        <v>57</v>
      </c>
      <c r="I8" s="276"/>
      <c r="J8" s="276"/>
    </row>
    <row r="9" spans="1:10">
      <c r="A9" s="273"/>
      <c r="B9" s="233"/>
      <c r="C9" s="233"/>
      <c r="D9" s="274"/>
      <c r="E9" s="75"/>
      <c r="F9" s="76"/>
      <c r="G9" s="76"/>
      <c r="H9" s="77"/>
      <c r="I9" s="76"/>
      <c r="J9" s="77"/>
    </row>
    <row r="10" spans="1:10">
      <c r="A10" s="273"/>
      <c r="B10" s="233"/>
      <c r="C10" s="233"/>
      <c r="D10" s="274"/>
      <c r="E10" s="87" t="s">
        <v>84</v>
      </c>
      <c r="F10" s="77">
        <v>7.26</v>
      </c>
      <c r="G10" s="78"/>
      <c r="H10" s="77">
        <v>4.95</v>
      </c>
      <c r="I10" s="76">
        <v>1</v>
      </c>
      <c r="J10" s="79">
        <f>H10*F10*I10</f>
        <v>35.936999999999998</v>
      </c>
    </row>
    <row r="11" spans="1:10">
      <c r="A11" s="273"/>
      <c r="B11" s="233"/>
      <c r="C11" s="233"/>
      <c r="D11" s="274"/>
      <c r="E11" s="87" t="s">
        <v>75</v>
      </c>
      <c r="F11" s="77">
        <v>7.26</v>
      </c>
      <c r="G11" s="76"/>
      <c r="H11" s="77">
        <v>6</v>
      </c>
      <c r="I11" s="76">
        <v>1</v>
      </c>
      <c r="J11" s="79">
        <f t="shared" ref="J11:J12" si="0">H11*F11*I11</f>
        <v>43.56</v>
      </c>
    </row>
    <row r="12" spans="1:10">
      <c r="A12" s="273"/>
      <c r="B12" s="233"/>
      <c r="C12" s="233"/>
      <c r="D12" s="274"/>
      <c r="E12" s="87" t="s">
        <v>85</v>
      </c>
      <c r="F12" s="76">
        <v>7.26</v>
      </c>
      <c r="G12" s="77"/>
      <c r="H12" s="76">
        <v>6.1</v>
      </c>
      <c r="I12" s="76">
        <v>1</v>
      </c>
      <c r="J12" s="79">
        <f t="shared" si="0"/>
        <v>44.285999999999994</v>
      </c>
    </row>
    <row r="13" spans="1:10">
      <c r="A13" s="273"/>
      <c r="B13" s="233"/>
      <c r="C13" s="233"/>
      <c r="D13" s="274"/>
      <c r="E13" s="76"/>
      <c r="F13" s="78"/>
      <c r="G13" s="78"/>
      <c r="H13" s="78"/>
      <c r="I13" s="78"/>
      <c r="J13" s="79"/>
    </row>
    <row r="14" spans="1:10">
      <c r="A14" s="273"/>
      <c r="B14" s="233"/>
      <c r="C14" s="233"/>
      <c r="D14" s="274"/>
      <c r="E14" s="76"/>
      <c r="F14" s="78"/>
      <c r="G14" s="78"/>
      <c r="H14" s="78"/>
      <c r="I14" s="78"/>
      <c r="J14" s="79"/>
    </row>
    <row r="15" spans="1:10">
      <c r="A15" s="273"/>
      <c r="B15" s="233"/>
      <c r="C15" s="233"/>
      <c r="D15" s="274"/>
      <c r="E15" s="76"/>
      <c r="F15" s="78"/>
      <c r="G15" s="78"/>
      <c r="H15" s="78"/>
      <c r="I15" s="78"/>
      <c r="J15" s="79"/>
    </row>
    <row r="16" spans="1:10">
      <c r="A16" s="273"/>
      <c r="B16" s="233"/>
      <c r="C16" s="233"/>
      <c r="D16" s="274"/>
      <c r="E16" s="76"/>
      <c r="F16" s="78"/>
      <c r="G16" s="78"/>
      <c r="H16" s="78"/>
      <c r="I16" s="78"/>
      <c r="J16" s="79"/>
    </row>
    <row r="17" spans="1:10">
      <c r="A17" s="266"/>
      <c r="B17" s="267"/>
      <c r="C17" s="267"/>
      <c r="D17" s="268"/>
      <c r="E17" s="76"/>
      <c r="F17" s="78"/>
      <c r="G17" s="78"/>
      <c r="H17" s="80"/>
      <c r="I17" s="78"/>
      <c r="J17" s="79"/>
    </row>
    <row r="18" spans="1:10">
      <c r="A18" s="263" t="s">
        <v>58</v>
      </c>
      <c r="B18" s="225"/>
      <c r="C18" s="225"/>
      <c r="D18" s="225"/>
      <c r="E18" s="225"/>
      <c r="F18" s="225"/>
      <c r="G18" s="226"/>
      <c r="H18" s="75"/>
      <c r="I18" s="75" t="s">
        <v>59</v>
      </c>
      <c r="J18" s="77">
        <f>SUM(J9:J17)</f>
        <v>123.78299999999999</v>
      </c>
    </row>
    <row r="19" spans="1:10">
      <c r="A19" s="264"/>
      <c r="B19" s="265"/>
      <c r="C19" s="265"/>
      <c r="D19" s="265"/>
      <c r="E19" s="265"/>
      <c r="F19" s="265"/>
      <c r="G19" s="223"/>
      <c r="H19" s="76"/>
      <c r="I19" s="76"/>
      <c r="J19" s="76"/>
    </row>
    <row r="20" spans="1:10">
      <c r="A20" s="266"/>
      <c r="B20" s="267"/>
      <c r="C20" s="267"/>
      <c r="D20" s="267"/>
      <c r="E20" s="267"/>
      <c r="F20" s="267"/>
      <c r="G20" s="268"/>
      <c r="H20" s="75"/>
      <c r="I20" s="75" t="s">
        <v>60</v>
      </c>
      <c r="J20" s="77">
        <f>+J18</f>
        <v>123.78299999999999</v>
      </c>
    </row>
  </sheetData>
  <mergeCells count="18">
    <mergeCell ref="A4:B4"/>
    <mergeCell ref="C4:J4"/>
    <mergeCell ref="A1:B2"/>
    <mergeCell ref="C1:J1"/>
    <mergeCell ref="C2:J2"/>
    <mergeCell ref="A3:B3"/>
    <mergeCell ref="C3:J3"/>
    <mergeCell ref="A18:G18"/>
    <mergeCell ref="A19:G20"/>
    <mergeCell ref="A5:B5"/>
    <mergeCell ref="C5:H5"/>
    <mergeCell ref="I5:J5"/>
    <mergeCell ref="C6:H6"/>
    <mergeCell ref="A7:D17"/>
    <mergeCell ref="E7:E8"/>
    <mergeCell ref="F7:H7"/>
    <mergeCell ref="I7:I8"/>
    <mergeCell ref="J7:J8"/>
  </mergeCell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J26"/>
  <sheetViews>
    <sheetView workbookViewId="0">
      <selection activeCell="K5" sqref="K5"/>
    </sheetView>
  </sheetViews>
  <sheetFormatPr baseColWidth="10" defaultRowHeight="15"/>
  <cols>
    <col min="2" max="2" width="18.140625" customWidth="1"/>
    <col min="5" max="5" width="25" customWidth="1"/>
  </cols>
  <sheetData>
    <row r="1" spans="1:10" ht="27.75" customHeight="1">
      <c r="A1" s="278"/>
      <c r="B1" s="223"/>
      <c r="C1" s="279" t="s">
        <v>45</v>
      </c>
      <c r="D1" s="225"/>
      <c r="E1" s="225"/>
      <c r="F1" s="225"/>
      <c r="G1" s="225"/>
      <c r="H1" s="225"/>
      <c r="I1" s="225"/>
      <c r="J1" s="226"/>
    </row>
    <row r="2" spans="1:10" ht="29.25" customHeight="1">
      <c r="A2" s="266"/>
      <c r="B2" s="268"/>
      <c r="C2" s="263" t="s">
        <v>46</v>
      </c>
      <c r="D2" s="225"/>
      <c r="E2" s="225"/>
      <c r="F2" s="225"/>
      <c r="G2" s="225"/>
      <c r="H2" s="225"/>
      <c r="I2" s="225"/>
      <c r="J2" s="226"/>
    </row>
    <row r="3" spans="1:10" ht="38.25" customHeight="1">
      <c r="A3" s="263" t="s">
        <v>47</v>
      </c>
      <c r="B3" s="226"/>
      <c r="C3" s="269" t="str">
        <f>+PPT!C4</f>
        <v>MEJORAMIENTO E INTERVENCIÓN DE LA INFRAESTRUCTURA FISICA EN LAS DIFERENTES INSTITUCIONES Y SEDES EDUCATIVAS DEL MUNICIPIO DE GIRARDOT DEPARTAMENTO DE CUNDINAMARCADEPARTMAMENTO DE CUNDINAMARCA</v>
      </c>
      <c r="D3" s="225"/>
      <c r="E3" s="225"/>
      <c r="F3" s="225"/>
      <c r="G3" s="225"/>
      <c r="H3" s="225"/>
      <c r="I3" s="225"/>
      <c r="J3" s="226"/>
    </row>
    <row r="4" spans="1:10">
      <c r="A4" s="263" t="s">
        <v>50</v>
      </c>
      <c r="B4" s="226"/>
      <c r="C4" s="269" t="s">
        <v>15</v>
      </c>
      <c r="D4" s="225"/>
      <c r="E4" s="225"/>
      <c r="F4" s="225"/>
      <c r="G4" s="225"/>
      <c r="H4" s="226"/>
      <c r="I4" s="270"/>
      <c r="J4" s="226"/>
    </row>
    <row r="5" spans="1:10">
      <c r="A5" s="263" t="s">
        <v>48</v>
      </c>
      <c r="B5" s="226"/>
      <c r="C5" s="280" t="s">
        <v>90</v>
      </c>
      <c r="D5" s="225"/>
      <c r="E5" s="225"/>
      <c r="F5" s="225"/>
      <c r="G5" s="225"/>
      <c r="H5" s="225"/>
      <c r="I5" s="225"/>
      <c r="J5" s="226"/>
    </row>
    <row r="6" spans="1:10">
      <c r="A6" s="75" t="s">
        <v>4</v>
      </c>
      <c r="B6" s="75">
        <v>2.2000000000000002</v>
      </c>
      <c r="C6" s="271" t="str">
        <f>+'[1]PRESUPUESTO '!C17</f>
        <v>LÁMPARA 2X32 BAJO PLACA LÁMINA LATERAL INDUSTRIAL</v>
      </c>
      <c r="D6" s="225"/>
      <c r="E6" s="225"/>
      <c r="F6" s="225"/>
      <c r="G6" s="225"/>
      <c r="H6" s="226"/>
      <c r="I6" s="75" t="s">
        <v>6</v>
      </c>
      <c r="J6" s="76" t="s">
        <v>72</v>
      </c>
    </row>
    <row r="7" spans="1:10">
      <c r="A7" s="272"/>
      <c r="B7" s="265"/>
      <c r="C7" s="265"/>
      <c r="D7" s="223"/>
      <c r="E7" s="275" t="s">
        <v>51</v>
      </c>
      <c r="F7" s="263" t="s">
        <v>52</v>
      </c>
      <c r="G7" s="225"/>
      <c r="H7" s="226"/>
      <c r="I7" s="277" t="s">
        <v>53</v>
      </c>
      <c r="J7" s="277" t="s">
        <v>54</v>
      </c>
    </row>
    <row r="8" spans="1:10" ht="22.5" customHeight="1">
      <c r="A8" s="273"/>
      <c r="B8" s="233"/>
      <c r="C8" s="233"/>
      <c r="D8" s="274"/>
      <c r="E8" s="276"/>
      <c r="F8" s="75" t="s">
        <v>55</v>
      </c>
      <c r="G8" s="75" t="s">
        <v>56</v>
      </c>
      <c r="H8" s="75" t="s">
        <v>57</v>
      </c>
      <c r="I8" s="276"/>
      <c r="J8" s="276"/>
    </row>
    <row r="9" spans="1:10">
      <c r="A9" s="273"/>
      <c r="B9" s="233"/>
      <c r="C9" s="233"/>
      <c r="D9" s="274"/>
      <c r="E9" s="75"/>
      <c r="F9" s="76"/>
      <c r="G9" s="76"/>
      <c r="H9" s="77"/>
      <c r="I9" s="76"/>
      <c r="J9" s="77"/>
    </row>
    <row r="10" spans="1:10">
      <c r="A10" s="273"/>
      <c r="B10" s="233"/>
      <c r="C10" s="233"/>
      <c r="D10" s="274"/>
      <c r="E10" s="76" t="s">
        <v>73</v>
      </c>
      <c r="F10" s="76"/>
      <c r="G10" s="78"/>
      <c r="H10" s="77"/>
      <c r="I10" s="77">
        <v>12</v>
      </c>
      <c r="J10" s="79">
        <f>+I10</f>
        <v>12</v>
      </c>
    </row>
    <row r="11" spans="1:10">
      <c r="A11" s="273"/>
      <c r="B11" s="233"/>
      <c r="C11" s="233"/>
      <c r="D11" s="274"/>
      <c r="E11" s="76"/>
      <c r="F11" s="77"/>
      <c r="G11" s="76"/>
      <c r="H11" s="76"/>
      <c r="I11" s="76"/>
      <c r="J11" s="79"/>
    </row>
    <row r="12" spans="1:10">
      <c r="A12" s="273"/>
      <c r="B12" s="233"/>
      <c r="C12" s="233"/>
      <c r="D12" s="274"/>
      <c r="E12" s="76"/>
      <c r="F12" s="76"/>
      <c r="G12" s="77"/>
      <c r="H12" s="76"/>
      <c r="I12" s="76"/>
      <c r="J12" s="79"/>
    </row>
    <row r="13" spans="1:10">
      <c r="A13" s="273"/>
      <c r="B13" s="233"/>
      <c r="C13" s="233"/>
      <c r="D13" s="274"/>
      <c r="E13" s="76"/>
      <c r="F13" s="78"/>
      <c r="G13" s="78"/>
      <c r="H13" s="78"/>
      <c r="I13" s="78"/>
      <c r="J13" s="79"/>
    </row>
    <row r="14" spans="1:10">
      <c r="A14" s="273"/>
      <c r="B14" s="233"/>
      <c r="C14" s="233"/>
      <c r="D14" s="274"/>
      <c r="E14" s="76"/>
      <c r="F14" s="78"/>
      <c r="G14" s="78"/>
      <c r="H14" s="78"/>
      <c r="I14" s="78"/>
      <c r="J14" s="79"/>
    </row>
    <row r="15" spans="1:10">
      <c r="A15" s="273"/>
      <c r="B15" s="233"/>
      <c r="C15" s="233"/>
      <c r="D15" s="274"/>
      <c r="E15" s="76"/>
      <c r="F15" s="78"/>
      <c r="G15" s="78"/>
      <c r="H15" s="78"/>
      <c r="I15" s="78"/>
      <c r="J15" s="79"/>
    </row>
    <row r="16" spans="1:10">
      <c r="A16" s="273"/>
      <c r="B16" s="233"/>
      <c r="C16" s="233"/>
      <c r="D16" s="274"/>
      <c r="E16" s="76"/>
      <c r="F16" s="78"/>
      <c r="G16" s="78"/>
      <c r="H16" s="78"/>
      <c r="I16" s="78"/>
      <c r="J16" s="79"/>
    </row>
    <row r="17" spans="1:10">
      <c r="A17" s="273"/>
      <c r="B17" s="233"/>
      <c r="C17" s="233"/>
      <c r="D17" s="274"/>
      <c r="E17" s="76"/>
      <c r="F17" s="78"/>
      <c r="G17" s="78"/>
      <c r="H17" s="78"/>
      <c r="I17" s="78"/>
      <c r="J17" s="79"/>
    </row>
    <row r="18" spans="1:10">
      <c r="A18" s="273"/>
      <c r="B18" s="233"/>
      <c r="C18" s="233"/>
      <c r="D18" s="274"/>
      <c r="E18" s="76"/>
      <c r="F18" s="78"/>
      <c r="G18" s="78"/>
      <c r="H18" s="78"/>
      <c r="I18" s="78"/>
      <c r="J18" s="79"/>
    </row>
    <row r="19" spans="1:10">
      <c r="A19" s="273"/>
      <c r="B19" s="233"/>
      <c r="C19" s="233"/>
      <c r="D19" s="274"/>
      <c r="E19" s="76"/>
      <c r="F19" s="78"/>
      <c r="G19" s="78"/>
      <c r="H19" s="78"/>
      <c r="I19" s="78"/>
      <c r="J19" s="79"/>
    </row>
    <row r="20" spans="1:10">
      <c r="A20" s="273"/>
      <c r="B20" s="233"/>
      <c r="C20" s="233"/>
      <c r="D20" s="274"/>
      <c r="E20" s="76"/>
      <c r="F20" s="78"/>
      <c r="G20" s="78"/>
      <c r="H20" s="78"/>
      <c r="I20" s="78"/>
      <c r="J20" s="79"/>
    </row>
    <row r="21" spans="1:10">
      <c r="A21" s="273"/>
      <c r="B21" s="233"/>
      <c r="C21" s="233"/>
      <c r="D21" s="274"/>
      <c r="E21" s="76"/>
      <c r="F21" s="78"/>
      <c r="G21" s="78"/>
      <c r="H21" s="78"/>
      <c r="I21" s="78"/>
      <c r="J21" s="79"/>
    </row>
    <row r="22" spans="1:10">
      <c r="A22" s="273"/>
      <c r="B22" s="233"/>
      <c r="C22" s="233"/>
      <c r="D22" s="274"/>
      <c r="E22" s="76"/>
      <c r="F22" s="78"/>
      <c r="G22" s="78"/>
      <c r="H22" s="78"/>
      <c r="I22" s="78"/>
      <c r="J22" s="79"/>
    </row>
    <row r="23" spans="1:10">
      <c r="A23" s="266"/>
      <c r="B23" s="267"/>
      <c r="C23" s="267"/>
      <c r="D23" s="268"/>
      <c r="E23" s="76"/>
      <c r="F23" s="78"/>
      <c r="G23" s="78"/>
      <c r="H23" s="80"/>
      <c r="I23" s="78"/>
      <c r="J23" s="79"/>
    </row>
    <row r="24" spans="1:10">
      <c r="A24" s="263" t="s">
        <v>58</v>
      </c>
      <c r="B24" s="225"/>
      <c r="C24" s="225"/>
      <c r="D24" s="225"/>
      <c r="E24" s="225"/>
      <c r="F24" s="225"/>
      <c r="G24" s="226"/>
      <c r="H24" s="75"/>
      <c r="I24" s="75" t="s">
        <v>59</v>
      </c>
      <c r="J24" s="77">
        <f>SUM(J9:J23)</f>
        <v>12</v>
      </c>
    </row>
    <row r="25" spans="1:10">
      <c r="A25" s="264"/>
      <c r="B25" s="265"/>
      <c r="C25" s="265"/>
      <c r="D25" s="265"/>
      <c r="E25" s="265"/>
      <c r="F25" s="265"/>
      <c r="G25" s="223"/>
      <c r="H25" s="76"/>
      <c r="I25" s="76"/>
      <c r="J25" s="76"/>
    </row>
    <row r="26" spans="1:10">
      <c r="A26" s="266"/>
      <c r="B26" s="267"/>
      <c r="C26" s="267"/>
      <c r="D26" s="267"/>
      <c r="E26" s="267"/>
      <c r="F26" s="267"/>
      <c r="G26" s="268"/>
      <c r="H26" s="75"/>
      <c r="I26" s="75" t="s">
        <v>60</v>
      </c>
      <c r="J26" s="77">
        <f>+J24</f>
        <v>12</v>
      </c>
    </row>
  </sheetData>
  <mergeCells count="18">
    <mergeCell ref="A4:B4"/>
    <mergeCell ref="C4:H4"/>
    <mergeCell ref="I4:J4"/>
    <mergeCell ref="A1:B2"/>
    <mergeCell ref="C1:J1"/>
    <mergeCell ref="C2:J2"/>
    <mergeCell ref="A3:B3"/>
    <mergeCell ref="C3:J3"/>
    <mergeCell ref="A24:G24"/>
    <mergeCell ref="A25:G26"/>
    <mergeCell ref="A5:B5"/>
    <mergeCell ref="C5:J5"/>
    <mergeCell ref="C6:H6"/>
    <mergeCell ref="A7:D23"/>
    <mergeCell ref="E7:E8"/>
    <mergeCell ref="F7:H7"/>
    <mergeCell ref="I7:I8"/>
    <mergeCell ref="J7:J8"/>
  </mergeCells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L33"/>
  <sheetViews>
    <sheetView topLeftCell="A7" workbookViewId="0">
      <selection activeCell="I23" sqref="I23"/>
    </sheetView>
  </sheetViews>
  <sheetFormatPr baseColWidth="10" defaultRowHeight="15"/>
  <cols>
    <col min="2" max="2" width="18.140625" customWidth="1"/>
    <col min="5" max="5" width="37.42578125" customWidth="1"/>
  </cols>
  <sheetData>
    <row r="1" spans="1:12" ht="35.25" customHeight="1">
      <c r="A1" s="278"/>
      <c r="B1" s="223"/>
      <c r="C1" s="279" t="s">
        <v>45</v>
      </c>
      <c r="D1" s="225"/>
      <c r="E1" s="225"/>
      <c r="F1" s="225"/>
      <c r="G1" s="225"/>
      <c r="H1" s="225"/>
      <c r="I1" s="225"/>
      <c r="J1" s="226"/>
    </row>
    <row r="2" spans="1:12" ht="42" customHeight="1">
      <c r="A2" s="266"/>
      <c r="B2" s="268"/>
      <c r="C2" s="263" t="s">
        <v>46</v>
      </c>
      <c r="D2" s="225"/>
      <c r="E2" s="225"/>
      <c r="F2" s="225"/>
      <c r="G2" s="225"/>
      <c r="H2" s="225"/>
      <c r="I2" s="225"/>
      <c r="J2" s="226"/>
    </row>
    <row r="3" spans="1:12" ht="41.25" customHeight="1">
      <c r="A3" s="263" t="s">
        <v>47</v>
      </c>
      <c r="B3" s="226"/>
      <c r="C3" s="269" t="str">
        <f>+PPT!C4</f>
        <v>MEJORAMIENTO E INTERVENCIÓN DE LA INFRAESTRUCTURA FISICA EN LAS DIFERENTES INSTITUCIONES Y SEDES EDUCATIVAS DEL MUNICIPIO DE GIRARDOT DEPARTAMENTO DE CUNDINAMARCADEPARTMAMENTO DE CUNDINAMARCA</v>
      </c>
      <c r="D3" s="225"/>
      <c r="E3" s="225"/>
      <c r="F3" s="225"/>
      <c r="G3" s="225"/>
      <c r="H3" s="225"/>
      <c r="I3" s="225"/>
      <c r="J3" s="226"/>
    </row>
    <row r="4" spans="1:12">
      <c r="A4" s="263" t="s">
        <v>48</v>
      </c>
      <c r="B4" s="226"/>
      <c r="C4" s="280" t="s">
        <v>90</v>
      </c>
      <c r="D4" s="225"/>
      <c r="E4" s="225"/>
      <c r="F4" s="225"/>
      <c r="G4" s="225"/>
      <c r="H4" s="225"/>
      <c r="I4" s="225"/>
      <c r="J4" s="226"/>
    </row>
    <row r="5" spans="1:12">
      <c r="A5" s="263" t="s">
        <v>50</v>
      </c>
      <c r="B5" s="226"/>
      <c r="C5" s="280" t="s">
        <v>27</v>
      </c>
      <c r="D5" s="225"/>
      <c r="E5" s="225"/>
      <c r="F5" s="225"/>
      <c r="G5" s="225"/>
      <c r="H5" s="226"/>
      <c r="I5" s="270"/>
      <c r="J5" s="226"/>
    </row>
    <row r="6" spans="1:12">
      <c r="A6" s="75" t="s">
        <v>4</v>
      </c>
      <c r="B6" s="75">
        <v>2.1</v>
      </c>
      <c r="C6" s="291" t="s">
        <v>28</v>
      </c>
      <c r="D6" s="225"/>
      <c r="E6" s="225"/>
      <c r="F6" s="225"/>
      <c r="G6" s="225"/>
      <c r="H6" s="226"/>
      <c r="I6" s="75" t="s">
        <v>6</v>
      </c>
      <c r="J6" s="76" t="s">
        <v>13</v>
      </c>
    </row>
    <row r="7" spans="1:12">
      <c r="A7" s="272"/>
      <c r="B7" s="265"/>
      <c r="C7" s="265"/>
      <c r="D7" s="223"/>
      <c r="E7" s="275" t="s">
        <v>51</v>
      </c>
      <c r="F7" s="263" t="s">
        <v>52</v>
      </c>
      <c r="G7" s="225"/>
      <c r="H7" s="226"/>
      <c r="I7" s="277" t="s">
        <v>53</v>
      </c>
      <c r="J7" s="277" t="s">
        <v>54</v>
      </c>
    </row>
    <row r="8" spans="1:12" ht="21.75" customHeight="1">
      <c r="A8" s="273"/>
      <c r="B8" s="233"/>
      <c r="C8" s="233"/>
      <c r="D8" s="274"/>
      <c r="E8" s="276"/>
      <c r="F8" s="75" t="s">
        <v>55</v>
      </c>
      <c r="G8" s="75" t="s">
        <v>56</v>
      </c>
      <c r="H8" s="75" t="s">
        <v>57</v>
      </c>
      <c r="I8" s="276"/>
      <c r="J8" s="276"/>
    </row>
    <row r="9" spans="1:12">
      <c r="A9" s="273"/>
      <c r="B9" s="233"/>
      <c r="C9" s="233"/>
      <c r="D9" s="274"/>
      <c r="E9" s="75"/>
      <c r="F9" s="76"/>
      <c r="G9" s="76"/>
      <c r="H9" s="77"/>
      <c r="I9" s="76"/>
      <c r="J9" s="77"/>
    </row>
    <row r="10" spans="1:12">
      <c r="A10" s="273"/>
      <c r="B10" s="233"/>
      <c r="C10" s="233"/>
      <c r="D10" s="274"/>
      <c r="E10" s="87" t="s">
        <v>93</v>
      </c>
      <c r="F10" s="77">
        <v>7.26</v>
      </c>
      <c r="G10" s="78"/>
      <c r="H10" s="77">
        <v>2.7</v>
      </c>
      <c r="I10" s="76">
        <v>2</v>
      </c>
      <c r="J10" s="79">
        <f>H10*F10*I10</f>
        <v>39.204000000000001</v>
      </c>
      <c r="L10">
        <v>36</v>
      </c>
    </row>
    <row r="11" spans="1:12">
      <c r="A11" s="273"/>
      <c r="B11" s="233"/>
      <c r="C11" s="233"/>
      <c r="D11" s="274"/>
      <c r="E11" s="87" t="s">
        <v>93</v>
      </c>
      <c r="F11" s="77">
        <v>4.95</v>
      </c>
      <c r="G11" s="76"/>
      <c r="H11" s="77">
        <v>2.7</v>
      </c>
      <c r="I11" s="76">
        <v>2</v>
      </c>
      <c r="J11" s="79">
        <f t="shared" ref="J11:J21" si="0">H11*F11*I11</f>
        <v>26.730000000000004</v>
      </c>
    </row>
    <row r="12" spans="1:12">
      <c r="A12" s="273"/>
      <c r="B12" s="233"/>
      <c r="C12" s="233"/>
      <c r="D12" s="274"/>
      <c r="E12" s="87" t="s">
        <v>94</v>
      </c>
      <c r="F12" s="76">
        <v>7.26</v>
      </c>
      <c r="G12" s="77"/>
      <c r="H12" s="77">
        <v>2.7</v>
      </c>
      <c r="I12" s="76">
        <v>2</v>
      </c>
      <c r="J12" s="79">
        <f t="shared" si="0"/>
        <v>39.204000000000001</v>
      </c>
    </row>
    <row r="13" spans="1:12">
      <c r="A13" s="273"/>
      <c r="B13" s="233"/>
      <c r="C13" s="233"/>
      <c r="D13" s="274"/>
      <c r="E13" s="87" t="s">
        <v>94</v>
      </c>
      <c r="F13" s="78">
        <v>6</v>
      </c>
      <c r="G13" s="78"/>
      <c r="H13" s="77">
        <v>2.7</v>
      </c>
      <c r="I13" s="78">
        <v>2</v>
      </c>
      <c r="J13" s="79">
        <f t="shared" si="0"/>
        <v>32.400000000000006</v>
      </c>
      <c r="L13">
        <v>539</v>
      </c>
    </row>
    <row r="14" spans="1:12">
      <c r="A14" s="273"/>
      <c r="B14" s="233"/>
      <c r="C14" s="233"/>
      <c r="D14" s="274"/>
      <c r="E14" s="87" t="s">
        <v>95</v>
      </c>
      <c r="F14" s="78">
        <v>7.26</v>
      </c>
      <c r="G14" s="78"/>
      <c r="H14" s="77">
        <v>2.7</v>
      </c>
      <c r="I14" s="78">
        <v>2</v>
      </c>
      <c r="J14" s="79">
        <f t="shared" si="0"/>
        <v>39.204000000000001</v>
      </c>
    </row>
    <row r="15" spans="1:12">
      <c r="A15" s="273"/>
      <c r="B15" s="233"/>
      <c r="C15" s="233"/>
      <c r="D15" s="274"/>
      <c r="E15" s="87" t="s">
        <v>95</v>
      </c>
      <c r="F15" s="78">
        <v>6</v>
      </c>
      <c r="G15" s="78"/>
      <c r="H15" s="77">
        <v>2.7</v>
      </c>
      <c r="I15" s="78">
        <v>2</v>
      </c>
      <c r="J15" s="79">
        <f t="shared" si="0"/>
        <v>32.400000000000006</v>
      </c>
    </row>
    <row r="16" spans="1:12">
      <c r="A16" s="273"/>
      <c r="B16" s="233"/>
      <c r="C16" s="233"/>
      <c r="D16" s="274"/>
      <c r="E16" s="87" t="s">
        <v>98</v>
      </c>
      <c r="F16" s="78">
        <v>8</v>
      </c>
      <c r="G16" s="78"/>
      <c r="H16" s="77">
        <v>2.7</v>
      </c>
      <c r="I16" s="78">
        <v>2</v>
      </c>
      <c r="J16" s="79">
        <f t="shared" si="0"/>
        <v>43.2</v>
      </c>
    </row>
    <row r="17" spans="1:10">
      <c r="A17" s="273"/>
      <c r="B17" s="233"/>
      <c r="C17" s="233"/>
      <c r="D17" s="274"/>
      <c r="E17" s="87" t="s">
        <v>98</v>
      </c>
      <c r="F17" s="78">
        <v>7.4</v>
      </c>
      <c r="G17" s="78"/>
      <c r="H17" s="77">
        <v>2.7</v>
      </c>
      <c r="I17" s="78">
        <v>2</v>
      </c>
      <c r="J17" s="79">
        <f t="shared" si="0"/>
        <v>39.960000000000008</v>
      </c>
    </row>
    <row r="18" spans="1:10">
      <c r="A18" s="273"/>
      <c r="B18" s="233"/>
      <c r="C18" s="233"/>
      <c r="D18" s="274"/>
      <c r="E18" s="87" t="s">
        <v>99</v>
      </c>
      <c r="F18" s="78">
        <v>8</v>
      </c>
      <c r="G18" s="78"/>
      <c r="H18" s="77">
        <v>2.7</v>
      </c>
      <c r="I18" s="78">
        <v>2</v>
      </c>
      <c r="J18" s="79">
        <f t="shared" si="0"/>
        <v>43.2</v>
      </c>
    </row>
    <row r="19" spans="1:10" s="102" customFormat="1">
      <c r="A19" s="273"/>
      <c r="B19" s="233"/>
      <c r="C19" s="233"/>
      <c r="D19" s="274"/>
      <c r="E19" s="87" t="s">
        <v>99</v>
      </c>
      <c r="F19" s="78">
        <v>7.4</v>
      </c>
      <c r="G19" s="78"/>
      <c r="H19" s="77">
        <v>2.7</v>
      </c>
      <c r="I19" s="78">
        <v>2</v>
      </c>
      <c r="J19" s="79">
        <f t="shared" si="0"/>
        <v>39.960000000000008</v>
      </c>
    </row>
    <row r="20" spans="1:10" s="102" customFormat="1">
      <c r="A20" s="273"/>
      <c r="B20" s="233"/>
      <c r="C20" s="233"/>
      <c r="D20" s="274"/>
      <c r="E20" s="87" t="s">
        <v>100</v>
      </c>
      <c r="F20" s="78">
        <v>7.3</v>
      </c>
      <c r="G20" s="78"/>
      <c r="H20" s="77">
        <v>2.7</v>
      </c>
      <c r="I20" s="78">
        <v>2</v>
      </c>
      <c r="J20" s="79">
        <f t="shared" si="0"/>
        <v>39.42</v>
      </c>
    </row>
    <row r="21" spans="1:10" s="102" customFormat="1">
      <c r="A21" s="273"/>
      <c r="B21" s="233"/>
      <c r="C21" s="233"/>
      <c r="D21" s="274"/>
      <c r="E21" s="87" t="s">
        <v>100</v>
      </c>
      <c r="F21" s="78">
        <v>7.5</v>
      </c>
      <c r="G21" s="78"/>
      <c r="H21" s="77">
        <v>2.7</v>
      </c>
      <c r="I21" s="78">
        <v>2</v>
      </c>
      <c r="J21" s="79">
        <f t="shared" si="0"/>
        <v>40.5</v>
      </c>
    </row>
    <row r="22" spans="1:10" s="102" customFormat="1">
      <c r="A22" s="273"/>
      <c r="B22" s="233"/>
      <c r="C22" s="233"/>
      <c r="D22" s="274"/>
      <c r="E22" s="87" t="s">
        <v>86</v>
      </c>
      <c r="F22" s="78">
        <v>30</v>
      </c>
      <c r="G22" s="78"/>
      <c r="H22" s="77">
        <v>2.7</v>
      </c>
      <c r="I22" s="78">
        <v>1</v>
      </c>
      <c r="J22" s="79">
        <f t="shared" ref="J22:J25" si="1">H22*F22*I22</f>
        <v>81</v>
      </c>
    </row>
    <row r="23" spans="1:10" s="102" customFormat="1">
      <c r="A23" s="273"/>
      <c r="B23" s="233"/>
      <c r="C23" s="233"/>
      <c r="D23" s="274"/>
      <c r="E23" s="87" t="s">
        <v>87</v>
      </c>
      <c r="F23" s="78">
        <v>66.2</v>
      </c>
      <c r="G23" s="78"/>
      <c r="H23" s="77">
        <v>1.2</v>
      </c>
      <c r="I23" s="78">
        <v>1</v>
      </c>
      <c r="J23" s="79">
        <f t="shared" si="1"/>
        <v>79.44</v>
      </c>
    </row>
    <row r="24" spans="1:10" s="102" customFormat="1">
      <c r="A24" s="273"/>
      <c r="B24" s="233"/>
      <c r="C24" s="233"/>
      <c r="D24" s="274"/>
      <c r="E24" s="87" t="s">
        <v>88</v>
      </c>
      <c r="F24" s="78">
        <v>40</v>
      </c>
      <c r="G24" s="78"/>
      <c r="H24" s="77">
        <v>1.2</v>
      </c>
      <c r="I24" s="78">
        <v>1</v>
      </c>
      <c r="J24" s="79">
        <f t="shared" si="1"/>
        <v>48</v>
      </c>
    </row>
    <row r="25" spans="1:10" s="102" customFormat="1">
      <c r="A25" s="273"/>
      <c r="B25" s="233"/>
      <c r="C25" s="233"/>
      <c r="D25" s="274"/>
      <c r="E25" s="87" t="s">
        <v>89</v>
      </c>
      <c r="F25" s="78">
        <v>66.2</v>
      </c>
      <c r="G25" s="78"/>
      <c r="H25" s="77">
        <v>1.2</v>
      </c>
      <c r="I25" s="78">
        <v>1</v>
      </c>
      <c r="J25" s="79">
        <f t="shared" si="1"/>
        <v>79.44</v>
      </c>
    </row>
    <row r="26" spans="1:10">
      <c r="A26" s="273"/>
      <c r="B26" s="233"/>
      <c r="C26" s="233"/>
      <c r="D26" s="274"/>
      <c r="E26" s="76"/>
      <c r="F26" s="78"/>
      <c r="G26" s="78"/>
      <c r="H26" s="78"/>
      <c r="I26" s="78"/>
      <c r="J26" s="79"/>
    </row>
    <row r="27" spans="1:10">
      <c r="A27" s="273"/>
      <c r="B27" s="233"/>
      <c r="C27" s="233"/>
      <c r="D27" s="274"/>
      <c r="E27" s="76"/>
      <c r="F27" s="78"/>
      <c r="G27" s="78"/>
      <c r="H27" s="78"/>
      <c r="I27" s="78"/>
      <c r="J27" s="79"/>
    </row>
    <row r="28" spans="1:10">
      <c r="A28" s="273"/>
      <c r="B28" s="233"/>
      <c r="C28" s="233"/>
      <c r="D28" s="274"/>
      <c r="E28" s="76"/>
      <c r="F28" s="78"/>
      <c r="G28" s="78"/>
      <c r="H28" s="78"/>
      <c r="I28" s="78"/>
      <c r="J28" s="79"/>
    </row>
    <row r="29" spans="1:10">
      <c r="A29" s="273"/>
      <c r="B29" s="233"/>
      <c r="C29" s="233"/>
      <c r="D29" s="274"/>
      <c r="E29" s="76"/>
      <c r="F29" s="78"/>
      <c r="G29" s="78"/>
      <c r="H29" s="78"/>
      <c r="I29" s="78"/>
      <c r="J29" s="79"/>
    </row>
    <row r="30" spans="1:10">
      <c r="A30" s="266"/>
      <c r="B30" s="267"/>
      <c r="C30" s="267"/>
      <c r="D30" s="268"/>
      <c r="E30" s="76"/>
      <c r="F30" s="78"/>
      <c r="G30" s="78"/>
      <c r="H30" s="80"/>
      <c r="I30" s="78"/>
      <c r="J30" s="79"/>
    </row>
    <row r="31" spans="1:10">
      <c r="A31" s="263" t="s">
        <v>58</v>
      </c>
      <c r="B31" s="225"/>
      <c r="C31" s="225"/>
      <c r="D31" s="225"/>
      <c r="E31" s="225"/>
      <c r="F31" s="225"/>
      <c r="G31" s="226"/>
      <c r="H31" s="75"/>
      <c r="I31" s="75" t="s">
        <v>59</v>
      </c>
      <c r="J31" s="77">
        <f>SUM(J9:J30)</f>
        <v>743.26200000000017</v>
      </c>
    </row>
    <row r="32" spans="1:10">
      <c r="A32" s="264"/>
      <c r="B32" s="265"/>
      <c r="C32" s="265"/>
      <c r="D32" s="265"/>
      <c r="E32" s="265"/>
      <c r="F32" s="265"/>
      <c r="G32" s="223"/>
      <c r="H32" s="76"/>
      <c r="I32" s="76"/>
      <c r="J32" s="76"/>
    </row>
    <row r="33" spans="1:10">
      <c r="A33" s="266"/>
      <c r="B33" s="267"/>
      <c r="C33" s="267"/>
      <c r="D33" s="267"/>
      <c r="E33" s="267"/>
      <c r="F33" s="267"/>
      <c r="G33" s="268"/>
      <c r="H33" s="75"/>
      <c r="I33" s="75" t="s">
        <v>60</v>
      </c>
      <c r="J33" s="77">
        <f>+J31</f>
        <v>743.26200000000017</v>
      </c>
    </row>
  </sheetData>
  <mergeCells count="18">
    <mergeCell ref="A4:B4"/>
    <mergeCell ref="C4:J4"/>
    <mergeCell ref="A1:B2"/>
    <mergeCell ref="C1:J1"/>
    <mergeCell ref="C2:J2"/>
    <mergeCell ref="A3:B3"/>
    <mergeCell ref="C3:J3"/>
    <mergeCell ref="A31:G31"/>
    <mergeCell ref="A32:G33"/>
    <mergeCell ref="A5:B5"/>
    <mergeCell ref="C5:H5"/>
    <mergeCell ref="I5:J5"/>
    <mergeCell ref="C6:H6"/>
    <mergeCell ref="A7:D30"/>
    <mergeCell ref="E7:E8"/>
    <mergeCell ref="F7:H7"/>
    <mergeCell ref="I7:I8"/>
    <mergeCell ref="J7:J8"/>
  </mergeCells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42"/>
  <sheetViews>
    <sheetView workbookViewId="0">
      <selection activeCell="I32" sqref="I32"/>
    </sheetView>
  </sheetViews>
  <sheetFormatPr baseColWidth="10" defaultRowHeight="15"/>
  <sheetData>
    <row r="2" spans="2:9">
      <c r="B2" s="303" t="s">
        <v>45</v>
      </c>
      <c r="C2" s="285"/>
      <c r="D2" s="285"/>
      <c r="E2" s="285"/>
      <c r="F2" s="285"/>
      <c r="G2" s="304"/>
      <c r="H2" s="285"/>
      <c r="I2" s="286"/>
    </row>
    <row r="3" spans="2:9" ht="15.75" thickBot="1">
      <c r="B3" s="305" t="s">
        <v>46</v>
      </c>
      <c r="C3" s="301"/>
      <c r="D3" s="301"/>
      <c r="E3" s="301"/>
      <c r="F3" s="301"/>
      <c r="G3" s="301"/>
      <c r="H3" s="301"/>
      <c r="I3" s="302"/>
    </row>
    <row r="4" spans="2:9" ht="15.75" thickBot="1">
      <c r="B4" s="111"/>
      <c r="C4" s="112"/>
      <c r="D4" s="112"/>
      <c r="E4" s="113"/>
      <c r="F4" s="113"/>
      <c r="G4" s="113"/>
      <c r="H4" s="113"/>
      <c r="I4" s="114"/>
    </row>
    <row r="5" spans="2:9" ht="15.75" thickBot="1">
      <c r="B5" s="306" t="s">
        <v>105</v>
      </c>
      <c r="C5" s="307"/>
      <c r="D5" s="308"/>
      <c r="E5" s="309"/>
      <c r="F5" s="309"/>
      <c r="G5" s="309"/>
      <c r="H5" s="309"/>
      <c r="I5" s="310"/>
    </row>
    <row r="6" spans="2:9" ht="15.75" thickBot="1">
      <c r="B6" s="115"/>
      <c r="C6" s="116"/>
      <c r="D6" s="116"/>
      <c r="E6" s="116"/>
      <c r="F6" s="116"/>
      <c r="G6" s="116"/>
      <c r="H6" s="116"/>
      <c r="I6" s="117"/>
    </row>
    <row r="7" spans="2:9" ht="15.75" thickBot="1">
      <c r="B7" s="300" t="s">
        <v>106</v>
      </c>
      <c r="C7" s="301"/>
      <c r="D7" s="301"/>
      <c r="E7" s="301"/>
      <c r="F7" s="301"/>
      <c r="G7" s="301"/>
      <c r="H7" s="301"/>
      <c r="I7" s="302"/>
    </row>
    <row r="8" spans="2:9" ht="15.75" thickBot="1">
      <c r="B8" s="118" t="s">
        <v>50</v>
      </c>
      <c r="C8" s="119"/>
      <c r="D8" s="312" t="s">
        <v>15</v>
      </c>
      <c r="E8" s="309"/>
      <c r="F8" s="309"/>
      <c r="G8" s="307"/>
      <c r="H8" s="120" t="s">
        <v>6</v>
      </c>
      <c r="I8" s="121" t="s">
        <v>13</v>
      </c>
    </row>
    <row r="9" spans="2:9" ht="15.75" thickBot="1">
      <c r="B9" s="122" t="s">
        <v>107</v>
      </c>
      <c r="C9" s="313" t="s">
        <v>108</v>
      </c>
      <c r="D9" s="309"/>
      <c r="E9" s="309"/>
      <c r="F9" s="309"/>
      <c r="G9" s="307"/>
      <c r="H9" s="123" t="s">
        <v>109</v>
      </c>
      <c r="I9" s="124" t="s">
        <v>13</v>
      </c>
    </row>
    <row r="10" spans="2:9">
      <c r="B10" s="125"/>
      <c r="C10" s="125"/>
      <c r="D10" s="126"/>
      <c r="E10" s="125"/>
      <c r="F10" s="125"/>
      <c r="G10" s="125"/>
      <c r="H10" s="125"/>
      <c r="I10" s="126"/>
    </row>
    <row r="11" spans="2:9" ht="15.75" thickBot="1">
      <c r="B11" s="125" t="s">
        <v>110</v>
      </c>
      <c r="C11" s="125"/>
      <c r="D11" s="126"/>
      <c r="E11" s="126"/>
      <c r="F11" s="126"/>
      <c r="G11" s="126"/>
      <c r="H11" s="126"/>
      <c r="I11" s="126"/>
    </row>
    <row r="12" spans="2:9">
      <c r="B12" s="314" t="s">
        <v>111</v>
      </c>
      <c r="C12" s="315"/>
      <c r="D12" s="316"/>
      <c r="E12" s="127" t="s">
        <v>112</v>
      </c>
      <c r="F12" s="128" t="s">
        <v>113</v>
      </c>
      <c r="G12" s="127" t="s">
        <v>114</v>
      </c>
      <c r="H12" s="127" t="s">
        <v>115</v>
      </c>
      <c r="I12" s="129"/>
    </row>
    <row r="13" spans="2:9">
      <c r="B13" s="317" t="s">
        <v>116</v>
      </c>
      <c r="C13" s="282"/>
      <c r="D13" s="283"/>
      <c r="E13" s="130" t="s">
        <v>117</v>
      </c>
      <c r="F13" s="131">
        <v>1421</v>
      </c>
      <c r="G13" s="131">
        <v>1.3</v>
      </c>
      <c r="H13" s="131">
        <f t="shared" ref="H13:H14" si="0">F13/G13</f>
        <v>1093.0769230769231</v>
      </c>
      <c r="I13" s="132"/>
    </row>
    <row r="14" spans="2:9">
      <c r="B14" s="317" t="s">
        <v>118</v>
      </c>
      <c r="C14" s="282"/>
      <c r="D14" s="283"/>
      <c r="E14" s="130" t="s">
        <v>117</v>
      </c>
      <c r="F14" s="131">
        <v>39751</v>
      </c>
      <c r="G14" s="133">
        <v>100</v>
      </c>
      <c r="H14" s="131">
        <f t="shared" si="0"/>
        <v>397.51</v>
      </c>
      <c r="I14" s="134"/>
    </row>
    <row r="15" spans="2:9" ht="15.75" thickBot="1">
      <c r="B15" s="318"/>
      <c r="C15" s="319"/>
      <c r="D15" s="320"/>
      <c r="E15" s="135"/>
      <c r="F15" s="136"/>
      <c r="G15" s="137"/>
      <c r="H15" s="136"/>
      <c r="I15" s="138"/>
    </row>
    <row r="16" spans="2:9" ht="15.75" thickBot="1">
      <c r="B16" s="126"/>
      <c r="C16" s="126"/>
      <c r="D16" s="126"/>
      <c r="E16" s="126"/>
      <c r="F16" s="126"/>
      <c r="G16" s="126"/>
      <c r="H16" s="139" t="s">
        <v>119</v>
      </c>
      <c r="I16" s="140">
        <f>SUM(H13:H14)</f>
        <v>1490.5869230769231</v>
      </c>
    </row>
    <row r="17" spans="2:9" ht="15.75" thickBot="1">
      <c r="B17" s="125" t="s">
        <v>120</v>
      </c>
      <c r="C17" s="125"/>
      <c r="D17" s="126"/>
      <c r="E17" s="126"/>
      <c r="F17" s="126"/>
      <c r="G17" s="126"/>
      <c r="H17" s="126"/>
      <c r="I17" s="126"/>
    </row>
    <row r="18" spans="2:9">
      <c r="B18" s="321" t="s">
        <v>111</v>
      </c>
      <c r="C18" s="322"/>
      <c r="D18" s="323"/>
      <c r="E18" s="141" t="s">
        <v>121</v>
      </c>
      <c r="F18" s="141" t="s">
        <v>122</v>
      </c>
      <c r="G18" s="141" t="s">
        <v>123</v>
      </c>
      <c r="H18" s="142" t="s">
        <v>115</v>
      </c>
      <c r="I18" s="143"/>
    </row>
    <row r="19" spans="2:9">
      <c r="B19" s="324" t="s">
        <v>124</v>
      </c>
      <c r="C19" s="282"/>
      <c r="D19" s="283"/>
      <c r="E19" s="144" t="s">
        <v>125</v>
      </c>
      <c r="F19" s="145">
        <v>4916</v>
      </c>
      <c r="G19" s="145">
        <v>0.35</v>
      </c>
      <c r="H19" s="131">
        <f t="shared" ref="H19:H26" si="1">+G19*F19</f>
        <v>1720.6</v>
      </c>
      <c r="I19" s="146"/>
    </row>
    <row r="20" spans="2:9">
      <c r="B20" s="324" t="s">
        <v>126</v>
      </c>
      <c r="C20" s="282"/>
      <c r="D20" s="283"/>
      <c r="E20" s="144" t="s">
        <v>125</v>
      </c>
      <c r="F20" s="144">
        <v>4499.33</v>
      </c>
      <c r="G20" s="144">
        <v>0.5</v>
      </c>
      <c r="H20" s="147">
        <f t="shared" si="1"/>
        <v>2249.665</v>
      </c>
      <c r="I20" s="146"/>
    </row>
    <row r="21" spans="2:9">
      <c r="B21" s="311" t="s">
        <v>127</v>
      </c>
      <c r="C21" s="282"/>
      <c r="D21" s="283"/>
      <c r="E21" s="130" t="s">
        <v>121</v>
      </c>
      <c r="F21" s="144">
        <v>35</v>
      </c>
      <c r="G21" s="148">
        <v>11</v>
      </c>
      <c r="H21" s="147">
        <f t="shared" si="1"/>
        <v>385</v>
      </c>
      <c r="I21" s="146"/>
    </row>
    <row r="22" spans="2:9">
      <c r="B22" s="311" t="s">
        <v>128</v>
      </c>
      <c r="C22" s="282"/>
      <c r="D22" s="283"/>
      <c r="E22" s="130" t="s">
        <v>121</v>
      </c>
      <c r="F22" s="149">
        <v>7246</v>
      </c>
      <c r="G22" s="148">
        <v>0.9</v>
      </c>
      <c r="H22" s="147">
        <f t="shared" si="1"/>
        <v>6521.4000000000005</v>
      </c>
      <c r="I22" s="146"/>
    </row>
    <row r="23" spans="2:9">
      <c r="B23" s="311" t="s">
        <v>129</v>
      </c>
      <c r="C23" s="282"/>
      <c r="D23" s="283"/>
      <c r="E23" s="130" t="s">
        <v>121</v>
      </c>
      <c r="F23" s="147">
        <v>53</v>
      </c>
      <c r="G23" s="148">
        <v>13</v>
      </c>
      <c r="H23" s="147">
        <f t="shared" si="1"/>
        <v>689</v>
      </c>
      <c r="I23" s="146"/>
    </row>
    <row r="24" spans="2:9">
      <c r="B24" s="311" t="s">
        <v>130</v>
      </c>
      <c r="C24" s="282"/>
      <c r="D24" s="283"/>
      <c r="E24" s="130" t="s">
        <v>121</v>
      </c>
      <c r="F24" s="130">
        <v>125</v>
      </c>
      <c r="G24" s="148">
        <v>10</v>
      </c>
      <c r="H24" s="147">
        <f t="shared" si="1"/>
        <v>1250</v>
      </c>
      <c r="I24" s="146"/>
    </row>
    <row r="25" spans="2:9">
      <c r="B25" s="311" t="s">
        <v>131</v>
      </c>
      <c r="C25" s="282"/>
      <c r="D25" s="283"/>
      <c r="E25" s="130" t="s">
        <v>121</v>
      </c>
      <c r="F25" s="147">
        <v>4916</v>
      </c>
      <c r="G25" s="148">
        <v>0.3</v>
      </c>
      <c r="H25" s="147">
        <f t="shared" si="1"/>
        <v>1474.8</v>
      </c>
      <c r="I25" s="146"/>
    </row>
    <row r="26" spans="2:9" ht="15.75" thickBot="1">
      <c r="B26" s="311" t="s">
        <v>132</v>
      </c>
      <c r="C26" s="282"/>
      <c r="D26" s="283"/>
      <c r="E26" s="130" t="s">
        <v>133</v>
      </c>
      <c r="F26" s="147">
        <v>30600</v>
      </c>
      <c r="G26" s="148">
        <v>1.05</v>
      </c>
      <c r="H26" s="147">
        <f t="shared" si="1"/>
        <v>32130</v>
      </c>
      <c r="I26" s="146"/>
    </row>
    <row r="27" spans="2:9" ht="15.75" thickBot="1">
      <c r="B27" s="126"/>
      <c r="C27" s="126"/>
      <c r="D27" s="126"/>
      <c r="E27" s="126"/>
      <c r="F27" s="126"/>
      <c r="G27" s="126"/>
      <c r="H27" s="139" t="s">
        <v>119</v>
      </c>
      <c r="I27" s="150">
        <f>SUM(H19:H26)</f>
        <v>46420.464999999997</v>
      </c>
    </row>
    <row r="28" spans="2:9" ht="15.75" thickBot="1">
      <c r="B28" s="151" t="s">
        <v>134</v>
      </c>
      <c r="C28" s="151"/>
      <c r="D28" s="152"/>
      <c r="E28" s="126"/>
      <c r="F28" s="126"/>
      <c r="G28" s="126"/>
      <c r="H28" s="126"/>
      <c r="I28" s="126"/>
    </row>
    <row r="29" spans="2:9" ht="26.25" thickBot="1">
      <c r="B29" s="327" t="s">
        <v>135</v>
      </c>
      <c r="C29" s="310"/>
      <c r="D29" s="153" t="s">
        <v>136</v>
      </c>
      <c r="E29" s="141" t="s">
        <v>137</v>
      </c>
      <c r="F29" s="141" t="s">
        <v>138</v>
      </c>
      <c r="G29" s="141" t="s">
        <v>139</v>
      </c>
      <c r="H29" s="142" t="s">
        <v>115</v>
      </c>
      <c r="I29" s="143"/>
    </row>
    <row r="30" spans="2:9">
      <c r="B30" s="314"/>
      <c r="C30" s="316"/>
      <c r="D30" s="154"/>
      <c r="E30" s="155"/>
      <c r="F30" s="155"/>
      <c r="G30" s="156"/>
      <c r="H30" s="157">
        <v>0</v>
      </c>
      <c r="I30" s="158"/>
    </row>
    <row r="31" spans="2:9">
      <c r="B31" s="159"/>
      <c r="C31" s="160"/>
      <c r="D31" s="161"/>
      <c r="E31" s="149"/>
      <c r="F31" s="149"/>
      <c r="G31" s="147"/>
      <c r="H31" s="134">
        <v>0</v>
      </c>
      <c r="I31" s="158"/>
    </row>
    <row r="32" spans="2:9" ht="15.75" thickBot="1">
      <c r="B32" s="162"/>
      <c r="C32" s="163"/>
      <c r="D32" s="135"/>
      <c r="E32" s="164"/>
      <c r="F32" s="165"/>
      <c r="G32" s="166"/>
      <c r="H32" s="138">
        <v>0</v>
      </c>
      <c r="I32" s="158"/>
    </row>
    <row r="33" spans="2:9" ht="15.75" thickBot="1">
      <c r="B33" s="126"/>
      <c r="C33" s="126"/>
      <c r="D33" s="126"/>
      <c r="E33" s="126"/>
      <c r="F33" s="126"/>
      <c r="G33" s="126"/>
      <c r="H33" s="167" t="s">
        <v>119</v>
      </c>
      <c r="I33" s="150">
        <f>SUM(H30:H32)</f>
        <v>0</v>
      </c>
    </row>
    <row r="34" spans="2:9" ht="15.75" thickBot="1">
      <c r="B34" s="151" t="s">
        <v>140</v>
      </c>
      <c r="C34" s="151"/>
      <c r="D34" s="126"/>
      <c r="E34" s="126"/>
      <c r="F34" s="126"/>
      <c r="G34" s="126"/>
      <c r="H34" s="126"/>
      <c r="I34" s="126"/>
    </row>
    <row r="35" spans="2:9" ht="15.75" thickBot="1">
      <c r="B35" s="321" t="s">
        <v>141</v>
      </c>
      <c r="C35" s="323"/>
      <c r="D35" s="168" t="s">
        <v>142</v>
      </c>
      <c r="E35" s="141" t="s">
        <v>143</v>
      </c>
      <c r="F35" s="169" t="s">
        <v>144</v>
      </c>
      <c r="G35" s="168" t="s">
        <v>114</v>
      </c>
      <c r="H35" s="142" t="s">
        <v>115</v>
      </c>
      <c r="I35" s="143"/>
    </row>
    <row r="36" spans="2:9">
      <c r="B36" s="325" t="s">
        <v>145</v>
      </c>
      <c r="C36" s="316"/>
      <c r="D36" s="170">
        <v>114466</v>
      </c>
      <c r="E36" s="171">
        <v>2.2000000000000002</v>
      </c>
      <c r="F36" s="172">
        <f>D36*E36</f>
        <v>251825.2</v>
      </c>
      <c r="G36" s="172">
        <v>12</v>
      </c>
      <c r="H36" s="173">
        <f>F36/G36</f>
        <v>20985.433333333334</v>
      </c>
      <c r="I36" s="158"/>
    </row>
    <row r="37" spans="2:9">
      <c r="B37" s="159"/>
      <c r="C37" s="160"/>
      <c r="D37" s="174"/>
      <c r="E37" s="130"/>
      <c r="F37" s="131"/>
      <c r="G37" s="131"/>
      <c r="H37" s="134">
        <v>0</v>
      </c>
      <c r="I37" s="175"/>
    </row>
    <row r="38" spans="2:9">
      <c r="B38" s="159"/>
      <c r="C38" s="160"/>
      <c r="D38" s="174"/>
      <c r="E38" s="130"/>
      <c r="F38" s="131"/>
      <c r="G38" s="131"/>
      <c r="H38" s="134">
        <v>0</v>
      </c>
      <c r="I38" s="175"/>
    </row>
    <row r="39" spans="2:9" ht="15.75" thickBot="1">
      <c r="B39" s="162"/>
      <c r="C39" s="176"/>
      <c r="D39" s="164"/>
      <c r="E39" s="177"/>
      <c r="F39" s="136"/>
      <c r="G39" s="177"/>
      <c r="H39" s="138">
        <v>0</v>
      </c>
      <c r="I39" s="178"/>
    </row>
    <row r="40" spans="2:9" ht="15.75" thickBot="1">
      <c r="B40" s="126"/>
      <c r="C40" s="126"/>
      <c r="D40" s="126"/>
      <c r="E40" s="126"/>
      <c r="F40" s="126"/>
      <c r="G40" s="126"/>
      <c r="H40" s="139" t="s">
        <v>119</v>
      </c>
      <c r="I40" s="179">
        <f>SUM(H36:H39)</f>
        <v>20985.433333333334</v>
      </c>
    </row>
    <row r="41" spans="2:9" ht="15.75" thickBot="1">
      <c r="B41" s="126"/>
      <c r="C41" s="126"/>
      <c r="D41" s="126"/>
      <c r="E41" s="126"/>
      <c r="F41" s="126"/>
      <c r="G41" s="126"/>
      <c r="H41" s="180"/>
      <c r="I41" s="181"/>
    </row>
    <row r="42" spans="2:9" ht="15.75" thickBot="1">
      <c r="B42" s="126"/>
      <c r="C42" s="126"/>
      <c r="D42" s="126"/>
      <c r="E42" s="126"/>
      <c r="F42" s="326" t="s">
        <v>146</v>
      </c>
      <c r="G42" s="233"/>
      <c r="H42" s="233"/>
      <c r="I42" s="150">
        <f>I16+I27+I33+I40</f>
        <v>68896.485256410262</v>
      </c>
    </row>
  </sheetData>
  <mergeCells count="26">
    <mergeCell ref="B36:C36"/>
    <mergeCell ref="F42:H42"/>
    <mergeCell ref="B24:D24"/>
    <mergeCell ref="B25:D25"/>
    <mergeCell ref="B26:D26"/>
    <mergeCell ref="B29:C29"/>
    <mergeCell ref="B30:C30"/>
    <mergeCell ref="B35:C35"/>
    <mergeCell ref="B23:D23"/>
    <mergeCell ref="D8:G8"/>
    <mergeCell ref="C9:G9"/>
    <mergeCell ref="B12:D12"/>
    <mergeCell ref="B13:D13"/>
    <mergeCell ref="B14:D14"/>
    <mergeCell ref="B15:D15"/>
    <mergeCell ref="B18:D18"/>
    <mergeCell ref="B19:D19"/>
    <mergeCell ref="B20:D20"/>
    <mergeCell ref="B21:D21"/>
    <mergeCell ref="B22:D22"/>
    <mergeCell ref="B7:I7"/>
    <mergeCell ref="B2:F2"/>
    <mergeCell ref="G2:I3"/>
    <mergeCell ref="B3:F3"/>
    <mergeCell ref="B5:C5"/>
    <mergeCell ref="D5:I5"/>
  </mergeCells>
  <dataValidations count="1">
    <dataValidation type="list" allowBlank="1" showErrorMessage="1" sqref="I6">
      <formula1>IT</formula1>
    </dataValidation>
  </dataValidations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38"/>
  <sheetViews>
    <sheetView workbookViewId="0">
      <selection activeCell="I38" sqref="I38"/>
    </sheetView>
  </sheetViews>
  <sheetFormatPr baseColWidth="10" defaultRowHeight="15"/>
  <sheetData>
    <row r="2" spans="2:9">
      <c r="B2" s="303" t="s">
        <v>45</v>
      </c>
      <c r="C2" s="285"/>
      <c r="D2" s="285"/>
      <c r="E2" s="285"/>
      <c r="F2" s="285"/>
      <c r="G2" s="304"/>
      <c r="H2" s="285"/>
      <c r="I2" s="286"/>
    </row>
    <row r="3" spans="2:9" ht="15.75" thickBot="1">
      <c r="B3" s="305" t="s">
        <v>46</v>
      </c>
      <c r="C3" s="301"/>
      <c r="D3" s="301"/>
      <c r="E3" s="301"/>
      <c r="F3" s="301"/>
      <c r="G3" s="301"/>
      <c r="H3" s="301"/>
      <c r="I3" s="302"/>
    </row>
    <row r="4" spans="2:9" ht="15.75" thickBot="1">
      <c r="B4" s="111"/>
      <c r="C4" s="112"/>
      <c r="D4" s="112"/>
      <c r="E4" s="113"/>
      <c r="F4" s="113"/>
      <c r="G4" s="113"/>
      <c r="H4" s="113"/>
      <c r="I4" s="114"/>
    </row>
    <row r="5" spans="2:9" ht="15.75" thickBot="1">
      <c r="B5" s="306" t="s">
        <v>105</v>
      </c>
      <c r="C5" s="307"/>
      <c r="D5" s="308"/>
      <c r="E5" s="309"/>
      <c r="F5" s="309"/>
      <c r="G5" s="309"/>
      <c r="H5" s="309"/>
      <c r="I5" s="310"/>
    </row>
    <row r="6" spans="2:9" ht="15.75" thickBot="1">
      <c r="B6" s="115"/>
      <c r="C6" s="116"/>
      <c r="D6" s="116"/>
      <c r="E6" s="116"/>
      <c r="F6" s="116"/>
      <c r="G6" s="116"/>
      <c r="H6" s="116"/>
      <c r="I6" s="117"/>
    </row>
    <row r="7" spans="2:9" ht="15.75" thickBot="1">
      <c r="B7" s="300" t="s">
        <v>106</v>
      </c>
      <c r="C7" s="301"/>
      <c r="D7" s="301"/>
      <c r="E7" s="301"/>
      <c r="F7" s="301"/>
      <c r="G7" s="301"/>
      <c r="H7" s="301"/>
      <c r="I7" s="302"/>
    </row>
    <row r="8" spans="2:9" ht="15.75" thickBot="1">
      <c r="B8" s="118" t="s">
        <v>50</v>
      </c>
      <c r="C8" s="119"/>
      <c r="D8" s="312" t="s">
        <v>147</v>
      </c>
      <c r="E8" s="309"/>
      <c r="F8" s="309"/>
      <c r="G8" s="307"/>
      <c r="H8" s="120" t="s">
        <v>6</v>
      </c>
      <c r="I8" s="121" t="s">
        <v>13</v>
      </c>
    </row>
    <row r="9" spans="2:9" ht="15.75" thickBot="1">
      <c r="B9" s="122" t="s">
        <v>107</v>
      </c>
      <c r="C9" s="313" t="s">
        <v>148</v>
      </c>
      <c r="D9" s="309"/>
      <c r="E9" s="309"/>
      <c r="F9" s="309"/>
      <c r="G9" s="307"/>
      <c r="H9" s="123" t="s">
        <v>109</v>
      </c>
      <c r="I9" s="124" t="s">
        <v>13</v>
      </c>
    </row>
    <row r="10" spans="2:9">
      <c r="B10" s="102"/>
      <c r="C10" s="102"/>
      <c r="D10" s="102"/>
      <c r="E10" s="102"/>
      <c r="F10" s="102"/>
      <c r="G10" s="102"/>
      <c r="H10" s="102"/>
      <c r="I10" s="102"/>
    </row>
    <row r="11" spans="2:9" ht="15.75" thickBot="1">
      <c r="B11" s="125" t="s">
        <v>110</v>
      </c>
      <c r="C11" s="125"/>
      <c r="D11" s="126"/>
      <c r="E11" s="126"/>
      <c r="F11" s="126"/>
      <c r="G11" s="126"/>
      <c r="H11" s="126"/>
      <c r="I11" s="126"/>
    </row>
    <row r="12" spans="2:9" ht="15.75" thickBot="1">
      <c r="B12" s="327" t="s">
        <v>111</v>
      </c>
      <c r="C12" s="309"/>
      <c r="D12" s="310"/>
      <c r="E12" s="141" t="s">
        <v>112</v>
      </c>
      <c r="F12" s="169" t="s">
        <v>113</v>
      </c>
      <c r="G12" s="141" t="s">
        <v>114</v>
      </c>
      <c r="H12" s="182" t="s">
        <v>115</v>
      </c>
      <c r="I12" s="143"/>
    </row>
    <row r="13" spans="2:9">
      <c r="B13" s="328" t="s">
        <v>149</v>
      </c>
      <c r="C13" s="315"/>
      <c r="D13" s="316"/>
      <c r="E13" s="183" t="s">
        <v>150</v>
      </c>
      <c r="F13" s="172">
        <v>721.77</v>
      </c>
      <c r="G13" s="154">
        <v>1</v>
      </c>
      <c r="H13" s="157">
        <f>+G13*F13</f>
        <v>721.77</v>
      </c>
      <c r="I13" s="184"/>
    </row>
    <row r="14" spans="2:9">
      <c r="B14" s="317" t="s">
        <v>151</v>
      </c>
      <c r="C14" s="282"/>
      <c r="D14" s="283"/>
      <c r="E14" s="185" t="s">
        <v>117</v>
      </c>
      <c r="F14" s="131">
        <v>65000</v>
      </c>
      <c r="G14" s="131">
        <v>18</v>
      </c>
      <c r="H14" s="134">
        <f>F14/G14</f>
        <v>3611.1111111111113</v>
      </c>
      <c r="I14" s="175"/>
    </row>
    <row r="15" spans="2:9">
      <c r="B15" s="317"/>
      <c r="C15" s="282"/>
      <c r="D15" s="283"/>
      <c r="E15" s="185"/>
      <c r="F15" s="186"/>
      <c r="G15" s="131"/>
      <c r="H15" s="134">
        <v>0</v>
      </c>
      <c r="I15" s="175"/>
    </row>
    <row r="16" spans="2:9" ht="15.75" thickBot="1">
      <c r="B16" s="318"/>
      <c r="C16" s="319"/>
      <c r="D16" s="320"/>
      <c r="E16" s="135"/>
      <c r="F16" s="164"/>
      <c r="G16" s="136"/>
      <c r="H16" s="138">
        <v>0</v>
      </c>
      <c r="I16" s="178"/>
    </row>
    <row r="17" spans="2:9" ht="15.75" thickBot="1">
      <c r="B17" s="126"/>
      <c r="C17" s="126"/>
      <c r="D17" s="126"/>
      <c r="E17" s="126"/>
      <c r="F17" s="126"/>
      <c r="G17" s="126"/>
      <c r="H17" s="139" t="s">
        <v>119</v>
      </c>
      <c r="I17" s="150">
        <f>SUM(H13:H16)</f>
        <v>4332.8811111111117</v>
      </c>
    </row>
    <row r="18" spans="2:9" ht="15.75" thickBot="1">
      <c r="B18" s="125" t="s">
        <v>120</v>
      </c>
      <c r="C18" s="125"/>
      <c r="D18" s="126"/>
      <c r="E18" s="126"/>
      <c r="F18" s="126"/>
      <c r="G18" s="126"/>
      <c r="H18" s="126"/>
      <c r="I18" s="126"/>
    </row>
    <row r="19" spans="2:9" ht="15.75" thickBot="1">
      <c r="B19" s="321" t="s">
        <v>111</v>
      </c>
      <c r="C19" s="322"/>
      <c r="D19" s="323"/>
      <c r="E19" s="141" t="s">
        <v>121</v>
      </c>
      <c r="F19" s="141" t="s">
        <v>122</v>
      </c>
      <c r="G19" s="141" t="s">
        <v>123</v>
      </c>
      <c r="H19" s="142" t="s">
        <v>115</v>
      </c>
      <c r="I19" s="143"/>
    </row>
    <row r="20" spans="2:9">
      <c r="B20" s="325" t="s">
        <v>152</v>
      </c>
      <c r="C20" s="315"/>
      <c r="D20" s="316"/>
      <c r="E20" s="187" t="s">
        <v>13</v>
      </c>
      <c r="F20" s="188">
        <v>22490</v>
      </c>
      <c r="G20" s="188">
        <v>1.07</v>
      </c>
      <c r="H20" s="189">
        <f t="shared" ref="H20:H21" si="0">+G20*F20</f>
        <v>24064.300000000003</v>
      </c>
      <c r="I20" s="175"/>
    </row>
    <row r="21" spans="2:9">
      <c r="B21" s="330"/>
      <c r="C21" s="282"/>
      <c r="D21" s="283"/>
      <c r="E21" s="190"/>
      <c r="F21" s="145"/>
      <c r="G21" s="191"/>
      <c r="H21" s="192">
        <f t="shared" si="0"/>
        <v>0</v>
      </c>
      <c r="I21" s="175"/>
    </row>
    <row r="22" spans="2:9">
      <c r="B22" s="159"/>
      <c r="C22" s="160"/>
      <c r="D22" s="193"/>
      <c r="E22" s="185"/>
      <c r="F22" s="186"/>
      <c r="G22" s="194"/>
      <c r="H22" s="192">
        <v>0</v>
      </c>
      <c r="I22" s="175"/>
    </row>
    <row r="23" spans="2:9" ht="15.75" thickBot="1">
      <c r="B23" s="195"/>
      <c r="C23" s="152"/>
      <c r="D23" s="177"/>
      <c r="E23" s="135"/>
      <c r="F23" s="164"/>
      <c r="G23" s="136"/>
      <c r="H23" s="138">
        <v>0</v>
      </c>
      <c r="I23" s="178"/>
    </row>
    <row r="24" spans="2:9" ht="15.75" thickBot="1">
      <c r="B24" s="126"/>
      <c r="C24" s="126"/>
      <c r="D24" s="126"/>
      <c r="E24" s="126"/>
      <c r="F24" s="126"/>
      <c r="G24" s="126"/>
      <c r="H24" s="139" t="s">
        <v>119</v>
      </c>
      <c r="I24" s="150">
        <f>SUM(H20:H21)</f>
        <v>24064.300000000003</v>
      </c>
    </row>
    <row r="25" spans="2:9" ht="15.75" thickBot="1">
      <c r="B25" s="151" t="s">
        <v>134</v>
      </c>
      <c r="C25" s="151"/>
      <c r="D25" s="152"/>
      <c r="E25" s="126"/>
      <c r="F25" s="126"/>
      <c r="G25" s="126"/>
      <c r="H25" s="126"/>
      <c r="I25" s="126"/>
    </row>
    <row r="26" spans="2:9" ht="26.25" thickBot="1">
      <c r="B26" s="327" t="s">
        <v>135</v>
      </c>
      <c r="C26" s="310"/>
      <c r="D26" s="153" t="s">
        <v>136</v>
      </c>
      <c r="E26" s="141" t="s">
        <v>137</v>
      </c>
      <c r="F26" s="141" t="s">
        <v>138</v>
      </c>
      <c r="G26" s="141" t="s">
        <v>139</v>
      </c>
      <c r="H26" s="142" t="s">
        <v>115</v>
      </c>
      <c r="I26" s="143"/>
    </row>
    <row r="27" spans="2:9">
      <c r="B27" s="314"/>
      <c r="C27" s="316"/>
      <c r="D27" s="154"/>
      <c r="E27" s="155"/>
      <c r="F27" s="155"/>
      <c r="G27" s="156"/>
      <c r="H27" s="157">
        <v>0</v>
      </c>
      <c r="I27" s="158"/>
    </row>
    <row r="28" spans="2:9">
      <c r="B28" s="159"/>
      <c r="C28" s="160"/>
      <c r="D28" s="161"/>
      <c r="E28" s="149"/>
      <c r="F28" s="149"/>
      <c r="G28" s="147"/>
      <c r="H28" s="134">
        <v>0</v>
      </c>
      <c r="I28" s="158"/>
    </row>
    <row r="29" spans="2:9" ht="15.75" thickBot="1">
      <c r="B29" s="162"/>
      <c r="C29" s="163"/>
      <c r="D29" s="135"/>
      <c r="E29" s="164"/>
      <c r="F29" s="165"/>
      <c r="G29" s="166"/>
      <c r="H29" s="138">
        <v>0</v>
      </c>
      <c r="I29" s="158"/>
    </row>
    <row r="30" spans="2:9" ht="15.75" thickBot="1">
      <c r="B30" s="126"/>
      <c r="C30" s="126"/>
      <c r="D30" s="126"/>
      <c r="E30" s="126"/>
      <c r="F30" s="126"/>
      <c r="G30" s="126"/>
      <c r="H30" s="167" t="s">
        <v>119</v>
      </c>
      <c r="I30" s="150">
        <f>SUM(H27:H29)</f>
        <v>0</v>
      </c>
    </row>
    <row r="31" spans="2:9" ht="15.75" thickBot="1">
      <c r="B31" s="151" t="s">
        <v>140</v>
      </c>
      <c r="C31" s="151"/>
      <c r="D31" s="126"/>
      <c r="E31" s="126"/>
      <c r="F31" s="126"/>
      <c r="G31" s="126"/>
      <c r="H31" s="126"/>
      <c r="I31" s="126"/>
    </row>
    <row r="32" spans="2:9" ht="15.75" thickBot="1">
      <c r="B32" s="321" t="s">
        <v>141</v>
      </c>
      <c r="C32" s="323"/>
      <c r="D32" s="168" t="s">
        <v>142</v>
      </c>
      <c r="E32" s="141" t="s">
        <v>143</v>
      </c>
      <c r="F32" s="169" t="s">
        <v>144</v>
      </c>
      <c r="G32" s="168" t="s">
        <v>114</v>
      </c>
      <c r="H32" s="142" t="s">
        <v>115</v>
      </c>
      <c r="I32" s="143"/>
    </row>
    <row r="33" spans="2:9">
      <c r="B33" s="325" t="s">
        <v>153</v>
      </c>
      <c r="C33" s="316"/>
      <c r="D33" s="170">
        <v>80000</v>
      </c>
      <c r="E33" s="171">
        <v>2.2000000000000002</v>
      </c>
      <c r="F33" s="172">
        <f>D33*E33</f>
        <v>176000</v>
      </c>
      <c r="G33" s="172">
        <v>16</v>
      </c>
      <c r="H33" s="173">
        <f>F33/G33</f>
        <v>11000</v>
      </c>
      <c r="I33" s="158"/>
    </row>
    <row r="34" spans="2:9">
      <c r="B34" s="329"/>
      <c r="C34" s="283"/>
      <c r="D34" s="148"/>
      <c r="E34" s="196"/>
      <c r="F34" s="131"/>
      <c r="G34" s="131"/>
      <c r="H34" s="197"/>
      <c r="I34" s="158"/>
    </row>
    <row r="35" spans="2:9" ht="15.75" thickBot="1">
      <c r="B35" s="162"/>
      <c r="C35" s="176"/>
      <c r="D35" s="164"/>
      <c r="E35" s="177"/>
      <c r="F35" s="136"/>
      <c r="G35" s="177"/>
      <c r="H35" s="138"/>
      <c r="I35" s="178"/>
    </row>
    <row r="36" spans="2:9" ht="15.75" thickBot="1">
      <c r="B36" s="126"/>
      <c r="C36" s="126"/>
      <c r="D36" s="126"/>
      <c r="E36" s="126"/>
      <c r="F36" s="126"/>
      <c r="G36" s="126"/>
      <c r="H36" s="139" t="s">
        <v>119</v>
      </c>
      <c r="I36" s="150">
        <f>SUM(H33:H35)</f>
        <v>11000</v>
      </c>
    </row>
    <row r="37" spans="2:9" ht="15.75" thickBot="1">
      <c r="B37" s="126"/>
      <c r="C37" s="126"/>
      <c r="D37" s="126"/>
      <c r="E37" s="126"/>
      <c r="F37" s="126"/>
      <c r="G37" s="126"/>
      <c r="H37" s="180"/>
      <c r="I37" s="181"/>
    </row>
    <row r="38" spans="2:9" ht="15.75" thickBot="1">
      <c r="B38" s="126"/>
      <c r="C38" s="126"/>
      <c r="D38" s="126"/>
      <c r="E38" s="126"/>
      <c r="F38" s="326" t="s">
        <v>146</v>
      </c>
      <c r="G38" s="233"/>
      <c r="H38" s="233"/>
      <c r="I38" s="150">
        <f>I17+I24+I30+I36</f>
        <v>39397.181111111116</v>
      </c>
    </row>
  </sheetData>
  <mergeCells count="22">
    <mergeCell ref="B32:C32"/>
    <mergeCell ref="B33:C33"/>
    <mergeCell ref="B34:C34"/>
    <mergeCell ref="F38:H38"/>
    <mergeCell ref="B16:D16"/>
    <mergeCell ref="B19:D19"/>
    <mergeCell ref="B20:D20"/>
    <mergeCell ref="B21:D21"/>
    <mergeCell ref="B26:C26"/>
    <mergeCell ref="B27:C27"/>
    <mergeCell ref="B15:D15"/>
    <mergeCell ref="B2:F2"/>
    <mergeCell ref="G2:I3"/>
    <mergeCell ref="B3:F3"/>
    <mergeCell ref="B5:C5"/>
    <mergeCell ref="D5:I5"/>
    <mergeCell ref="B7:I7"/>
    <mergeCell ref="D8:G8"/>
    <mergeCell ref="C9:G9"/>
    <mergeCell ref="B12:D12"/>
    <mergeCell ref="B13:D13"/>
    <mergeCell ref="B14:D14"/>
  </mergeCells>
  <dataValidations count="1">
    <dataValidation type="list" allowBlank="1" showErrorMessage="1" sqref="I6">
      <formula1>IT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20</vt:i4>
      </vt:variant>
      <vt:variant>
        <vt:lpstr>Rangos con nombre</vt:lpstr>
      </vt:variant>
      <vt:variant>
        <vt:i4>1</vt:i4>
      </vt:variant>
    </vt:vector>
  </HeadingPairs>
  <TitlesOfParts>
    <vt:vector size="21" baseType="lpstr">
      <vt:lpstr>PPT</vt:lpstr>
      <vt:lpstr>1,1 DEM ENCHAPE</vt:lpstr>
      <vt:lpstr>2,1 ENCHAPE</vt:lpstr>
      <vt:lpstr>3,1 VINILO</vt:lpstr>
      <vt:lpstr>2. 2,1 CIELO RASO</vt:lpstr>
      <vt:lpstr>2. 2,2 LAMPARA</vt:lpstr>
      <vt:lpstr>2.  3,1 PINTURA</vt:lpstr>
      <vt:lpstr>2.  4,1 DESMONTE ORINAL</vt:lpstr>
      <vt:lpstr>2.  4,2 SUM ORINAL</vt:lpstr>
      <vt:lpstr>3.  2.1 CIELO RASO</vt:lpstr>
      <vt:lpstr>3.  2.2. LAMPARA</vt:lpstr>
      <vt:lpstr>3   3.1 VINILOS</vt:lpstr>
      <vt:lpstr>4.  1,1 DEM ENCHAPE</vt:lpstr>
      <vt:lpstr>4.   2,1 ENCHAPE</vt:lpstr>
      <vt:lpstr>4.   3,1 PINTURA</vt:lpstr>
      <vt:lpstr>5.  2,1 CIELO RASO</vt:lpstr>
      <vt:lpstr>5.   2.2 LAMPARA</vt:lpstr>
      <vt:lpstr>5.  3.1 VINILO </vt:lpstr>
      <vt:lpstr>APU CIELO RASO</vt:lpstr>
      <vt:lpstr>APU IMPERMEABILIZACION</vt:lpstr>
      <vt:lpstr>PPT!Área_de_impresión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2022-05-10T20:02:07Z</cp:lastPrinted>
  <dcterms:created xsi:type="dcterms:W3CDTF">2022-05-03T14:25:24Z</dcterms:created>
  <dcterms:modified xsi:type="dcterms:W3CDTF">2022-07-11T13:37:04Z</dcterms:modified>
</cp:coreProperties>
</file>