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E:\internet_gm\Desktop\"/>
    </mc:Choice>
  </mc:AlternateContent>
  <bookViews>
    <workbookView xWindow="0" yWindow="0" windowWidth="21570" windowHeight="7995"/>
  </bookViews>
  <sheets>
    <sheet name="INFORME OPS" sheetId="1" r:id="rId1"/>
    <sheet name="CONSOLIDADO POR DIRECCION" sheetId="5" r:id="rId2"/>
    <sheet name="MAPA DE COSTOS" sheetId="2" state="hidden" r:id="rId3"/>
    <sheet name="Hoja1" sheetId="6" state="hidden" r:id="rId4"/>
    <sheet name="MAESTROS" sheetId="3" state="hidden" r:id="rId5"/>
  </sheets>
  <functionGroups builtInGroupCount="18"/>
  <definedNames>
    <definedName name="_xlnm._FilterDatabase" localSheetId="1" hidden="1">'CONSOLIDADO POR DIRECCION'!$A$1:$M$764</definedName>
    <definedName name="_xlnm._FilterDatabase" localSheetId="0" hidden="1">'INFORME OPS'!$E$99:$O$109</definedName>
    <definedName name="_xlnm._FilterDatabase" localSheetId="2" hidden="1">'MAPA DE COSTOS'!$B$1:$E$698</definedName>
    <definedName name="AMBU001">'INFORME OPS'!$H$21</definedName>
    <definedName name="AMBU002">'INFORME OPS'!$H$22</definedName>
    <definedName name="AMBU003">'INFORME OPS'!$H$23</definedName>
    <definedName name="AÑOCTO">'INFORME OPS'!$J$14</definedName>
    <definedName name="AÑOPAGO">'INFORME OPS'!$F$118</definedName>
    <definedName name="AÑOPERAPO">'INFORME OPS'!$B$118</definedName>
    <definedName name="AÑOS">MAESTROS!$D$2:$D$7</definedName>
    <definedName name="APH">'INFORME OPS'!$B$48</definedName>
    <definedName name="APOMINARL">'INFORME OPS'!$L$123</definedName>
    <definedName name="APOMINPEN">'INFORME OPS'!$L$121</definedName>
    <definedName name="APOMINSAL">'INFORME OPS'!$L$122</definedName>
    <definedName name="APORTEARL">'INFORME OPS'!$M$123</definedName>
    <definedName name="APORTEPEN">'INFORME OPS'!$M$121</definedName>
    <definedName name="APORTESAL">'INFORME OPS'!$M$122</definedName>
    <definedName name="APOYOSUP1">'INFORME OPS'!$K$128</definedName>
    <definedName name="APOYOSUP2">'INFORME OPS'!#REF!</definedName>
    <definedName name="ARL">MAESTROS!$E$14</definedName>
    <definedName name="CAPH001">'INFORME OPS'!$H$49</definedName>
    <definedName name="CAPH002">'INFORME OPS'!$H$51</definedName>
    <definedName name="CargoApoyo1">'INFORME OPS'!#REF!</definedName>
    <definedName name="CargoApoyo2">'INFORME OPS'!#REF!</definedName>
    <definedName name="CargoApoyo3">'INFORME OPS'!#REF!</definedName>
    <definedName name="CargoApoyo4">'INFORME OPS'!#REF!</definedName>
    <definedName name="CargoProfe1">'INFORME OPS'!#REF!</definedName>
    <definedName name="CargoSuper1">'INFORME OPS'!$L$9</definedName>
    <definedName name="CargoSuper2">'INFORME OPS'!#REF!</definedName>
    <definedName name="CargoSuper3">'INFORME OPS'!#REF!</definedName>
    <definedName name="CargoSuper4">'INFORME OPS'!#REF!</definedName>
    <definedName name="CATORCE">'CONSOLIDADO POR DIRECCION'!$B$628:$B$683</definedName>
    <definedName name="CCO">'MAPA DE COSTOS'!$D$2:$D$630</definedName>
    <definedName name="cedula">'INFORME OPS'!$L$7</definedName>
    <definedName name="CENCOS">'CONSOLIDADO POR DIRECCION'!$C$1:$D$708</definedName>
    <definedName name="CENTROSCCO">'INFORME OPS'!$N$20:$N$73</definedName>
    <definedName name="CINCO">'CONSOLIDADO POR DIRECCION'!$B$429:$B$462</definedName>
    <definedName name="COMP001">'INFORME OPS'!$H$45</definedName>
    <definedName name="COMP002">'INFORME OPS'!$H$46</definedName>
    <definedName name="COMP003">'INFORME OPS'!$H$47</definedName>
    <definedName name="CUATRO">'CONSOLIDADO POR DIRECCION'!$B$341:$B$428</definedName>
    <definedName name="DIAPAGO">'INFORME OPS'!$H$118</definedName>
    <definedName name="DIAS">MAESTROS!$L$2:$L$32</definedName>
    <definedName name="DIEZ">'CONSOLIDADO POR DIRECCION'!$B$684</definedName>
    <definedName name="DIRAMB">'INFORME OPS'!$B$20</definedName>
    <definedName name="DIRCOMP">'INFORME OPS'!$B$44</definedName>
    <definedName name="DIRECCIONES">'CONSOLIDADO POR DIRECCION'!$H$2:$H$172</definedName>
    <definedName name="DIRHOSP">'INFORME OPS'!$B$28</definedName>
    <definedName name="DIRURG">'INFORME OPS'!$B$24</definedName>
    <definedName name="DIRUSS">'CONSOLIDADO POR DIRECCION'!$H$2:$I$166</definedName>
    <definedName name="DOCE">'CONSOLIDADO POR DIRECCION'!$B$690:$B$692</definedName>
    <definedName name="DOS">'CONSOLIDADO POR DIRECCION'!$B$4:$B$96</definedName>
    <definedName name="ENTBANC">'INFORME OPS'!$F$126</definedName>
    <definedName name="FIN">MAESTROS!$F$9</definedName>
    <definedName name="FINPORC">MAESTROS!$K$101</definedName>
    <definedName name="HONO">'INFORME OPS'!$B$69</definedName>
    <definedName name="HONO001">'INFORME OPS'!$H$70</definedName>
    <definedName name="HONO002">'INFORME OPS'!$H$71</definedName>
    <definedName name="HONO003">'INFORME OPS'!$H$72</definedName>
    <definedName name="HOSP001">'INFORME OPS'!$H$29</definedName>
    <definedName name="HOSP002">'INFORME OPS'!$H$30</definedName>
    <definedName name="HOSP003">'INFORME OPS'!$H$31</definedName>
    <definedName name="IDBCO">TBBANCOS[ENTIDAD]</definedName>
    <definedName name="IDMES">MAESTROS!$A$2:$A$13</definedName>
    <definedName name="IDRIESGO">MAESTROS!$H$2:$H$6</definedName>
    <definedName name="INICIO">MAESTROS!$E$9</definedName>
    <definedName name="INIPORC">MAESTROS!$K$2</definedName>
    <definedName name="mAMBU">'INFORME OPS'!$G$20</definedName>
    <definedName name="MAPA_COSTOS">'MAPA DE COSTOS'!$B$1:$C$410</definedName>
    <definedName name="mCOMP">'INFORME OPS'!$G$44</definedName>
    <definedName name="MENSAJE1">'INFORME OPS'!#REF!</definedName>
    <definedName name="MENSAJE2">'INFORME OPS'!#REF!</definedName>
    <definedName name="MENSAJE3">'INFORME OPS'!#REF!</definedName>
    <definedName name="MENSAJE4">'INFORME OPS'!#REF!</definedName>
    <definedName name="MESES">MAESTROS!$A$2:$B$13</definedName>
    <definedName name="MESPAGO">'INFORME OPS'!$G$118</definedName>
    <definedName name="MESPERAPO">'INFORME OPS'!$E$118</definedName>
    <definedName name="mHOSP">'INFORME OPS'!$G$28</definedName>
    <definedName name="MINIMO">MAESTROS!$E$10</definedName>
    <definedName name="MTOMIN">MAESTROS!$E$11</definedName>
    <definedName name="mUCIA">'INFORME OPS'!$G$40</definedName>
    <definedName name="mUCIN">'INFORME OPS'!$G$36</definedName>
    <definedName name="mUCIP">'INFORME OPS'!$G$32</definedName>
    <definedName name="MUNIDADES">'CONSOLIDADO POR DIRECCION'!$I$2:$I$172</definedName>
    <definedName name="mURGE">'INFORME OPS'!$G$24</definedName>
    <definedName name="NIVRIE">'INFORME OPS'!$F$123</definedName>
    <definedName name="NOMAPOYO1">'INFORME OPS'!$K$130</definedName>
    <definedName name="NOMAPOYO2">'INFORME OPS'!#REF!</definedName>
    <definedName name="NombreApoyo1">'INFORME OPS'!#REF!</definedName>
    <definedName name="NombreApoyo2">'INFORME OPS'!#REF!</definedName>
    <definedName name="NombreApoyo3">'INFORME OPS'!#REF!</definedName>
    <definedName name="NombreApoyo4">'INFORME OPS'!#REF!</definedName>
    <definedName name="nombreApoyoTec1">'INFORME OPS'!$G$11</definedName>
    <definedName name="nombreApoyoTec2">'INFORME OPS'!$G$12</definedName>
    <definedName name="nombreContratista">'INFORME OPS'!$G$7</definedName>
    <definedName name="NombreProfe1">'INFORME OPS'!#REF!</definedName>
    <definedName name="nombreSuper1">'INFORME OPS'!$G$9</definedName>
    <definedName name="NombreSuper2">'INFORME OPS'!#REF!</definedName>
    <definedName name="NombreSuper3">'INFORME OPS'!#REF!</definedName>
    <definedName name="Nombresuper4">'INFORME OPS'!#REF!</definedName>
    <definedName name="nombreSuperCont">'INFORME OPS'!$G$10</definedName>
    <definedName name="nombreSuperPlanta">'INFORME OPS'!$G$9</definedName>
    <definedName name="NOMMESES">MAESTROS!$B$2:$B$13</definedName>
    <definedName name="NRO_CTA">'INFORME OPS'!$L$126</definedName>
    <definedName name="NROPLANILLA">'INFORME OPS'!$I$118</definedName>
    <definedName name="NUEVE">'CONSOLIDADO POR DIRECCION'!$B$547:$B$555</definedName>
    <definedName name="OCHO">'CONSOLIDADO POR DIRECCION'!$B$556:$B$627</definedName>
    <definedName name="ONCE">'CONSOLIDADO POR DIRECCION'!$B$685:$B$689</definedName>
    <definedName name="PART">'INFORME OPS'!$B$57</definedName>
    <definedName name="PART001">'INFORME OPS'!$H$58</definedName>
    <definedName name="PART002">'INFORME OPS'!$H$59</definedName>
    <definedName name="PART003">'INFORME OPS'!$H$60</definedName>
    <definedName name="PENSION">MAESTROS!$E$13</definedName>
    <definedName name="PENSIONADO">'INFORME OPS'!$F$121</definedName>
    <definedName name="perfilSuperCont">'INFORME OPS'!$L$10</definedName>
    <definedName name="PERIAPO">MAESTROS!$H$11:$H$46</definedName>
    <definedName name="PERIODOS">MAESTROS!$D$2:$F$7</definedName>
    <definedName name="PIC">'INFORME OPS'!$B$65</definedName>
    <definedName name="PORCBASE">MAESTROS!$E$15</definedName>
    <definedName name="PORCENT">MAESTROS!$K$2:$K$101</definedName>
    <definedName name="REMU">'INFORME OPS'!$B$73</definedName>
    <definedName name="REMU001">'INFORME OPS'!$H$74</definedName>
    <definedName name="REMU002">'INFORME OPS'!$H$75</definedName>
    <definedName name="REMU003">'INFORME OPS'!$H$76</definedName>
    <definedName name="RIESGO">MAESTROS!$H$2:$I$6</definedName>
    <definedName name="RURA">'INFORME OPS'!$B$53</definedName>
    <definedName name="RURA001">'INFORME OPS'!$H$54</definedName>
    <definedName name="RURA002">'INFORME OPS'!$H$55</definedName>
    <definedName name="RURA003">'INFORME OPS'!$H$56</definedName>
    <definedName name="SALUD">MAESTROS!$E$12</definedName>
    <definedName name="SEIS">'CONSOLIDADO POR DIRECCION'!$B$463:$B$534</definedName>
    <definedName name="SIETE">'CONSOLIDADO POR DIRECCION'!$B$535:$B$546</definedName>
    <definedName name="SIRC">'INFORME OPS'!$B$52</definedName>
    <definedName name="SIRC001">'INFORME OPS'!$H$52</definedName>
    <definedName name="SMLV">MAESTROS!$N$2:$O$9</definedName>
    <definedName name="SPUB001">'INFORME OPS'!$H$66</definedName>
    <definedName name="SPUB002">'INFORME OPS'!$H$67</definedName>
    <definedName name="SPUB003">'INFORME OPS'!$H$68</definedName>
    <definedName name="SUMACANTHORAS">'INFORME OPS'!$H$20:$H$48</definedName>
    <definedName name="SUMAVRHORA">'INFORME OPS'!#REF!</definedName>
    <definedName name="TBUSS">'CONSOLIDADO POR DIRECCION'!$L$2:$L$43</definedName>
    <definedName name="TCTA">TIPOCTA[TIPOCTA]</definedName>
    <definedName name="TIPO_CTA">'INFORME OPS'!$J$126</definedName>
    <definedName name="_xlnm.Print_Titles" localSheetId="0">'INFORME OPS'!$1:$3</definedName>
    <definedName name="TOTAMB">'INFORME OPS'!$M$21:$N$23</definedName>
    <definedName name="TOTAPH">'INFORME OPS'!$M$49:$N$51</definedName>
    <definedName name="TOTCOM">'INFORME OPS'!$M$45:$N$47</definedName>
    <definedName name="TOTHON">'INFORME OPS'!$M$70:$N$72</definedName>
    <definedName name="TOTHOS">'INFORME OPS'!$M$29:$N$31</definedName>
    <definedName name="TOTPAR">'INFORME OPS'!$M$58:$N$60</definedName>
    <definedName name="TOTPIC">'INFORME OPS'!$M$66:$N$68</definedName>
    <definedName name="TOTPORC">'INFORME OPS'!$Q$20:$Q$73</definedName>
    <definedName name="TOTREM">'INFORME OPS'!$M$74:$N$76</definedName>
    <definedName name="TOTRUR">'INFORME OPS'!$M$54:$N$56</definedName>
    <definedName name="TOTSIR">'INFORME OPS'!$M$52</definedName>
    <definedName name="TOTUCIA">'INFORME OPS'!$M$41:$N$43</definedName>
    <definedName name="TOTUCIN">'INFORME OPS'!$M$37:$N$39</definedName>
    <definedName name="TOTUCIP">'INFORME OPS'!$M$33:$N$35</definedName>
    <definedName name="TOTURG">'INFORME OPS'!$M$25:$N$27</definedName>
    <definedName name="TRECE">'CONSOLIDADO POR DIRECCION'!$B$694:$B$695</definedName>
    <definedName name="TRES">'CONSOLIDADO POR DIRECCION'!$B$97:$B$340</definedName>
    <definedName name="UCIA">'INFORME OPS'!$B$40</definedName>
    <definedName name="UCIA001">'INFORME OPS'!$H$41</definedName>
    <definedName name="UCIA002">'INFORME OPS'!$H$42</definedName>
    <definedName name="UCIA003">'INFORME OPS'!$H$43</definedName>
    <definedName name="UCIN">'INFORME OPS'!$B$36</definedName>
    <definedName name="UCIN001">'INFORME OPS'!$H$37</definedName>
    <definedName name="UCIN002">'INFORME OPS'!$H$38</definedName>
    <definedName name="UCIN003">'INFORME OPS'!$H$39</definedName>
    <definedName name="UCIP">'INFORME OPS'!$B$32</definedName>
    <definedName name="UCIP001">'INFORME OPS'!$H$33</definedName>
    <definedName name="UCIP002">'INFORME OPS'!$H$34</definedName>
    <definedName name="UCIP003">'INFORME OPS'!$H$35</definedName>
    <definedName name="UNO">'CONSOLIDADO POR DIRECCION'!$B$2:$B$3</definedName>
    <definedName name="URGE001">'INFORME OPS'!$H$25</definedName>
    <definedName name="URGE002">'INFORME OPS'!$H$26</definedName>
    <definedName name="URGE003">'INFORME OPS'!$H$27</definedName>
    <definedName name="USS">'CONSOLIDADO POR DIRECCION'!#REF!</definedName>
    <definedName name="USSCCO">'CONSOLIDADO POR DIRECCION'!$B$1:$C$708</definedName>
    <definedName name="VALAMB">'INFORME OPS'!$K$21:$L$23</definedName>
    <definedName name="VALCOM">'INFORME OPS'!$K$45:$L$47</definedName>
    <definedName name="VALHOS">'INFORME OPS'!$K$29:$L$31</definedName>
    <definedName name="VALUCA">'INFORME OPS'!$K$41:$L$43</definedName>
    <definedName name="VALUCN">'INFORME OPS'!$K$37:$L$39</definedName>
    <definedName name="VALUCP">'INFORME OPS'!$K$33:$L$35</definedName>
    <definedName name="VALURG">'INFORME OPS'!$K$25:$L$27</definedName>
    <definedName name="VIGENCIA">MAESTROS!#REF!</definedName>
    <definedName name="VRADMIN">'INFORME OPS'!$K$73</definedName>
    <definedName name="VRAPOMIN">'INFORME OPS'!$L$124</definedName>
    <definedName name="VRCERT">'INFORME OPS'!#REF!</definedName>
    <definedName name="VRCERTAPO">'INFORME OPS'!$M$116</definedName>
    <definedName name="VRFINCER">'INFORME OPS'!$L$6</definedName>
    <definedName name="VRINICER">'INFORME OPS'!$H$6</definedName>
    <definedName name="VRINICTO">'INFORME OPS'!$C$96</definedName>
    <definedName name="VRMENCTO">'INFORME OPS'!$F$77</definedName>
    <definedName name="VRMINAPO">MAESTROS!$F$15</definedName>
    <definedName name="VRMINARL">MAESTROS!$F$14</definedName>
    <definedName name="VRMINPEN">MAESTROS!$F$13</definedName>
    <definedName name="VRMINSAL">MAESTROS!$F$12</definedName>
    <definedName name="VRPAGTO">'INFORME OPS'!$J$96</definedName>
    <definedName name="VRPIC">'INFORME OPS'!$K$69</definedName>
    <definedName name="VRSDOCTO">'INFORME OPS'!$N$96</definedName>
    <definedName name="VRTOTCTO">'INFORME OPS'!$G$96</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F77" i="1" l="1"/>
  <c r="N124" i="1" l="1"/>
  <c r="M50" i="1" l="1"/>
  <c r="O50" i="1" s="1"/>
  <c r="B50" i="1"/>
  <c r="F135" i="1"/>
  <c r="F133" i="1"/>
  <c r="G96" i="1"/>
  <c r="O64" i="1"/>
  <c r="B64" i="1"/>
  <c r="O63" i="1"/>
  <c r="B63" i="1"/>
  <c r="B62" i="1"/>
  <c r="G119" i="1"/>
  <c r="K130" i="1" l="1"/>
  <c r="K128" i="1"/>
  <c r="J96" i="1" l="1"/>
  <c r="E9" i="3" l="1"/>
  <c r="B1" i="6" l="1"/>
  <c r="B2" i="6" s="1"/>
  <c r="M59" i="1" l="1"/>
  <c r="M60" i="1"/>
  <c r="M58" i="1"/>
  <c r="M56" i="1" l="1"/>
  <c r="M55" i="1"/>
  <c r="M54" i="1"/>
  <c r="M52" i="1"/>
  <c r="M51" i="1"/>
  <c r="M49" i="1"/>
  <c r="M47" i="1"/>
  <c r="M46" i="1"/>
  <c r="M45" i="1"/>
  <c r="M43" i="1"/>
  <c r="M42" i="1"/>
  <c r="M41" i="1"/>
  <c r="M39" i="1"/>
  <c r="M38" i="1"/>
  <c r="M37" i="1"/>
  <c r="M35" i="1"/>
  <c r="M34" i="1"/>
  <c r="M33" i="1"/>
  <c r="M31" i="1"/>
  <c r="M30" i="1"/>
  <c r="M29" i="1"/>
  <c r="M27" i="1"/>
  <c r="M26" i="1"/>
  <c r="M25" i="1"/>
  <c r="M23" i="1"/>
  <c r="M22" i="1"/>
  <c r="N96" i="1" l="1"/>
  <c r="B76" i="1"/>
  <c r="B75" i="1"/>
  <c r="B74" i="1"/>
  <c r="B72" i="1"/>
  <c r="B71" i="1"/>
  <c r="B68" i="1"/>
  <c r="B67" i="1"/>
  <c r="B66" i="1"/>
  <c r="B60" i="1"/>
  <c r="B59" i="1"/>
  <c r="B58" i="1"/>
  <c r="B56" i="1"/>
  <c r="B55" i="1"/>
  <c r="B54" i="1"/>
  <c r="B51" i="1"/>
  <c r="B49" i="1"/>
  <c r="B47" i="1"/>
  <c r="B46" i="1"/>
  <c r="B45" i="1"/>
  <c r="B43" i="1"/>
  <c r="B42" i="1"/>
  <c r="B41" i="1"/>
  <c r="B39" i="1"/>
  <c r="B38" i="1"/>
  <c r="B37" i="1"/>
  <c r="B35" i="1"/>
  <c r="B34" i="1"/>
  <c r="B33" i="1"/>
  <c r="B31" i="1"/>
  <c r="B30" i="1"/>
  <c r="B29" i="1"/>
  <c r="B27" i="1"/>
  <c r="B26" i="1"/>
  <c r="B25" i="1"/>
  <c r="O76" i="1" l="1"/>
  <c r="O75" i="1"/>
  <c r="O68" i="1"/>
  <c r="O67" i="1"/>
  <c r="Q73" i="1"/>
  <c r="Q69" i="1"/>
  <c r="Q65" i="1"/>
  <c r="O66" i="1" s="1"/>
  <c r="O51" i="1"/>
  <c r="O46" i="1"/>
  <c r="O45" i="1"/>
  <c r="O39" i="1"/>
  <c r="O38" i="1"/>
  <c r="O34" i="1"/>
  <c r="O33" i="1"/>
  <c r="O31" i="1"/>
  <c r="O30" i="1"/>
  <c r="O27" i="1"/>
  <c r="O26" i="1"/>
  <c r="O25" i="1"/>
  <c r="O72" i="1" l="1"/>
  <c r="Q57" i="1"/>
  <c r="Q53" i="1"/>
  <c r="O71" i="1"/>
  <c r="O52" i="1"/>
  <c r="Q24" i="1"/>
  <c r="Q28" i="1"/>
  <c r="O29" i="1" s="1"/>
  <c r="Q32" i="1"/>
  <c r="Q36" i="1"/>
  <c r="O37" i="1" s="1"/>
  <c r="Q40" i="1"/>
  <c r="O43" i="1" s="1"/>
  <c r="Q44" i="1"/>
  <c r="O47" i="1"/>
  <c r="Q48" i="1"/>
  <c r="Q20" i="1"/>
  <c r="O35" i="1"/>
  <c r="O74" i="1" l="1"/>
  <c r="O41" i="1"/>
  <c r="O42" i="1"/>
  <c r="O59" i="1"/>
  <c r="O60" i="1"/>
  <c r="O58" i="1"/>
  <c r="O54" i="1"/>
  <c r="O23" i="1"/>
  <c r="O22" i="1"/>
  <c r="O49" i="1"/>
  <c r="O70" i="1"/>
  <c r="Q19" i="1"/>
  <c r="H77" i="1"/>
  <c r="B23" i="1" l="1"/>
  <c r="B22" i="1"/>
  <c r="B21" i="1"/>
  <c r="F130" i="1" l="1"/>
  <c r="F128" i="1"/>
  <c r="F9" i="3" l="1"/>
  <c r="E10" i="3"/>
  <c r="E11" i="3" s="1"/>
  <c r="K121" i="1" l="1"/>
  <c r="F12" i="3"/>
  <c r="F13" i="3"/>
  <c r="L121" i="1" s="1"/>
  <c r="E14" i="3"/>
  <c r="F14" i="3" s="1"/>
  <c r="L123" i="1" l="1"/>
  <c r="L122" i="1"/>
  <c r="F15" i="3" l="1"/>
  <c r="L124" i="1"/>
</calcChain>
</file>

<file path=xl/sharedStrings.xml><?xml version="1.0" encoding="utf-8"?>
<sst xmlns="http://schemas.openxmlformats.org/spreadsheetml/2006/main" count="6273" uniqueCount="1596">
  <si>
    <t>SUBRED INTEGRADA DE SERVICIOS  DE SALUD SUR E.S.E</t>
  </si>
  <si>
    <t>DATOS DEL INFORME</t>
  </si>
  <si>
    <t>Desde:</t>
  </si>
  <si>
    <t>Hasta:</t>
  </si>
  <si>
    <t>Nombre del Contratista:</t>
  </si>
  <si>
    <t>Cédula:</t>
  </si>
  <si>
    <t>%</t>
  </si>
  <si>
    <t xml:space="preserve">DATOS DEL CONTRATO </t>
  </si>
  <si>
    <t>NO CONTRATO:</t>
  </si>
  <si>
    <t>Año Contrato:</t>
  </si>
  <si>
    <t>EJECUCIÓN DE ACTIVIDADES FRENTE A LAS OBLIGACIONES DURANTE EL PERÍODO REPORTADO</t>
  </si>
  <si>
    <t>TOTAL</t>
  </si>
  <si>
    <t>INGRESO BASE DE COTIZACION</t>
  </si>
  <si>
    <t>VALOR MINIMO DE LOS APORTES</t>
  </si>
  <si>
    <t>PENSIONADO</t>
  </si>
  <si>
    <t>SALUD</t>
  </si>
  <si>
    <t>ARL</t>
  </si>
  <si>
    <t>NOMBRE COMPLETO CONTRATISTA</t>
  </si>
  <si>
    <t>CC.  NO. CONTRATISTA</t>
  </si>
  <si>
    <t>UNIDAD DE SERVICIOS</t>
  </si>
  <si>
    <t>ATENCIÓN AL USUARIO  - USS MEISSEN</t>
  </si>
  <si>
    <t>O02ME</t>
  </si>
  <si>
    <t>D05ME</t>
  </si>
  <si>
    <t>A02ME</t>
  </si>
  <si>
    <t>A23ME</t>
  </si>
  <si>
    <t>C01ME</t>
  </si>
  <si>
    <t>C13ME</t>
  </si>
  <si>
    <t>CLINICA DE HERIDAS - USS MEISSEN</t>
  </si>
  <si>
    <t>A28ME</t>
  </si>
  <si>
    <t>CONSULTA URGENCIAS - USS MEISSEN</t>
  </si>
  <si>
    <t>B01ME</t>
  </si>
  <si>
    <t>ESTERILIZACION - USS MEISSEN</t>
  </si>
  <si>
    <t>N05ME</t>
  </si>
  <si>
    <t>FARMACIA - USS MEISSEN</t>
  </si>
  <si>
    <t>M05ME</t>
  </si>
  <si>
    <t>FISIOTERAPIA Y REHABILITACION - USS MEISSEN</t>
  </si>
  <si>
    <t>M06ME</t>
  </si>
  <si>
    <t>A06ME</t>
  </si>
  <si>
    <t>A24ME</t>
  </si>
  <si>
    <t>C10ME</t>
  </si>
  <si>
    <t>I03ME</t>
  </si>
  <si>
    <t>I01ME</t>
  </si>
  <si>
    <t>L02ME</t>
  </si>
  <si>
    <t>L04ME</t>
  </si>
  <si>
    <t>LABORATORIO Y ANALISIS CLINICO - USS MEISSEN</t>
  </si>
  <si>
    <t>L07ME</t>
  </si>
  <si>
    <t>LACTARIO - USS MEISSEN</t>
  </si>
  <si>
    <t>N07ME</t>
  </si>
  <si>
    <t>C02ME</t>
  </si>
  <si>
    <t>A35ME</t>
  </si>
  <si>
    <t>A10ME</t>
  </si>
  <si>
    <t>A11ME</t>
  </si>
  <si>
    <t>I06ME</t>
  </si>
  <si>
    <t>A13ME</t>
  </si>
  <si>
    <t>P04ME</t>
  </si>
  <si>
    <t>B02ME</t>
  </si>
  <si>
    <t>ODONTOLOGIA GENERAL - USS MEISSEN</t>
  </si>
  <si>
    <t>E01ME</t>
  </si>
  <si>
    <t>ODONTOLOGIA PEDIATRICA - USS MEISSEN</t>
  </si>
  <si>
    <t>E02ME</t>
  </si>
  <si>
    <t>A21ME</t>
  </si>
  <si>
    <t>C14ME</t>
  </si>
  <si>
    <t>A25ME</t>
  </si>
  <si>
    <t>C11ME</t>
  </si>
  <si>
    <t>I02ME</t>
  </si>
  <si>
    <t>A32ME</t>
  </si>
  <si>
    <t>OTRAS TERAPIAS - USS MEISSEN</t>
  </si>
  <si>
    <t>M07ME</t>
  </si>
  <si>
    <t>OTRAS UNIDADES ESPECIALES - USS MEISSEN</t>
  </si>
  <si>
    <t>J13ME</t>
  </si>
  <si>
    <t>A26ME</t>
  </si>
  <si>
    <t>I05ME</t>
  </si>
  <si>
    <t>PLAN CANGURO - USS MEISSEN</t>
  </si>
  <si>
    <t>J16ME</t>
  </si>
  <si>
    <t>A27ME</t>
  </si>
  <si>
    <t>I08ME</t>
  </si>
  <si>
    <t>C03ME</t>
  </si>
  <si>
    <t>PROCEDIMIENTOS  URGENCIAS - USS MEISSEN</t>
  </si>
  <si>
    <t>B03ME</t>
  </si>
  <si>
    <t>A17ME</t>
  </si>
  <si>
    <t>RESONANCIA MAGNETICA Y T.A.C. - USS MEISSEN</t>
  </si>
  <si>
    <t>L06ME</t>
  </si>
  <si>
    <t>SALAS ENFERMEDAD RESPIRATORIA AGUDA (ERA) - USS MEISSEN</t>
  </si>
  <si>
    <t>M09ME</t>
  </si>
  <si>
    <t>M16ME</t>
  </si>
  <si>
    <t>TERAPIA OCUPACIONAL - USS MEISSEN</t>
  </si>
  <si>
    <t>M17ME</t>
  </si>
  <si>
    <t>TERAPIA RESPIRATORIA - USS MEISSEN</t>
  </si>
  <si>
    <t>M15ME</t>
  </si>
  <si>
    <t>O01ME</t>
  </si>
  <si>
    <t>UCI  INTERMEDIOS ADULTOS - USS MEISSEN</t>
  </si>
  <si>
    <t>J05ME</t>
  </si>
  <si>
    <t>UCI  INTERMEDIOS NEONATAL - USS MEISSEN</t>
  </si>
  <si>
    <t>J07ME</t>
  </si>
  <si>
    <t>UCI ADULTOS - USS MEISSEN</t>
  </si>
  <si>
    <t>J02ME</t>
  </si>
  <si>
    <t>UCI NEONATAL - USS MEISSEN</t>
  </si>
  <si>
    <t>J04ME</t>
  </si>
  <si>
    <t>J09ME</t>
  </si>
  <si>
    <t>URGENCIAS ESPECIALIZADAS - USS MEISSEN</t>
  </si>
  <si>
    <t>B04ME</t>
  </si>
  <si>
    <t>URGENCIAS PEDIATRICAS - USS MEISSEN</t>
  </si>
  <si>
    <t>B05ME</t>
  </si>
  <si>
    <t>A20ME</t>
  </si>
  <si>
    <t>C09ME</t>
  </si>
  <si>
    <t>I14ME</t>
  </si>
  <si>
    <t>ATENCIÓN AL USUARIO  - USS  NAZARETH</t>
  </si>
  <si>
    <t>O02NN</t>
  </si>
  <si>
    <t>ATENCIÓN AL USUARIO  - USS  SAN JUAN</t>
  </si>
  <si>
    <t>O02NS</t>
  </si>
  <si>
    <t>CONSULTA URGENCIAS - USS NAZARETH</t>
  </si>
  <si>
    <t>B01NN</t>
  </si>
  <si>
    <t>CONSULTA URGENCIAS - USS SAN JUAN DE SUMAPAZ</t>
  </si>
  <si>
    <t>B01NS</t>
  </si>
  <si>
    <t>FARMACIA - USS NAZARETH</t>
  </si>
  <si>
    <t>M05NN</t>
  </si>
  <si>
    <t>FARMACIA - USS SAN JUAN DE SUMAPAZ</t>
  </si>
  <si>
    <t>M05NS</t>
  </si>
  <si>
    <t>HISTORIAS CLINICAS (ESTADISTICA)  - USS  NAZARETH</t>
  </si>
  <si>
    <t>Q03NN</t>
  </si>
  <si>
    <t>HISTORIAS CLINICAS (ESTADISTICA)  - USS  SAN JUAN</t>
  </si>
  <si>
    <t>Q03NS</t>
  </si>
  <si>
    <t>I01NN</t>
  </si>
  <si>
    <t>I01NS</t>
  </si>
  <si>
    <t>A10NN</t>
  </si>
  <si>
    <t>A10NS</t>
  </si>
  <si>
    <t>B02NN</t>
  </si>
  <si>
    <t>B02NS</t>
  </si>
  <si>
    <t>ODONTOLOGIA GENERAL - USS NAZARETH</t>
  </si>
  <si>
    <t>E01NN</t>
  </si>
  <si>
    <t>ODONTOLOGIA GENERAL - USS SAN JUAN DE SUMAPAZ</t>
  </si>
  <si>
    <t>E01NS</t>
  </si>
  <si>
    <t>OTROS ENFERMERIA - USS NAZARETH</t>
  </si>
  <si>
    <t>N04NN</t>
  </si>
  <si>
    <t>OTROS ENFERMERIA - USS SAN JUAN DE SUMAPAZ</t>
  </si>
  <si>
    <t>N04NS</t>
  </si>
  <si>
    <t>PROCEDIMIENTOS  URGENCIAS - USS NAZARETH</t>
  </si>
  <si>
    <t>B03NN</t>
  </si>
  <si>
    <t>PROCEDIMIENTOS  URGENCIAS - USS SAN JUAN DE SUMAPAZ</t>
  </si>
  <si>
    <t>B03NS</t>
  </si>
  <si>
    <t>TRABAJO SOCIAL  - USS  NAZARETH</t>
  </si>
  <si>
    <t>O01NN</t>
  </si>
  <si>
    <t>O01NS</t>
  </si>
  <si>
    <t>T02SA</t>
  </si>
  <si>
    <t>T11SA</t>
  </si>
  <si>
    <t>T03SA</t>
  </si>
  <si>
    <t>R01SA</t>
  </si>
  <si>
    <t>U01SA</t>
  </si>
  <si>
    <t>T12SA</t>
  </si>
  <si>
    <t>T01SA</t>
  </si>
  <si>
    <t>T04SA</t>
  </si>
  <si>
    <t>T05SA</t>
  </si>
  <si>
    <t>R03SA</t>
  </si>
  <si>
    <t>T08SA</t>
  </si>
  <si>
    <t>T10SA</t>
  </si>
  <si>
    <t>R10SA</t>
  </si>
  <si>
    <t>T09SA</t>
  </si>
  <si>
    <t>T07SA</t>
  </si>
  <si>
    <t>ATENCIÓN AL USUARIO  - USS TUNAL</t>
  </si>
  <si>
    <t>O02TN</t>
  </si>
  <si>
    <t>C15TN</t>
  </si>
  <si>
    <t>A02TN</t>
  </si>
  <si>
    <t>C19TN</t>
  </si>
  <si>
    <t>C21TN</t>
  </si>
  <si>
    <t>C20TN</t>
  </si>
  <si>
    <t>A23TN</t>
  </si>
  <si>
    <t>C01TN</t>
  </si>
  <si>
    <t>CLINICA DE HERIDAS-USS EL TUNAL</t>
  </si>
  <si>
    <t>J17TN</t>
  </si>
  <si>
    <t>C22TN</t>
  </si>
  <si>
    <t>CONSULTA URGENCIAS - USS EL TUNAL</t>
  </si>
  <si>
    <t>B01TN</t>
  </si>
  <si>
    <t>A03TN</t>
  </si>
  <si>
    <t>C06TN</t>
  </si>
  <si>
    <t>A04TN</t>
  </si>
  <si>
    <t>ESTERILIZACION - USS EL TUNAL</t>
  </si>
  <si>
    <t>N05TN</t>
  </si>
  <si>
    <t>FARMACIA - USS EL TUNAL</t>
  </si>
  <si>
    <t>M05TN</t>
  </si>
  <si>
    <t>FISIOTERAPIA Y REHABILITACION - USS EL TUNAL</t>
  </si>
  <si>
    <t>M06TN</t>
  </si>
  <si>
    <t>A06TN</t>
  </si>
  <si>
    <t>C08TN</t>
  </si>
  <si>
    <t>I12TN</t>
  </si>
  <si>
    <t>A24TN</t>
  </si>
  <si>
    <t>A34TN</t>
  </si>
  <si>
    <t>HISTORIAS CLINICAS (ESTADISTICA)  - USS TUNAL</t>
  </si>
  <si>
    <t>Q03TN</t>
  </si>
  <si>
    <t>I01TN</t>
  </si>
  <si>
    <t>L02TN</t>
  </si>
  <si>
    <t>L04TN</t>
  </si>
  <si>
    <t>IMAGENOLOGIA RADIOLOGICA ESPECIAL - USS EL TUNAL</t>
  </si>
  <si>
    <t>L03TN</t>
  </si>
  <si>
    <t>INFECTOLOGIA - USS EL TUNAL</t>
  </si>
  <si>
    <t>N06TN</t>
  </si>
  <si>
    <t>LABORATORIO ANATOMIA PATOLOGICA - USS EL TUNAL</t>
  </si>
  <si>
    <t>L01TN</t>
  </si>
  <si>
    <t>LABORATORIO Y ANALISIS CLINICO - USS EL TUNAL</t>
  </si>
  <si>
    <t>L07TN</t>
  </si>
  <si>
    <t>LACTARIO - USS EL TUNAL</t>
  </si>
  <si>
    <t>N07TN</t>
  </si>
  <si>
    <t>C23TN</t>
  </si>
  <si>
    <t>C02TN</t>
  </si>
  <si>
    <t>A35TN</t>
  </si>
  <si>
    <t>A11TN</t>
  </si>
  <si>
    <t>I06TN</t>
  </si>
  <si>
    <t>A09TN</t>
  </si>
  <si>
    <t>A12TN</t>
  </si>
  <si>
    <t>A29TN</t>
  </si>
  <si>
    <t>C04TN</t>
  </si>
  <si>
    <t>I09TN</t>
  </si>
  <si>
    <t>A13TN</t>
  </si>
  <si>
    <t>P04TN</t>
  </si>
  <si>
    <t>B02TN</t>
  </si>
  <si>
    <t>A21TN</t>
  </si>
  <si>
    <t>C14TN</t>
  </si>
  <si>
    <t>A25TN</t>
  </si>
  <si>
    <t>C11TN</t>
  </si>
  <si>
    <t>I02TN</t>
  </si>
  <si>
    <t>A16TN</t>
  </si>
  <si>
    <t>C16TN</t>
  </si>
  <si>
    <t>A32TN</t>
  </si>
  <si>
    <t>OTRAS TERAPIAS - USS EL TUNAL</t>
  </si>
  <si>
    <t>M07TN</t>
  </si>
  <si>
    <t>OTRAS UNIDADES ESPECIALES - USS EL TUNAL</t>
  </si>
  <si>
    <t>J13TN</t>
  </si>
  <si>
    <t>OTROS ENFERMERIA - USS EL TUNAL</t>
  </si>
  <si>
    <t>N04TN</t>
  </si>
  <si>
    <t>A26TN</t>
  </si>
  <si>
    <t>A27TN</t>
  </si>
  <si>
    <t>I08TN</t>
  </si>
  <si>
    <t>C03TN</t>
  </si>
  <si>
    <t>PROCEDIMIENTOS  URGENCIAS - USS EL TUNAL</t>
  </si>
  <si>
    <t>B03TN</t>
  </si>
  <si>
    <t>A17TN</t>
  </si>
  <si>
    <t>RESONANCIA MAGNETICA Y T.A.C. - USS EL TUNAL</t>
  </si>
  <si>
    <t>L06TN</t>
  </si>
  <si>
    <t>M01TN</t>
  </si>
  <si>
    <t>TERAPIA RENAL - USS EL TUNAL</t>
  </si>
  <si>
    <t>TERAPIA RESPIRATORIA - USS EL TUNAL</t>
  </si>
  <si>
    <t>A30TN</t>
  </si>
  <si>
    <t>C17TN</t>
  </si>
  <si>
    <t>O01TN</t>
  </si>
  <si>
    <t>UCI  INTERMEDIOS ADULTOS - USS EL TUNAL</t>
  </si>
  <si>
    <t>J05TN</t>
  </si>
  <si>
    <t>UCI ADULTOS - USS EL TUNAL</t>
  </si>
  <si>
    <t>J02TN</t>
  </si>
  <si>
    <t>URGENCIAS ESPECIALIZADAS - USS EL TUNAL</t>
  </si>
  <si>
    <t>B04TN</t>
  </si>
  <si>
    <t>URGENCIAS PEDIATRICAS-USS EL TUNAL</t>
  </si>
  <si>
    <t>B05TN</t>
  </si>
  <si>
    <t>A20TN</t>
  </si>
  <si>
    <t>C09TN</t>
  </si>
  <si>
    <t>I14TN</t>
  </si>
  <si>
    <t>A33TN</t>
  </si>
  <si>
    <t>C18TN</t>
  </si>
  <si>
    <t>ATENCIÓN AL USUARIO  - USS EL CARMEN-MATERNO INFANTIL</t>
  </si>
  <si>
    <t>O02JC</t>
  </si>
  <si>
    <t>ATENCIÓN AL USUARIO  - USS ISLA DEL SOL</t>
  </si>
  <si>
    <t>O02JI</t>
  </si>
  <si>
    <t>ATENCIÓN AL USUARIO  - USS SAN BENITO</t>
  </si>
  <si>
    <t>O02JB</t>
  </si>
  <si>
    <t>ATENCIÓN AL USUARIO  - USS TUNJUELITO</t>
  </si>
  <si>
    <t>O02JT</t>
  </si>
  <si>
    <t>O02JS</t>
  </si>
  <si>
    <t>A28JC</t>
  </si>
  <si>
    <t>CONSULTA URGENCIAS - USS CARMEN - MATERNO INFANTIL</t>
  </si>
  <si>
    <t>B01JC</t>
  </si>
  <si>
    <t>CONSULTA URGENCIAS - USS TUNJUELITO</t>
  </si>
  <si>
    <t>B01JT</t>
  </si>
  <si>
    <t>A11JT</t>
  </si>
  <si>
    <t>ESTERILIZACION - USS CARMEN - MATERNO INFANTIL</t>
  </si>
  <si>
    <t>N05JC</t>
  </si>
  <si>
    <t>ESTERILIZACION - USS TUNJUELITO</t>
  </si>
  <si>
    <t>N05JT</t>
  </si>
  <si>
    <t>M05JS</t>
  </si>
  <si>
    <t>FARMACIA - USS CARMEN - MATERNO INFANTIL</t>
  </si>
  <si>
    <t>M05JC</t>
  </si>
  <si>
    <t>FARMACIA - USS SAN BENITO</t>
  </si>
  <si>
    <t>M05JB</t>
  </si>
  <si>
    <t>FARMACIA - USS TUNJUELITO</t>
  </si>
  <si>
    <t>M05JT</t>
  </si>
  <si>
    <t>A24JC</t>
  </si>
  <si>
    <t>I03JC</t>
  </si>
  <si>
    <t>I06JT</t>
  </si>
  <si>
    <t>L02JC</t>
  </si>
  <si>
    <t>L02JT</t>
  </si>
  <si>
    <t>L04JC</t>
  </si>
  <si>
    <t>L07JS</t>
  </si>
  <si>
    <t>LABORATORIO Y ANALISIS CLINICO - USS CARMEN - MATERNO INFANTIL</t>
  </si>
  <si>
    <t>L07JC</t>
  </si>
  <si>
    <t>LABORATORIO Y ANALISIS CLINICO - USS TUNJUELITO</t>
  </si>
  <si>
    <t>L07JT</t>
  </si>
  <si>
    <t>A35JS</t>
  </si>
  <si>
    <t>A10JS</t>
  </si>
  <si>
    <t>A10JI</t>
  </si>
  <si>
    <t>A10JB</t>
  </si>
  <si>
    <t>B02JC</t>
  </si>
  <si>
    <t>B02JT</t>
  </si>
  <si>
    <t>E01JS</t>
  </si>
  <si>
    <t>ODONTOLOGIA GENERAL - USS ISLA DEL SOL</t>
  </si>
  <si>
    <t>E01JI</t>
  </si>
  <si>
    <t>OTRAS TERAPIAS - USS CARMEN - MATERNO INFANTIL</t>
  </si>
  <si>
    <t>M07JC</t>
  </si>
  <si>
    <t>OTRAS TERAPIAS - USS TUNJUELITO</t>
  </si>
  <si>
    <t>M07JT</t>
  </si>
  <si>
    <t>N04JS</t>
  </si>
  <si>
    <t>A26JC</t>
  </si>
  <si>
    <t>I05JC</t>
  </si>
  <si>
    <t>PROCEDIMIENTOS  URGENCIAS - USS CARMEN - MATERNO INFANTIL</t>
  </si>
  <si>
    <t>B03JC</t>
  </si>
  <si>
    <t>PROCEDIMIENTOS  URGENCIAS - USS TUNJUELITO</t>
  </si>
  <si>
    <t>B03JT</t>
  </si>
  <si>
    <t>A18JB</t>
  </si>
  <si>
    <t>A17JB</t>
  </si>
  <si>
    <t>M17JB</t>
  </si>
  <si>
    <t>TERAPIA RESPIRATORIA - USS CARMEN - MATERNO INFANTIL</t>
  </si>
  <si>
    <t>M15JC</t>
  </si>
  <si>
    <t>TERAPIA RESPIRATORIA - USS MEDICINA INTERNA</t>
  </si>
  <si>
    <t>M15JT</t>
  </si>
  <si>
    <t>O01JB</t>
  </si>
  <si>
    <t>TRABAJO SOCIAL  - USS EL CARMEN-MATERNO INFANTIL</t>
  </si>
  <si>
    <t>O01JC</t>
  </si>
  <si>
    <t>TRABAJO SOCIAL  - USS TUNJUELITO</t>
  </si>
  <si>
    <t>O01JT</t>
  </si>
  <si>
    <t>UCI  INTERMEDIOS ADULTOS - USS TUNJUELITO</t>
  </si>
  <si>
    <t>J05JT</t>
  </si>
  <si>
    <t>UCI  INTERMEDIOS NEONATAL - USS CARMEN - MATERNO INFANTIL</t>
  </si>
  <si>
    <t>J07JC</t>
  </si>
  <si>
    <t>URGENCIAS ESPECIALIZADAS - USS CARMEN - MATERNO INFANTIL</t>
  </si>
  <si>
    <t>B04JC</t>
  </si>
  <si>
    <t>URGENCIAS ESPECIALIZADAS - USS TUNJUELITO</t>
  </si>
  <si>
    <t>B04JT</t>
  </si>
  <si>
    <t>O02UH</t>
  </si>
  <si>
    <t>ATENCIÓN AL USUARIO  - USS  DANUBIO AZUL</t>
  </si>
  <si>
    <t>O02UL</t>
  </si>
  <si>
    <t>ATENCIÓN AL USUARIO  - USS  EL DESTINO Y LA UNION</t>
  </si>
  <si>
    <t>O02UP</t>
  </si>
  <si>
    <t>ATENCIÓN AL USUARIO  - USS  LORENZO ALCANTUZ</t>
  </si>
  <si>
    <t>O02UO</t>
  </si>
  <si>
    <t>O02UD</t>
  </si>
  <si>
    <t>ATENCIÓN AL USUARIO  - USS  REFORMA</t>
  </si>
  <si>
    <t>O02UG</t>
  </si>
  <si>
    <t>ATENCIÓN AL USUARIO  - USS  SANTA LIBRADA</t>
  </si>
  <si>
    <t>O02UC</t>
  </si>
  <si>
    <t>ATENCIÓN AL USUARIO  - USS  SANTA MARTA</t>
  </si>
  <si>
    <t>O02UI</t>
  </si>
  <si>
    <t>ATENCIÓN AL USUARIO  - USS  USME</t>
  </si>
  <si>
    <t>O02UB</t>
  </si>
  <si>
    <t>ATENCIÓN AL USUARIO  - USS  YOMASA</t>
  </si>
  <si>
    <t>O02UF</t>
  </si>
  <si>
    <t>ATENCION DE PARTO BAJA COMPLEJIDAD - USS USME</t>
  </si>
  <si>
    <t>B01UC</t>
  </si>
  <si>
    <t>CONSULTA URGENCIAS - USS USME</t>
  </si>
  <si>
    <t>B01UB</t>
  </si>
  <si>
    <t>ESTERILIZACION - USS USME</t>
  </si>
  <si>
    <t>N05UB</t>
  </si>
  <si>
    <t>M05UH</t>
  </si>
  <si>
    <t>FARMACIA - USS DANUBIO AZUL</t>
  </si>
  <si>
    <t>M05UL</t>
  </si>
  <si>
    <t>FARMACIA - USS LA FLORA</t>
  </si>
  <si>
    <t>M05UJ</t>
  </si>
  <si>
    <t>M05UD</t>
  </si>
  <si>
    <t>M05UC</t>
  </si>
  <si>
    <t>FARMACIA - USS USME</t>
  </si>
  <si>
    <t>M05UB</t>
  </si>
  <si>
    <t>FISIOTERAPIA Y REHABILITACIÓN - USS BETANIA</t>
  </si>
  <si>
    <t>M06UH</t>
  </si>
  <si>
    <t>I01UC</t>
  </si>
  <si>
    <t>I01UB</t>
  </si>
  <si>
    <t>L02UC</t>
  </si>
  <si>
    <t>IMAGENOLOGIA NO RADIOLOGICA - USS MARICHUELA</t>
  </si>
  <si>
    <t>L04UD</t>
  </si>
  <si>
    <t>LABORATORIO Y ANALISIS CLINICO - USS LA REFORMA</t>
  </si>
  <si>
    <t>L07UG</t>
  </si>
  <si>
    <t>L07UD</t>
  </si>
  <si>
    <t>L07UC</t>
  </si>
  <si>
    <t>A10UH</t>
  </si>
  <si>
    <t>A10UL</t>
  </si>
  <si>
    <t>A10UP</t>
  </si>
  <si>
    <t>A10UJ</t>
  </si>
  <si>
    <t>A10UG</t>
  </si>
  <si>
    <t>A10UO</t>
  </si>
  <si>
    <t>A10UD</t>
  </si>
  <si>
    <t>A10UI</t>
  </si>
  <si>
    <t>A10UB</t>
  </si>
  <si>
    <t>A10UF</t>
  </si>
  <si>
    <t>B02UC</t>
  </si>
  <si>
    <t>B02UB</t>
  </si>
  <si>
    <t>ODONTOLOGIA GENERAL - USS BETANIA</t>
  </si>
  <si>
    <t>E01UH</t>
  </si>
  <si>
    <t>ODONTOLOGIA GENERAL - USS DANUBIO AZUL</t>
  </si>
  <si>
    <t>E01UL</t>
  </si>
  <si>
    <t>ODONTOLOGIA GENERAL - USS DESTINO</t>
  </si>
  <si>
    <t>E01UP</t>
  </si>
  <si>
    <t>ODONTOLOGIA GENERAL - USS LA FLORA</t>
  </si>
  <si>
    <t>E01UJ</t>
  </si>
  <si>
    <t>ODONTOLOGIA GENERAL - USS LA REFORMA</t>
  </si>
  <si>
    <t>E01UG</t>
  </si>
  <si>
    <t>ODONTOLOGIA GENERAL - USS LORENZO ALCANTUZ</t>
  </si>
  <si>
    <t>E01UO</t>
  </si>
  <si>
    <t>E01UD</t>
  </si>
  <si>
    <t>ODONTOLOGIA GENERAL - USS SANTA MARTA</t>
  </si>
  <si>
    <t>E01UI</t>
  </si>
  <si>
    <t>ODONTOLOGIA GENERAL - USS USME</t>
  </si>
  <si>
    <t>E01UB</t>
  </si>
  <si>
    <t>ODONTOLOGIA GENERAL - USS YOMASA</t>
  </si>
  <si>
    <t>E01UF</t>
  </si>
  <si>
    <t>ORTODONCIA - USS MARICHUELA</t>
  </si>
  <si>
    <t>E03UD</t>
  </si>
  <si>
    <t>OTRAS TERAPIAS - USS BETANIA</t>
  </si>
  <si>
    <t>M07UH</t>
  </si>
  <si>
    <t>N04UH</t>
  </si>
  <si>
    <t>OTROS ENFERMERIA - USS DANUBIO AZUL</t>
  </si>
  <si>
    <t>N04UL</t>
  </si>
  <si>
    <t>OTROS ENFERMERIA - USS DESTINO</t>
  </si>
  <si>
    <t>N04UP</t>
  </si>
  <si>
    <t>OTROS ENFERMERIA - USS LA FLORA</t>
  </si>
  <si>
    <t>N04UJ</t>
  </si>
  <si>
    <t>OTROS ENFERMERIA - USS LA REFORMA</t>
  </si>
  <si>
    <t>N04UG</t>
  </si>
  <si>
    <t>OTROS ENFERMERIA - USS LORENZO ALCANTUZ</t>
  </si>
  <si>
    <t>N04UO</t>
  </si>
  <si>
    <t>N04UD</t>
  </si>
  <si>
    <t>OTROS ENFERMERIA - USS SANTA MARTA</t>
  </si>
  <si>
    <t>N04UI</t>
  </si>
  <si>
    <t>OTROS ENFERMERIA - USS USME</t>
  </si>
  <si>
    <t>N04UB</t>
  </si>
  <si>
    <t>OTROS ENFERMERIA - USS YOMASA</t>
  </si>
  <si>
    <t>N04UF</t>
  </si>
  <si>
    <t>B03UC</t>
  </si>
  <si>
    <t>PROCEDIMIENTOS  URGENCIAS - USS USME</t>
  </si>
  <si>
    <t>B03UB</t>
  </si>
  <si>
    <t>M09UD</t>
  </si>
  <si>
    <t>M09UC</t>
  </si>
  <si>
    <t>SALAS ENFERMEDAD RESPIRATORIA AGUDA (ERA) - USS USME</t>
  </si>
  <si>
    <t>M09UB</t>
  </si>
  <si>
    <t>M16UH</t>
  </si>
  <si>
    <t>TERAPIA OCUPACIONAL -  USS BETANIA</t>
  </si>
  <si>
    <t>M17UH</t>
  </si>
  <si>
    <t>TERAPIA RESPIRATORIA - USS BETANIA</t>
  </si>
  <si>
    <t>M15UH</t>
  </si>
  <si>
    <t>TERAPIA RESPIRATORIA - USS MARICHUELA</t>
  </si>
  <si>
    <t>M15UD</t>
  </si>
  <si>
    <t xml:space="preserve">TERAPIA RESPIRATORIA - USS SANTA LIBRADA </t>
  </si>
  <si>
    <t>M15UC</t>
  </si>
  <si>
    <t>TERAPIA RESPIRATORIA - USS USME</t>
  </si>
  <si>
    <t>M15UB</t>
  </si>
  <si>
    <t>TRABAJO SOCIAL  - USS  SANTA LIBRADA</t>
  </si>
  <si>
    <t>O01UC</t>
  </si>
  <si>
    <t>TRABAJO SOCIAL  - USS  USME</t>
  </si>
  <si>
    <t>O01UB</t>
  </si>
  <si>
    <t>ATENCIÓN AL USUARIO  - USS  CANDELARIA</t>
  </si>
  <si>
    <t>O02VA</t>
  </si>
  <si>
    <t>ATENCIÓN AL USUARIO  - USS  CASA DE TEJA</t>
  </si>
  <si>
    <t>O02VI</t>
  </si>
  <si>
    <t>ATENCIÓN AL USUARIO  - USS  JERUSALEN</t>
  </si>
  <si>
    <t>O02VC</t>
  </si>
  <si>
    <t>ATENCIÓN AL USUARIO  - USS  LA ESTRELLA</t>
  </si>
  <si>
    <t>O02VG</t>
  </si>
  <si>
    <t>ATENCIÓN AL USUARIO  - USS  PARAISO</t>
  </si>
  <si>
    <t>O02VD</t>
  </si>
  <si>
    <t>O02VE</t>
  </si>
  <si>
    <t>ATENCIÓN AL USUARIO  - USS  POTOSI</t>
  </si>
  <si>
    <t>O02VH</t>
  </si>
  <si>
    <t>ATENCIÓN AL USUARIO  - USS  SAN FRANCISCO</t>
  </si>
  <si>
    <t>O02VF</t>
  </si>
  <si>
    <t>O02VB</t>
  </si>
  <si>
    <t>ATENCIÓN AL USUARIO  - USS MOCHUELO</t>
  </si>
  <si>
    <t>O02VM</t>
  </si>
  <si>
    <t>ATENCIÓN AL USUARIO  - USS PASQUILLA</t>
  </si>
  <si>
    <t>O02VN</t>
  </si>
  <si>
    <t>ATENCIÓN AL USUARIO  - USS SIERRA MORENA</t>
  </si>
  <si>
    <t>O02VK</t>
  </si>
  <si>
    <t>ATENCION DE PARTO BAJA COMPLEJIDAD - USS VISTA HERMOSA</t>
  </si>
  <si>
    <t>CONSULTA URGENCIAS - USS JERUSALEN</t>
  </si>
  <si>
    <t>B01VC</t>
  </si>
  <si>
    <t>CONSULTA URGENCIAS - USS MANUELA BELTRAN</t>
  </si>
  <si>
    <t>B01VJ</t>
  </si>
  <si>
    <t>CONSULTA URGENCIAS - USS VISTA HERMOSA</t>
  </si>
  <si>
    <t>B01VB</t>
  </si>
  <si>
    <t>ESTERILIZACION - USS VISTA HERMOSA</t>
  </si>
  <si>
    <t>N05VB</t>
  </si>
  <si>
    <t>M05VA</t>
  </si>
  <si>
    <t>M05VE</t>
  </si>
  <si>
    <t>FARMACIA - USS JERUSALEN</t>
  </si>
  <si>
    <t>M05VC</t>
  </si>
  <si>
    <t>FARMACIA - USS LA ESTRELLA</t>
  </si>
  <si>
    <t>M05VG</t>
  </si>
  <si>
    <t>M05VJ</t>
  </si>
  <si>
    <t>FARMACIA - USS MOCHUELO</t>
  </si>
  <si>
    <t>M05VM</t>
  </si>
  <si>
    <t>FARMACIA - USS PASQUILLA</t>
  </si>
  <si>
    <t>M05VN</t>
  </si>
  <si>
    <t>FARMACIA - USS VISTA HERMOSA</t>
  </si>
  <si>
    <t>M05VB</t>
  </si>
  <si>
    <t>A24VB</t>
  </si>
  <si>
    <t>I03VB</t>
  </si>
  <si>
    <t>HISTORIAS CLINICAS (ESTADISTICA)  - USS  LA ESTRELLA</t>
  </si>
  <si>
    <t>Q03VG</t>
  </si>
  <si>
    <t>I01VB</t>
  </si>
  <si>
    <t>L02VB</t>
  </si>
  <si>
    <t>L04VB</t>
  </si>
  <si>
    <t>LABORATORIO Y ANALISIS CLINICO - USS VISTA HERMOSA</t>
  </si>
  <si>
    <t>L07VB</t>
  </si>
  <si>
    <t>A10VI</t>
  </si>
  <si>
    <t>A10VE</t>
  </si>
  <si>
    <t>A10VC</t>
  </si>
  <si>
    <t>A10VJ</t>
  </si>
  <si>
    <t>A10VM</t>
  </si>
  <si>
    <t>A10VD</t>
  </si>
  <si>
    <t>A10VN</t>
  </si>
  <si>
    <t>A10VH</t>
  </si>
  <si>
    <t>A10VF</t>
  </si>
  <si>
    <t>A10VL</t>
  </si>
  <si>
    <t>A10VK</t>
  </si>
  <si>
    <t>A10VB</t>
  </si>
  <si>
    <t>B02VC</t>
  </si>
  <si>
    <t>B02VJ</t>
  </si>
  <si>
    <t>B02VB</t>
  </si>
  <si>
    <t>ODONTOLOGIA GENERAL - USS CASA DE TEJA</t>
  </si>
  <si>
    <t>E01VI</t>
  </si>
  <si>
    <t>E01VE</t>
  </si>
  <si>
    <t>ODONTOLOGIA GENERAL - USS MOCHUELO</t>
  </si>
  <si>
    <t>E01VM</t>
  </si>
  <si>
    <t>ODONTOLOGIA GENERAL - USS PARAISO</t>
  </si>
  <si>
    <t>E01VD</t>
  </si>
  <si>
    <t>ODONTOLOGIA GENERAL - USS PASQUILLA</t>
  </si>
  <si>
    <t>E01VN</t>
  </si>
  <si>
    <t>ODONTOLOGIA GENERAL - USS POTOSI</t>
  </si>
  <si>
    <t>E01VH</t>
  </si>
  <si>
    <t>ODONTOLOGIA GENERAL - USS SAN FRANCISCO</t>
  </si>
  <si>
    <t>E01VF</t>
  </si>
  <si>
    <t>ODONTOLOGIA GENERAL - USS SAN ISIDRO</t>
  </si>
  <si>
    <t>E01VL</t>
  </si>
  <si>
    <t>ODONTOLOGIA GENERAL - USS SIERRA MORENA</t>
  </si>
  <si>
    <t>E01VK</t>
  </si>
  <si>
    <t>ODONTOLOGIA GENERAL - USS VISTA HERMOSA</t>
  </si>
  <si>
    <t>E01VB</t>
  </si>
  <si>
    <t>OTRAS TERAPIAS - USS JERUSALEN</t>
  </si>
  <si>
    <t>M07VC</t>
  </si>
  <si>
    <t>OTRAS TERAPIAS - USS MANUELA BELTRAN</t>
  </si>
  <si>
    <t>M07VJ</t>
  </si>
  <si>
    <t>OTRAS TERAPIAS - USS VISTA HERMOSA</t>
  </si>
  <si>
    <t>M07VB</t>
  </si>
  <si>
    <t>N04VA</t>
  </si>
  <si>
    <t>OTROS ENFERMERIA - USS CASA DE TEJA</t>
  </si>
  <si>
    <t>N04VI</t>
  </si>
  <si>
    <t>N04VE</t>
  </si>
  <si>
    <t>OTROS ENFERMERIA - USS JERUSALEN</t>
  </si>
  <si>
    <t>N04VC</t>
  </si>
  <si>
    <t>OTROS ENFERMERIA - USS MANUELA BELTRAN</t>
  </si>
  <si>
    <t>N04VJ</t>
  </si>
  <si>
    <t>OTROS ENFERMERIA - USS MOCHUELO</t>
  </si>
  <si>
    <t>N04VM</t>
  </si>
  <si>
    <t>OTROS ENFERMERIA - USS PARAISO</t>
  </si>
  <si>
    <t>N04VD</t>
  </si>
  <si>
    <t>OTROS ENFERMERIA - USS PASQUILLA</t>
  </si>
  <si>
    <t>N04VN</t>
  </si>
  <si>
    <t>OTROS ENFERMERIA - USS POTOSI</t>
  </si>
  <si>
    <t>N04VH</t>
  </si>
  <si>
    <t>OTROS ENFERMERIA - USS SAN FRANCISCO</t>
  </si>
  <si>
    <t>N04VF</t>
  </si>
  <si>
    <t>OTROS ENFERMERIA - USS SAN ISIDRO</t>
  </si>
  <si>
    <t>N04VL</t>
  </si>
  <si>
    <t>OTROS ENFERMERIA - USS SIERRA MORENA</t>
  </si>
  <si>
    <t>N04VK</t>
  </si>
  <si>
    <t>N04VB</t>
  </si>
  <si>
    <t>I05VB</t>
  </si>
  <si>
    <t>PROCEDIMIENTOS  URGENCIAS - USS JERUSALEN</t>
  </si>
  <si>
    <t>B03VC</t>
  </si>
  <si>
    <t>PROCEDIMIENTOS  URGENCIAS - USS MANUELA BELTRAN</t>
  </si>
  <si>
    <t>B03VJ</t>
  </si>
  <si>
    <t>PROCEDIMIENTOS  URGENCIAS - USS VISTA HERMOSA</t>
  </si>
  <si>
    <t>B03VB</t>
  </si>
  <si>
    <t>SALAS ENFERMEDAD RESPIRATORIA AGUDA (ERA) - USS JERUSALEN</t>
  </si>
  <si>
    <t>M09VC</t>
  </si>
  <si>
    <t>SALAS ENFERMEDAD RESPIRATORIA AGUDA (ERA) - USS MANUELA BELTRAN</t>
  </si>
  <si>
    <t>M09VJ</t>
  </si>
  <si>
    <t>SALAS ENFERMEDAD RESPIRATORIA AGUDA (ERA) - USS MOCHUELO</t>
  </si>
  <si>
    <t>M09VM</t>
  </si>
  <si>
    <t>SALAS ENFERMEDAD RESPIRATORIA AGUDA (ERA) - USS VISTA HERMOSA</t>
  </si>
  <si>
    <t>M09VB</t>
  </si>
  <si>
    <t>TRABAJO SOCIAL  - USS  LA ESTRELLA</t>
  </si>
  <si>
    <t>O01VG</t>
  </si>
  <si>
    <t>O01VB</t>
  </si>
  <si>
    <t>J10VG</t>
  </si>
  <si>
    <t>ID MES</t>
  </si>
  <si>
    <t>MES</t>
  </si>
  <si>
    <t>ID AÑO</t>
  </si>
  <si>
    <t>INICIO</t>
  </si>
  <si>
    <t>FIN</t>
  </si>
  <si>
    <t>NIVEL RIESGO</t>
  </si>
  <si>
    <t>DIAS</t>
  </si>
  <si>
    <t>Enero</t>
  </si>
  <si>
    <t>Febrero</t>
  </si>
  <si>
    <t>Marzo</t>
  </si>
  <si>
    <t>Abril</t>
  </si>
  <si>
    <t>Mayo</t>
  </si>
  <si>
    <t>Junio</t>
  </si>
  <si>
    <t>Julio</t>
  </si>
  <si>
    <t>Agosto</t>
  </si>
  <si>
    <t>INI-FIN-CTO</t>
  </si>
  <si>
    <t>Septiembre</t>
  </si>
  <si>
    <t>MINIMO</t>
  </si>
  <si>
    <t>Octubre</t>
  </si>
  <si>
    <t>MTO MINIMO</t>
  </si>
  <si>
    <t>Noviembre</t>
  </si>
  <si>
    <t>% SALUD</t>
  </si>
  <si>
    <t>Diciembre</t>
  </si>
  <si>
    <t>% PENSION</t>
  </si>
  <si>
    <t>% ARL</t>
  </si>
  <si>
    <t>% BASE OPS</t>
  </si>
  <si>
    <t>AÑO</t>
  </si>
  <si>
    <t>VALOR SERVICIO PRESTADO MES:</t>
  </si>
  <si>
    <t>ENTIDAD</t>
  </si>
  <si>
    <t>BANCO CAJA SOCIAL - BCSC S.A.</t>
  </si>
  <si>
    <t>BANCO DAVIVIENDA S.A.</t>
  </si>
  <si>
    <t>BANCO DE BOGOTÁ</t>
  </si>
  <si>
    <t>BANCO DE OCCIDENTE</t>
  </si>
  <si>
    <t>BANCO PICHINCHA S.A.</t>
  </si>
  <si>
    <t>BANCO POPULAR</t>
  </si>
  <si>
    <t>BANCOLOMBIA S.A.</t>
  </si>
  <si>
    <t>BANCOOMEVA</t>
  </si>
  <si>
    <t>BBVA COLOMBIA</t>
  </si>
  <si>
    <t>CITIBANK COLOMBIA</t>
  </si>
  <si>
    <t>COD</t>
  </si>
  <si>
    <t>ENTIDAD BANCARIA:</t>
  </si>
  <si>
    <t>TIPOCTA</t>
  </si>
  <si>
    <t>AHORROS</t>
  </si>
  <si>
    <t>CORRIENTE</t>
  </si>
  <si>
    <t xml:space="preserve">HELM BANK S.A. </t>
  </si>
  <si>
    <t>BANCO AGRARIO DE COLOMBIA  S.A.</t>
  </si>
  <si>
    <t>AV VILLAS S.A.</t>
  </si>
  <si>
    <t>BANCO COLPATRIA</t>
  </si>
  <si>
    <t>Correo Electrónico:</t>
  </si>
  <si>
    <t>PERFIL:</t>
  </si>
  <si>
    <t>BANCO FALABELLA</t>
  </si>
  <si>
    <t>BANCO W</t>
  </si>
  <si>
    <t>BANCO PROCEDIT</t>
  </si>
  <si>
    <t>BANCO SUDAMERIS</t>
  </si>
  <si>
    <t>Teléfono(s):</t>
  </si>
  <si>
    <t>SERVICIOS</t>
  </si>
  <si>
    <t>VALOR HORA</t>
  </si>
  <si>
    <t>PORCENTAJE (%) CENTRO DE COSTOS</t>
  </si>
  <si>
    <t>CENTRO DE COSTOS</t>
  </si>
  <si>
    <t>IMAGENOLOGIA RADIOLOGICA ESPECIAL - USS MEISSEN</t>
  </si>
  <si>
    <t>L03ME</t>
  </si>
  <si>
    <t>INFECTOLOGIA - USS MEISSEN</t>
  </si>
  <si>
    <t>N06ME</t>
  </si>
  <si>
    <t>N04ME</t>
  </si>
  <si>
    <t>M01ME</t>
  </si>
  <si>
    <t>UCI  INTERMEDIOS PEDIATRICA - USS MEISSEN</t>
  </si>
  <si>
    <t>J06ME</t>
  </si>
  <si>
    <t>ANCIANATOS Y ALBERGUES (ECOTERAPIA) USS NAZARETH</t>
  </si>
  <si>
    <t>J01NN</t>
  </si>
  <si>
    <t>LABORATORIO Y ANALISIS CLINICO - USS NAZARETH</t>
  </si>
  <si>
    <t>L07NN</t>
  </si>
  <si>
    <t>A18NN</t>
  </si>
  <si>
    <t>A18NS</t>
  </si>
  <si>
    <t>A17NN</t>
  </si>
  <si>
    <t>TERAPIA OCUPACIONAL -  USS NAZARETH</t>
  </si>
  <si>
    <t>M17NN</t>
  </si>
  <si>
    <t>A28TN</t>
  </si>
  <si>
    <t>A23JS</t>
  </si>
  <si>
    <t>A28JS</t>
  </si>
  <si>
    <t>A03JS</t>
  </si>
  <si>
    <t>A24JS</t>
  </si>
  <si>
    <t>LABORATORIO Y ANALISIS CLINICO - USS ABRAHAM LINCON</t>
  </si>
  <si>
    <t>A11JS</t>
  </si>
  <si>
    <t>A21JS</t>
  </si>
  <si>
    <t>A25JS</t>
  </si>
  <si>
    <t>A16JS</t>
  </si>
  <si>
    <t>OTROS ENFERMERIA - USS CARMEN - MATERNO INFANTIL</t>
  </si>
  <si>
    <t>N04JC</t>
  </si>
  <si>
    <t>A26JS</t>
  </si>
  <si>
    <t>M01JC</t>
  </si>
  <si>
    <t>M01JT</t>
  </si>
  <si>
    <t>TERAPIA OCUPACIONAL -  USS SAN BENITO</t>
  </si>
  <si>
    <t>ATENCION DE PARTO BAJA COMPLEJIDAD - USS SANTA LIBRADA</t>
  </si>
  <si>
    <t>A23UD</t>
  </si>
  <si>
    <t>CONSULTA URGENCIAS - USS SANTA LIBRADA</t>
  </si>
  <si>
    <t>FARMACIA - USS SANTA LIBRADA</t>
  </si>
  <si>
    <t>A24UD</t>
  </si>
  <si>
    <t>A24UH</t>
  </si>
  <si>
    <t>LABORATORIO Y ANALISIS CLINICO - USS SANTA LIBRADA</t>
  </si>
  <si>
    <t>LABORATORIO Y ANALISIS CLINICO - USS SANTA MARTA</t>
  </si>
  <si>
    <t>L07UI</t>
  </si>
  <si>
    <t>LABORATORIO Y ANALISIS CLINICO - USS USME</t>
  </si>
  <si>
    <t>L07UB</t>
  </si>
  <si>
    <t>A41UH</t>
  </si>
  <si>
    <t>A11UH</t>
  </si>
  <si>
    <t>A11UD</t>
  </si>
  <si>
    <t>A21UD</t>
  </si>
  <si>
    <t>A25UD</t>
  </si>
  <si>
    <t>A26UD</t>
  </si>
  <si>
    <t>A26UH</t>
  </si>
  <si>
    <t>PROCEDIMIENTOS  URGENCIAS - USS SANTA LIBRADA</t>
  </si>
  <si>
    <t>SALAS ENFERMEDAD RESPIRATORIA AGUDA (ERA) - USS SANTA LIBRADA</t>
  </si>
  <si>
    <t>A24VE</t>
  </si>
  <si>
    <t>A11VE</t>
  </si>
  <si>
    <t>A23VB</t>
  </si>
  <si>
    <t>CONSULTA URGENCIAS - USS SAN ISIDRO</t>
  </si>
  <si>
    <t>B01VL</t>
  </si>
  <si>
    <t>A11VB</t>
  </si>
  <si>
    <t>A25VB</t>
  </si>
  <si>
    <t>A26VE</t>
  </si>
  <si>
    <t>A26VB</t>
  </si>
  <si>
    <t xml:space="preserve"> INFORME DE ACTIVIDADES CONTRATO DE PRESTACIÓN DE SERVICIOS</t>
  </si>
  <si>
    <t>2018-01</t>
  </si>
  <si>
    <t>2018-02</t>
  </si>
  <si>
    <t>2018-03</t>
  </si>
  <si>
    <t>2018-04</t>
  </si>
  <si>
    <t>2018-05</t>
  </si>
  <si>
    <t>2018-06</t>
  </si>
  <si>
    <t>2018-07</t>
  </si>
  <si>
    <t>2018-08</t>
  </si>
  <si>
    <t>2018-09</t>
  </si>
  <si>
    <t>2018-10</t>
  </si>
  <si>
    <t>2018-11</t>
  </si>
  <si>
    <t>2018-12</t>
  </si>
  <si>
    <t>2019-01</t>
  </si>
  <si>
    <t>2019-02</t>
  </si>
  <si>
    <t>2019-03</t>
  </si>
  <si>
    <t>2019-04</t>
  </si>
  <si>
    <t>2019-05</t>
  </si>
  <si>
    <t>2019-06</t>
  </si>
  <si>
    <t>2019-07</t>
  </si>
  <si>
    <t>2019-08</t>
  </si>
  <si>
    <t>2019-09</t>
  </si>
  <si>
    <t>2019-10</t>
  </si>
  <si>
    <t>2019-11</t>
  </si>
  <si>
    <t>2019-12</t>
  </si>
  <si>
    <t>2020-01</t>
  </si>
  <si>
    <t>2020-02</t>
  </si>
  <si>
    <t>2020-03</t>
  </si>
  <si>
    <t>2020-04</t>
  </si>
  <si>
    <t>2020-05</t>
  </si>
  <si>
    <t>2020-06</t>
  </si>
  <si>
    <t>2020-07</t>
  </si>
  <si>
    <t>2020-08</t>
  </si>
  <si>
    <t>2020-09</t>
  </si>
  <si>
    <t>2020-10</t>
  </si>
  <si>
    <t>2020-11</t>
  </si>
  <si>
    <t>2020-12</t>
  </si>
  <si>
    <t>PERÍODO AL QUE CORRESPONDE  EL PAGO</t>
  </si>
  <si>
    <t>DIA</t>
  </si>
  <si>
    <t>FECHA DE PAGO</t>
  </si>
  <si>
    <r>
      <t xml:space="preserve">VALOR APORTADO
</t>
    </r>
    <r>
      <rPr>
        <sz val="7.5"/>
        <color indexed="8"/>
        <rFont val="Calibri"/>
        <family val="2"/>
      </rPr>
      <t>(Sobre el 40% de los ingresos mensuales) no debe ser inferior a un SMLMV</t>
    </r>
  </si>
  <si>
    <t>ENTIDADES APORTANTES SEGURIDAD SOCIAL</t>
  </si>
  <si>
    <t>SALUD PUBLICA</t>
  </si>
  <si>
    <t xml:space="preserve"> PROYECTO LOCALIDADES USS LIMONAR</t>
  </si>
  <si>
    <t>F01VO</t>
  </si>
  <si>
    <t>PIC ESPACIO EDUCATIVO SALUD PUBLICA</t>
  </si>
  <si>
    <t>K29PI</t>
  </si>
  <si>
    <t>PIC ESPACIO PUBLICO SALUD PUBLICA</t>
  </si>
  <si>
    <t>K30PI</t>
  </si>
  <si>
    <t>PIC ESPACIO TRABAJO SALUD PUBLICA</t>
  </si>
  <si>
    <t>K28PI</t>
  </si>
  <si>
    <t>PIC ESPACIO VIVIENDA SALUD PUBLICA</t>
  </si>
  <si>
    <t>K27PI</t>
  </si>
  <si>
    <t>PIC GOBERNANZA SALUD PUBLICA</t>
  </si>
  <si>
    <t>K25PI</t>
  </si>
  <si>
    <t>PIC OTROS PROYECTOS SALUD PUBLICA</t>
  </si>
  <si>
    <t>K33PI</t>
  </si>
  <si>
    <t>PIC PROGRAMAS Y ACCIONES SALUD PUBLICA</t>
  </si>
  <si>
    <t>K26PI</t>
  </si>
  <si>
    <t>PIC VIGILANCIA SALUD PUBLICA SALUD PUBLICA</t>
  </si>
  <si>
    <t>K32PI</t>
  </si>
  <si>
    <t>PIC VIGILANCIA SANITARIA AMBIENTAL SALUD PUBLICA</t>
  </si>
  <si>
    <t>K31PI</t>
  </si>
  <si>
    <t xml:space="preserve"> PRESUPUESTO </t>
  </si>
  <si>
    <t>R21SA</t>
  </si>
  <si>
    <t xml:space="preserve">AUTORIZACIONES </t>
  </si>
  <si>
    <t>R28SA</t>
  </si>
  <si>
    <t xml:space="preserve">CARTERA  </t>
  </si>
  <si>
    <t>R25SA</t>
  </si>
  <si>
    <t xml:space="preserve">CONTABILIDAD  </t>
  </si>
  <si>
    <t>R22SA</t>
  </si>
  <si>
    <t xml:space="preserve">COSTOS  </t>
  </si>
  <si>
    <t>R26SA</t>
  </si>
  <si>
    <t xml:space="preserve">CUENTAS MEDICAS </t>
  </si>
  <si>
    <t>R29SA</t>
  </si>
  <si>
    <t xml:space="preserve">CUENTAS POR PAGAR </t>
  </si>
  <si>
    <t>R27SA</t>
  </si>
  <si>
    <t xml:space="preserve">DIRECCION DE CONTRATACION </t>
  </si>
  <si>
    <t>R30SA</t>
  </si>
  <si>
    <t>DIRECCION DE SERVICIOS AMBULATORIOS</t>
  </si>
  <si>
    <t>U05SA</t>
  </si>
  <si>
    <t xml:space="preserve">DIRECCION DE SERVICIOS COMPLEMENTARIOS </t>
  </si>
  <si>
    <t>U08SA</t>
  </si>
  <si>
    <t xml:space="preserve">DIRECCION DE SERVICIOS DE URGENCIA </t>
  </si>
  <si>
    <t>U07SA</t>
  </si>
  <si>
    <t xml:space="preserve">DIRECCION DE SERVICIOS HOSPITALARIOS </t>
  </si>
  <si>
    <t>U06SA</t>
  </si>
  <si>
    <t xml:space="preserve">DIRECCION DE TALENTO HUMANO </t>
  </si>
  <si>
    <t>R15SA</t>
  </si>
  <si>
    <t xml:space="preserve">DIRECCION DEL GESTION DEL RIESGO EN SALUD </t>
  </si>
  <si>
    <t>U09SA</t>
  </si>
  <si>
    <t xml:space="preserve">DIRECCION FINANCIERA </t>
  </si>
  <si>
    <t>R20SA</t>
  </si>
  <si>
    <t xml:space="preserve">FACTURACION  </t>
  </si>
  <si>
    <t>R23SA</t>
  </si>
  <si>
    <t xml:space="preserve">GESTION AMBIENTAL </t>
  </si>
  <si>
    <t>R11SA</t>
  </si>
  <si>
    <t xml:space="preserve">GESTION DE  ALMACENES </t>
  </si>
  <si>
    <t>R14SA</t>
  </si>
  <si>
    <t>GESTION DOCUMENTAL</t>
  </si>
  <si>
    <t>R35SA</t>
  </si>
  <si>
    <t>R12SA</t>
  </si>
  <si>
    <t>MANTENIMIENTO - INFRAESTRUCTURA</t>
  </si>
  <si>
    <t>OFICINA DE PARTICIPACION COMUNITARIA Y SERVICIO AL CIUDADANO</t>
  </si>
  <si>
    <t>SEGURIDAD INDUSTRIAL Y SALUD EN EL TRABAJO</t>
  </si>
  <si>
    <t>R18SA</t>
  </si>
  <si>
    <t xml:space="preserve">SERVICIOS GENERALES </t>
  </si>
  <si>
    <t>R13SA</t>
  </si>
  <si>
    <t xml:space="preserve">SUBGERENCIA CORPORATIVA </t>
  </si>
  <si>
    <t>R34SA</t>
  </si>
  <si>
    <t>SUBGERENCIA DE PRESTACION DE SERVICIOS</t>
  </si>
  <si>
    <t xml:space="preserve">TESORERIA </t>
  </si>
  <si>
    <t>R24SA</t>
  </si>
  <si>
    <t xml:space="preserve"> PROYECTO LOCALIDADES USS BETANIA</t>
  </si>
  <si>
    <t>F01UH</t>
  </si>
  <si>
    <t>CONS ENFERMERIA PY D CAPS BETANIA</t>
  </si>
  <si>
    <t>A38UH</t>
  </si>
  <si>
    <t>CONS GINECOLOGIA Y OBSTETRICIA - CAPS BETANIA</t>
  </si>
  <si>
    <t>CONS MEDICINA GENERAL PY D CAPS BETANIA</t>
  </si>
  <si>
    <t>A37UH</t>
  </si>
  <si>
    <t>A35UH</t>
  </si>
  <si>
    <t>A23UH</t>
  </si>
  <si>
    <t>M09UH</t>
  </si>
  <si>
    <t>TERAPIA DEL LENGUAJE - USS BETANIA</t>
  </si>
  <si>
    <t>CONS ENFERMERIA PYD USS JERUSALEN</t>
  </si>
  <si>
    <t>A38VC</t>
  </si>
  <si>
    <t>CONS MEDICINA GENERAL P Y D USS JERUSALEN</t>
  </si>
  <si>
    <t>A37VC</t>
  </si>
  <si>
    <t>HOSP.  ATENCION DOMICILIARIA USS JERUSALEN</t>
  </si>
  <si>
    <t>I18VC</t>
  </si>
  <si>
    <t>CONS MEDICINA GENERAL - USS MANUELA BELTRAN</t>
  </si>
  <si>
    <t>CONS ENFERMERIA PY D USS MOCHUELO</t>
  </si>
  <si>
    <t>A38VM</t>
  </si>
  <si>
    <t>CONS MEDICINA GENERAL - USS MOCHUELO</t>
  </si>
  <si>
    <t>CONS MEDICINA GENERAL PY D USS MOCHUELO</t>
  </si>
  <si>
    <t>A37VM</t>
  </si>
  <si>
    <t>CONS MEDICINA GENERAL PY D USS PASQUILLA</t>
  </si>
  <si>
    <t>A37VN</t>
  </si>
  <si>
    <t>CONS. ENFERMERIA PYD USS PASQUILLA</t>
  </si>
  <si>
    <t>A38VN</t>
  </si>
  <si>
    <t>CONS ENFERMERIA PYD CAPS ABRAHAM LINCOLN</t>
  </si>
  <si>
    <t>A38JS</t>
  </si>
  <si>
    <t>CONS GINECOLOGIA Y OBSTETRICIA - CAPS ABRAHAM LINCOLN</t>
  </si>
  <si>
    <t>A34JS</t>
  </si>
  <si>
    <t>CONS MEDICINA GENERAL PY D CAPS ABRAHAM LINCOLN</t>
  </si>
  <si>
    <t>A37JS</t>
  </si>
  <si>
    <t>N05JS</t>
  </si>
  <si>
    <t>M09JS</t>
  </si>
  <si>
    <t>CONS MEDICINA GENERAL PY D USS CANDELARIA URG.</t>
  </si>
  <si>
    <t>A37VA</t>
  </si>
  <si>
    <t>CONS ENFERMERIA PYD USS DANUBIO AZUL</t>
  </si>
  <si>
    <t>A38UL</t>
  </si>
  <si>
    <t>CONS MEDICINA GENERAL PY D USS DANUBIO AZUL</t>
  </si>
  <si>
    <t>A37UL</t>
  </si>
  <si>
    <t>CONS  GINECOLOGIA Y OBSTETRICIA - CAPS ISMAEL PERDOMO</t>
  </si>
  <si>
    <t>CONS ENFERMERIA PYD CAPS ISMAEL PERDOMO</t>
  </si>
  <si>
    <t>A38VE</t>
  </si>
  <si>
    <t>CONS MEDICINA FAMILIAR - CAPS ISMAEL PERDOMO</t>
  </si>
  <si>
    <t>A41VE</t>
  </si>
  <si>
    <t>CONS MEDICINA GENERAL PY D CAPS ISMAEL PERDOMO</t>
  </si>
  <si>
    <t>A37VE</t>
  </si>
  <si>
    <t>A35VE</t>
  </si>
  <si>
    <t>CONS ENFERMERIA PYD USS LA FLORA</t>
  </si>
  <si>
    <t>A38UJ</t>
  </si>
  <si>
    <t>CONS MEDICINA GENERAL PY D USS LA FLORA</t>
  </si>
  <si>
    <t>A37UJ</t>
  </si>
  <si>
    <t>CONS ENFERMERIA PYD USS LA REFORMA</t>
  </si>
  <si>
    <t>A38UG</t>
  </si>
  <si>
    <t>CONS MEDICINA GENERAL PY D USS LA REFORMA</t>
  </si>
  <si>
    <t>A37UG</t>
  </si>
  <si>
    <t>CONS ENFERMERIA PYD USS LORENZO ALCANTUZ</t>
  </si>
  <si>
    <t>A38UO</t>
  </si>
  <si>
    <t>CONS MEDICINA GENERAL PY D USS LORENZO ALCANTUZ</t>
  </si>
  <si>
    <t>A37UO</t>
  </si>
  <si>
    <t>ATENCION DE CESAREA USS MEISSEN</t>
  </si>
  <si>
    <t>D06ME</t>
  </si>
  <si>
    <t>BANCO DE SANGRE Y TRANSFUSION - USS MEISSEN</t>
  </si>
  <si>
    <t>J18ME</t>
  </si>
  <si>
    <t>A38ME</t>
  </si>
  <si>
    <t>CONS MEDICINA GENERAL - CAPS MEISSEN</t>
  </si>
  <si>
    <t>A12ME</t>
  </si>
  <si>
    <t>CONSULTA MAXILOFACIAL - USS MEISSEN</t>
  </si>
  <si>
    <t>E07ME</t>
  </si>
  <si>
    <t>CX GENERAL - USS MEISSEN</t>
  </si>
  <si>
    <t>CX. OTORRINOLARINGOLOGIA - USS MEISSEN</t>
  </si>
  <si>
    <t>C16ME</t>
  </si>
  <si>
    <t>HOSP ATENCION DOMICILIARIA USS MEISSEN</t>
  </si>
  <si>
    <t>I18ME</t>
  </si>
  <si>
    <t>HOSP CIRUGIA GENERAL USS MEISSEN</t>
  </si>
  <si>
    <t>I17ME</t>
  </si>
  <si>
    <t>HOSP GENERAL - USS MEISSEN</t>
  </si>
  <si>
    <t>IMAGENOLOGIA RADIOLOGICA - USS MEISSEN</t>
  </si>
  <si>
    <t>OTROS ENFERMERIA- USS MEISSEN</t>
  </si>
  <si>
    <t>TERAPIA DEL LENGUAJE - USS MEISSEN</t>
  </si>
  <si>
    <t>CONS ENFERMERIA PYD USS POTOSI</t>
  </si>
  <si>
    <t>A38VH</t>
  </si>
  <si>
    <t>CONS MEDICINA GENERAL PY D USS POTOSI</t>
  </si>
  <si>
    <t>A37VH</t>
  </si>
  <si>
    <t>A38JB</t>
  </si>
  <si>
    <t>A40JB</t>
  </si>
  <si>
    <t>A24JB</t>
  </si>
  <si>
    <t>A51JB</t>
  </si>
  <si>
    <t>A37JB</t>
  </si>
  <si>
    <t>A26JB</t>
  </si>
  <si>
    <t>A23JB</t>
  </si>
  <si>
    <t>OTROS ENFERMERIA USS SAN BENITO</t>
  </si>
  <si>
    <t>N04JB</t>
  </si>
  <si>
    <t>TERAPIA DEL LENGUAJE USS SAN BENITO</t>
  </si>
  <si>
    <t>M16JB</t>
  </si>
  <si>
    <t>TERAPIA FISICA USS SAN BENITO</t>
  </si>
  <si>
    <t>M06JB</t>
  </si>
  <si>
    <t>D05UC</t>
  </si>
  <si>
    <t>HOSP. ATENCION DOMICILIARIA  USS  SANTA LIBRADA</t>
  </si>
  <si>
    <t>I18UC</t>
  </si>
  <si>
    <t>IMAGENOLOGIA RADIOLOGICA - USS SANTA LIBRADA</t>
  </si>
  <si>
    <t>CONS ENFERMERIA PYD USS SANTA MARTA</t>
  </si>
  <si>
    <t>A38UI</t>
  </si>
  <si>
    <t>CONS MEDICINA GENERAL PY D USS SANTA MARTA</t>
  </si>
  <si>
    <t>A37UI</t>
  </si>
  <si>
    <t>BANCO DE SANGRE Y TRANSFUSION USS TUNAL</t>
  </si>
  <si>
    <t>J18TN</t>
  </si>
  <si>
    <t>COCINA (ALIMENTACION PACIENTES) USS TUNAL</t>
  </si>
  <si>
    <t>P05TN</t>
  </si>
  <si>
    <t>A43TN</t>
  </si>
  <si>
    <t>A44TN</t>
  </si>
  <si>
    <t>A45TN</t>
  </si>
  <si>
    <t>A38TN</t>
  </si>
  <si>
    <t>A51TN</t>
  </si>
  <si>
    <t>CONSULTA MAXILOFACIAL - USS TUNAL</t>
  </si>
  <si>
    <t>E07TN</t>
  </si>
  <si>
    <t>CX GENERAL - USS EL TUNAL</t>
  </si>
  <si>
    <t>CX. CABEZA Y CUELLO - USS EL TUNAL</t>
  </si>
  <si>
    <t>CX. ESTETICA - USS EL TUNAL</t>
  </si>
  <si>
    <t>CX. GASTROINTESTINAL - USS EL TUNAL</t>
  </si>
  <si>
    <t>CX. MASTOLOGIA - USS EL TUNAL</t>
  </si>
  <si>
    <t>HEMODINAMIA USS TUNAL</t>
  </si>
  <si>
    <t>M10TN</t>
  </si>
  <si>
    <t>HOSP CIRUGIA GENERAL USS TUNAL</t>
  </si>
  <si>
    <t>I17TN</t>
  </si>
  <si>
    <t>HOSP GENERAL - USS EL TUNAL</t>
  </si>
  <si>
    <t>HOSP. ATENCION DOMICILIARIA USS TUNAL</t>
  </si>
  <si>
    <t>IMAGENOLOGIA RADIOLOGICA - USS EL TUNAL</t>
  </si>
  <si>
    <t>TERAPIA DEL LENGUAJE - USS EL TUNAL</t>
  </si>
  <si>
    <t>TERAPIA OCUPACIONAL - USS EL TUNAL</t>
  </si>
  <si>
    <t>BANCO DE SANGRE Y TRANSFUSION - USS TUNJUELITO</t>
  </si>
  <si>
    <t>CONS CARDIOLOGIA  USS. TUNJUELITO</t>
  </si>
  <si>
    <t>A02JT</t>
  </si>
  <si>
    <t>CONS ENFERMERIA PYD USS TUNJUELITO</t>
  </si>
  <si>
    <t>A38JT</t>
  </si>
  <si>
    <t>CONS MEDICINA GENERAL PY D USS TUNJUELITO</t>
  </si>
  <si>
    <t>A37JT</t>
  </si>
  <si>
    <t>HOSP MEDICINA GENERAL USS TUNJUELITO</t>
  </si>
  <si>
    <t>I01JT</t>
  </si>
  <si>
    <t>HOSP.  ATENCION DOMICILIARIA  USS TUNJUELITO</t>
  </si>
  <si>
    <t>I18JT</t>
  </si>
  <si>
    <t>IMAGENOLOGIA RADIOLOGICA - USS TUNJUELITO</t>
  </si>
  <si>
    <t>CONS ENFERMERIA PYD USS YOMASA</t>
  </si>
  <si>
    <t>A38UF</t>
  </si>
  <si>
    <t>CONS MEDICINA GENERAL PY D USS YOMASA</t>
  </si>
  <si>
    <t>A37UF</t>
  </si>
  <si>
    <t xml:space="preserve">CONS ENFERMERIA PYD CAPS CANDELARIA </t>
  </si>
  <si>
    <t>CONS GINECOLOGIA Y OBSTETRICIA - CAPS CANDELARIA</t>
  </si>
  <si>
    <t>CONS ENFERMERIA PYD USS CASA DE TEJA</t>
  </si>
  <si>
    <t>A38VI</t>
  </si>
  <si>
    <t>CONS MEDICINA GENERAL PY D USS CASA DE TEJA</t>
  </si>
  <si>
    <t>A37VI</t>
  </si>
  <si>
    <t>CONS ENFERMERIA PY D USS DESTINO</t>
  </si>
  <si>
    <t>A38UP</t>
  </si>
  <si>
    <t>CONS MEDICINA GENERAL PY D USS DESTINO</t>
  </si>
  <si>
    <t>A37UP</t>
  </si>
  <si>
    <t>ATENCION DE PARTO BAJO Y ALTO RIESGO USS CARMEN - MATERNO INFANTIL</t>
  </si>
  <si>
    <t>D05JC</t>
  </si>
  <si>
    <t>BANCO DE SANGRE Y TRANSFUSION - USS CARMEN - MATERNO INFANTIL</t>
  </si>
  <si>
    <t>A38JC</t>
  </si>
  <si>
    <t>A37JC</t>
  </si>
  <si>
    <t>HOSP.  ATENCION DOMICILIARIA  USS CARMEN MATERNO I</t>
  </si>
  <si>
    <t>I18JC</t>
  </si>
  <si>
    <t>IMAGENOLOGIA RADIOLOGICA - USS CARMEN - MATERNO INFANTIL</t>
  </si>
  <si>
    <t>CONS ENFERMERIA PYD USS ISLA DEL SOL</t>
  </si>
  <si>
    <t>A38JI</t>
  </si>
  <si>
    <t>CONS MEDICINA GENERAL PY D USS ISLA DEL SOL</t>
  </si>
  <si>
    <t>A37JI</t>
  </si>
  <si>
    <t>OTROS ENFERMERIA - USS ISLA DEL SOL</t>
  </si>
  <si>
    <t>N04JI</t>
  </si>
  <si>
    <t>CONS ENFERMERIA PYD CAPS MARICHUELA</t>
  </si>
  <si>
    <t>A38UD</t>
  </si>
  <si>
    <t>CONS GINECOLOGIA Y OBSTETRICIA - CAPS MARICHUELA</t>
  </si>
  <si>
    <t>CONS MEDICINA GENERAL PY D CAPS MARICHUELA</t>
  </si>
  <si>
    <t>A37UD</t>
  </si>
  <si>
    <t>CONS NUTRICION Y DIETETICA - CAPS MARICHUELA</t>
  </si>
  <si>
    <t>A35UD</t>
  </si>
  <si>
    <t>A02UD</t>
  </si>
  <si>
    <t>CONS ENFERMERIA PYD USS NAZARETH</t>
  </si>
  <si>
    <t>A38NN</t>
  </si>
  <si>
    <t>CONS MEDICINA ALTERNATIVA USS NAZARETH</t>
  </si>
  <si>
    <t>A34NN</t>
  </si>
  <si>
    <t>CONS MEDICINA GENERAL PY D USS NAZARETH</t>
  </si>
  <si>
    <t>A37NN</t>
  </si>
  <si>
    <t>CONS PSICOLOGIA - USS NAZARETH</t>
  </si>
  <si>
    <t>CONS. NUTRICION Y DIETETICA  - USS NAZARETH</t>
  </si>
  <si>
    <t>A35NN</t>
  </si>
  <si>
    <t>CONS ENFERMERIA PYD USS PARAISO</t>
  </si>
  <si>
    <t>A38VD</t>
  </si>
  <si>
    <t>CONS MEDICINA GENERAL PY D USS PARAISO</t>
  </si>
  <si>
    <t>A37VD</t>
  </si>
  <si>
    <t>CONS ENFERMERIA PYD USS SAN FRANCISCO</t>
  </si>
  <si>
    <t>A38VF</t>
  </si>
  <si>
    <t>CONS MEDICINA GENERAL PY D USS SAN FRANCISCO</t>
  </si>
  <si>
    <t>A37VF</t>
  </si>
  <si>
    <t>CONS ENFERMERIA PYD USS SAN ISIDRO</t>
  </si>
  <si>
    <t>A38VL</t>
  </si>
  <si>
    <t>CONS MEDICINA GENERAL PY D USS SAN ISIDRO</t>
  </si>
  <si>
    <t>A37VL</t>
  </si>
  <si>
    <t>CONS ENFERMERIA PYD USS SAN JUAN DE SAMAPAZ</t>
  </si>
  <si>
    <t>A38NS</t>
  </si>
  <si>
    <t>CONS MEDICINA GENERAL PY D USS SAN JUAN DE SAMAPAZ</t>
  </si>
  <si>
    <t>A37NS</t>
  </si>
  <si>
    <t>CONS PSICOLOGIA - USS SAN JUAN DE SUMAPAZ</t>
  </si>
  <si>
    <t>CONS. MEDICINA ALTERNATIVA USS SAN JUAN DE SUMAPAZ</t>
  </si>
  <si>
    <t>A34NS</t>
  </si>
  <si>
    <t>HOSP GENERAL - USS SAN JUAN DE SUMAPAZ</t>
  </si>
  <si>
    <t>TRABAJO SOCIAL  - USS  SAN JUAN DE SUMAPAZ</t>
  </si>
  <si>
    <t>CONS ENFERMERIA PYD USS SIERRA MORENA</t>
  </si>
  <si>
    <t>A38VK</t>
  </si>
  <si>
    <t>CONS MEDICINA GENERAL PY D USS SIERRA MORENA</t>
  </si>
  <si>
    <t>A37VK</t>
  </si>
  <si>
    <t>D05UB</t>
  </si>
  <si>
    <t>CONS ENFERMERIA PYD USS USME</t>
  </si>
  <si>
    <t>A38UB</t>
  </si>
  <si>
    <t>CONS MEDICINA GENERAL PY D USS USME</t>
  </si>
  <si>
    <t>A37UB</t>
  </si>
  <si>
    <t>HOSP. ATENCION DOMICILIARIA  USS USME</t>
  </si>
  <si>
    <t>I18UB</t>
  </si>
  <si>
    <t>D05VB</t>
  </si>
  <si>
    <t>CONS ENFERMERIA PYD CAPS VISTA HERMOSA</t>
  </si>
  <si>
    <t>A38VB</t>
  </si>
  <si>
    <t>CONS GINECOLOGIA Y OBSTETRICIA - CAPS VISTA HERMOSA</t>
  </si>
  <si>
    <t>CONS MEDICINA GENERAL PY D CAPS VISTA HERMOSA</t>
  </si>
  <si>
    <t>A37VB</t>
  </si>
  <si>
    <t>A35VB</t>
  </si>
  <si>
    <t>A02VB</t>
  </si>
  <si>
    <t>A21VB</t>
  </si>
  <si>
    <t>HOSP.  ATENCION DOMICILIARIA  USS  VISTA HERMOSA</t>
  </si>
  <si>
    <t>I18VB</t>
  </si>
  <si>
    <t>IMAGENOLOGIA RADIOLOGICA - USS VISTA HERMOSA</t>
  </si>
  <si>
    <t>APH</t>
  </si>
  <si>
    <t>G01TP</t>
  </si>
  <si>
    <t xml:space="preserve">SERVICIO DE AMBULANCIAS - TRASLADO SECUNDARIO </t>
  </si>
  <si>
    <t>N11TS</t>
  </si>
  <si>
    <t>VALOR HONORARIOS CERTIFICADOS MES ANTERIOR</t>
  </si>
  <si>
    <t>VALOR HONORARIOS CERTIFICADOS MES ANTERIOR EN LETRAS</t>
  </si>
  <si>
    <t>LIQUIDACIÓN DE SERVICIOS</t>
  </si>
  <si>
    <t>INFORMACIÓN PAGO DE SEGURIDAD SOCIAL</t>
  </si>
  <si>
    <t>ÍTEM</t>
  </si>
  <si>
    <t>INFORMACIÓN MEDIO DE PAGO</t>
  </si>
  <si>
    <t>UNIDAD</t>
  </si>
  <si>
    <t>CONVENIO APH</t>
  </si>
  <si>
    <t>SIRC</t>
  </si>
  <si>
    <t>RURALIDAD</t>
  </si>
  <si>
    <t>SALUD PUBLICA PIC</t>
  </si>
  <si>
    <t>HONORARIOS</t>
  </si>
  <si>
    <t>REMUNERACION</t>
  </si>
  <si>
    <t>CENTRO DE COSTO</t>
  </si>
  <si>
    <t>NOMBRE CENTRO DE COSTO</t>
  </si>
  <si>
    <t>TUNJUELITO</t>
  </si>
  <si>
    <t>CARDIOLOGIA - CAPS MEISSEN</t>
  </si>
  <si>
    <t>MEISSEN</t>
  </si>
  <si>
    <t>CARDIOLOGIA - CAPS EL TUNAL</t>
  </si>
  <si>
    <t>TUNAL</t>
  </si>
  <si>
    <t>CONS. CARDIOLOGIA CAPS  MARICHUELA</t>
  </si>
  <si>
    <t>MARICHUELA</t>
  </si>
  <si>
    <t>CONS. CARDIOLOGIA CAPS VISTA HERMOSA</t>
  </si>
  <si>
    <t>VISTA HERMOSA</t>
  </si>
  <si>
    <t>DERMATOLOGIA - CAPS ABRAHAM LINCOLN</t>
  </si>
  <si>
    <t>ABRAHAM LINCON</t>
  </si>
  <si>
    <t>DERMATOLOGIA - CAPS EL TUNAL</t>
  </si>
  <si>
    <t>ENDOCRINOLOGIA - CAPS EL TUNAL</t>
  </si>
  <si>
    <t>A05TN</t>
  </si>
  <si>
    <t>GERIATRIA - CAPS EL TUNAL</t>
  </si>
  <si>
    <t>GASTROENTEROLOGIA - CAPS MEISSEN</t>
  </si>
  <si>
    <t>GASTROENTEROLOGIA - CAPS EL TUNAL</t>
  </si>
  <si>
    <t>A09ME</t>
  </si>
  <si>
    <t>CONS NEFROLOGIA - CAPS  MEISSEN</t>
  </si>
  <si>
    <t>NEFROLOGIA - CAPS EL TUNAL</t>
  </si>
  <si>
    <t>MEDICINA GENERAL - CAPS SAN BENITO</t>
  </si>
  <si>
    <t>SAN BENITO (SALUD MENTAL)</t>
  </si>
  <si>
    <t>A10JC</t>
  </si>
  <si>
    <t>MEDICINA GENERAL - CAPS EL CARMEN</t>
  </si>
  <si>
    <t>EL CARMEN (MATERNO INFANTIL)</t>
  </si>
  <si>
    <t>CONS MEDICINA GENERAL - USS ISLA DEL SOL</t>
  </si>
  <si>
    <t>ISLA DEL SOL</t>
  </si>
  <si>
    <t>MEDICINA GENERAL - CAPS AMBULATORIA ABRAHAM LINCOLN</t>
  </si>
  <si>
    <t>CONS MEDICINA GENERAL - USS NAZARETH</t>
  </si>
  <si>
    <t>NAZARETH</t>
  </si>
  <si>
    <t>CONS MEDICINA GENERAL - USS SAN JUAN DE SUMAPAZ</t>
  </si>
  <si>
    <t>SAN JUAN DE SUMAPAZ</t>
  </si>
  <si>
    <t>A10TD</t>
  </si>
  <si>
    <t>CONS MEDICINA GENERAL DOMICILIARIA- CAPS TUNAL</t>
  </si>
  <si>
    <t>A10TN</t>
  </si>
  <si>
    <t>CONSULTA MEDICINA GENERAL - CAPS TUNAL</t>
  </si>
  <si>
    <t>CONS MEDICINA GENERAL - USS USME</t>
  </si>
  <si>
    <t>USME</t>
  </si>
  <si>
    <t>MEDICINA GENERAL - CAPS MARICHUELA</t>
  </si>
  <si>
    <t>CONS MEDICINA GENERAL - USS YOMASA</t>
  </si>
  <si>
    <t>YOMASA</t>
  </si>
  <si>
    <t>CONS MEDICINA GENERAL - USS LA REFORMA</t>
  </si>
  <si>
    <t>REFORMA</t>
  </si>
  <si>
    <t>MEDICINA GENERAL - CAPS BETANIA</t>
  </si>
  <si>
    <t>BETANIA</t>
  </si>
  <si>
    <t>CONS MEDICINA GENERAL - USS SANTA MARTA</t>
  </si>
  <si>
    <t>SANTA MARTA</t>
  </si>
  <si>
    <t>CONS MEDICINA GENERAL - USS LA FLORA</t>
  </si>
  <si>
    <t>FLORA</t>
  </si>
  <si>
    <t>CONS MEDICINA GENERAL - USS DANUBIO AZUL</t>
  </si>
  <si>
    <t>DANUBIO AZUL</t>
  </si>
  <si>
    <t>CONS MEDICINA GENERAL - USS LORENZO ALCANTUZ</t>
  </si>
  <si>
    <t>LORENZO ALCANTUZ</t>
  </si>
  <si>
    <t>CONS MEDICINA GENERAL - USS DESTINO</t>
  </si>
  <si>
    <t>EL DESTINO Y LA UNIÓN</t>
  </si>
  <si>
    <t>A10VA</t>
  </si>
  <si>
    <t>MEDICINA GENERAL - USS CANDELARIA</t>
  </si>
  <si>
    <t>CANDELARIA</t>
  </si>
  <si>
    <t>MEDICINA GENERAL - CAPS VISTA HERMOSA</t>
  </si>
  <si>
    <t>CONS MEDICINA GENERAL - USS JERUSALEN</t>
  </si>
  <si>
    <t>JERUSALEN</t>
  </si>
  <si>
    <t>CONS MEDICINA GENERAL - USS PARAISO</t>
  </si>
  <si>
    <t>PARAISO</t>
  </si>
  <si>
    <t>MEDICINA GENERAL - CAPS ISMAEL PERDOMO</t>
  </si>
  <si>
    <t>ISMAEL PERDOMO</t>
  </si>
  <si>
    <t>CONS MEDICINA GENERAL - USS SAN FRANCISCO</t>
  </si>
  <si>
    <t>SAN FRANCISCO</t>
  </si>
  <si>
    <t>CONS MEDICINA GENERAL - USS POTOSI</t>
  </si>
  <si>
    <t>POTOSI</t>
  </si>
  <si>
    <t>CONS MEDICINA GENERAL - USS CASA DE TEJA</t>
  </si>
  <si>
    <t>CASA DE TEJA</t>
  </si>
  <si>
    <t>MANUELA BELTRAN</t>
  </si>
  <si>
    <t>CONS MEDICINA GENERAL - USS SIERRA MORENA</t>
  </si>
  <si>
    <t>SIERRA MORENA</t>
  </si>
  <si>
    <t>CONS MEDICINA GENERAL - USS SAN ISIDRO</t>
  </si>
  <si>
    <t>SAN ISIDRO</t>
  </si>
  <si>
    <t>MOCHUELO</t>
  </si>
  <si>
    <t>CONS MEDICINA GENERAL - USS PASQUILLA</t>
  </si>
  <si>
    <t>PASQUILLA</t>
  </si>
  <si>
    <t>CONS MEDICINA INTERNA - CAPS SAN BENITO</t>
  </si>
  <si>
    <t>A11JC</t>
  </si>
  <si>
    <t>MEDICINA INTERNA- CAPS CARMEN MATERNO INFANTIL</t>
  </si>
  <si>
    <t>MEDICINA INTERNA -CAPS ABRAHAM LINCOLN</t>
  </si>
  <si>
    <t>CONS MEDICINA INTERNA -USS TUNJUELITO</t>
  </si>
  <si>
    <t>MEDICINA INTERNA - CAPS MEISSEN</t>
  </si>
  <si>
    <t>MEDICINA INTERNA - CAPS EL TUNAL</t>
  </si>
  <si>
    <t>MEDICINA INTERNA - CAPS MARICHUELA</t>
  </si>
  <si>
    <t>MEDICINA INTERNA - CAPS BETANIA</t>
  </si>
  <si>
    <t>MEDICINA INTERNA -CAPS VISTA HERMOSA</t>
  </si>
  <si>
    <t>CONS MEDICINA INTERNA - CAPS PERDOMO</t>
  </si>
  <si>
    <t>CONS. NEUMOLOGIA  CAPS MEISSEN</t>
  </si>
  <si>
    <t>NEUMOLOGIA - CAPS EL TUNAL</t>
  </si>
  <si>
    <t>A13JS</t>
  </si>
  <si>
    <t>CONS NEUROLOGIA Y NEUROPEDIATRIA - CAPS ABRAHAM LINCON</t>
  </si>
  <si>
    <t>NEUROLOGIA Y NEUROPEDIATRIA - CAPS MEISSEN</t>
  </si>
  <si>
    <t>NEUROLOGIA Y NEUROPEDIATRIA - CAPS EL TUNAL</t>
  </si>
  <si>
    <t>OTORRINOLARINGOLOGIA - CAPS ABRAHAM LINCOLN</t>
  </si>
  <si>
    <t>A16ME</t>
  </si>
  <si>
    <t>CONS OTORRINOLARINGOLOGIA - CAPS MEISSEN</t>
  </si>
  <si>
    <t>OTORRINOLARINGOLOGIA - CAPS EL TUNAL</t>
  </si>
  <si>
    <t>PSIQUIATRIA - CAPS SAN BENITO</t>
  </si>
  <si>
    <t>PSIQUIATRIA - CAPS MEISSEN</t>
  </si>
  <si>
    <t>CONS PSIQUIATRIA - USS NAZARETH</t>
  </si>
  <si>
    <t>CONS PSIQUIATRIA - CAPS EL TUNAL</t>
  </si>
  <si>
    <t>LA ESTRELLA</t>
  </si>
  <si>
    <t>PSICOLOGIA - CAPS SAN BENITO</t>
  </si>
  <si>
    <t>UROLOGIA - CAPS MEISSEN</t>
  </si>
  <si>
    <t>UROLOGIA - CAPS EL TUNAL</t>
  </si>
  <si>
    <t>CONS OFTALMOLOGIA - CAPS ABRAHAM LINCOLN</t>
  </si>
  <si>
    <t>CONS OFTALMOLOGIA - CAPS MEISSEN</t>
  </si>
  <si>
    <t>OFTALMOLOGIA - CAPS EL TUNAL</t>
  </si>
  <si>
    <t>CONS OFTALMOLOGIA - CAPS MARICHUELA</t>
  </si>
  <si>
    <t>CONS. OFTALOMOLOGIA CAPS VISTA HERMOSA</t>
  </si>
  <si>
    <t>CONS. CIRUGIA GENERAL - CAPS SAN BENITO</t>
  </si>
  <si>
    <t>CIRUGIA GENERAL - CAPS ABRAHAM LINCOLN</t>
  </si>
  <si>
    <t>CIRUGIA GENERAL - CAPS MEISSEN</t>
  </si>
  <si>
    <t>CIRUGIA GENERAL - CAPS EL TUNAL</t>
  </si>
  <si>
    <t>CIRUGIA GENERAL - CAPS MARICHUELA</t>
  </si>
  <si>
    <t>CONS.CIRUGIA GENERAL - CAPS - BETANIA</t>
  </si>
  <si>
    <t>CIRUGIA GENERAL - CAPS VISTA HERMOSA</t>
  </si>
  <si>
    <t>CONS GINECOLOGIA Y OBSTETRICIA - CAPS SAN BENITO</t>
  </si>
  <si>
    <t>CONS GINECOLOGIA Y OBSTETRICIA - CAPS CARMEN - MATERNO INFANTIL</t>
  </si>
  <si>
    <t>CONS GINECOLOGIA Y OBSTETRICIA - CAPS MEISSEN</t>
  </si>
  <si>
    <t>CONS GINECOLOGIA Y OBSTETRICIA - CAPS EL TUNAL</t>
  </si>
  <si>
    <t>ORTOPEDIA - CAPS ABRAHAM LINCONL</t>
  </si>
  <si>
    <t>ORTOPEDIA - CAPS MEISSEN</t>
  </si>
  <si>
    <t>ORTOPEDIA - CAPS EL TUNAL</t>
  </si>
  <si>
    <t>ORTOPEDIA - CAPS MARICHUELA</t>
  </si>
  <si>
    <t>ORTOPEDIA - CAPS VISTA HERMOSA</t>
  </si>
  <si>
    <t>CONS PEDIATRIA CAPS SAN BENITO</t>
  </si>
  <si>
    <t>PEDIATRIA - CAPS CARMEN - MATERNO INFANTIL</t>
  </si>
  <si>
    <t>PEDIATRIA - CAPS ABRAHAM LINCONL</t>
  </si>
  <si>
    <t>PEDIATRIA - CAPS MEISSEN</t>
  </si>
  <si>
    <t>CONS PEDIATRIA - CAPS EL TUNAL</t>
  </si>
  <si>
    <t>PEDIATRIA - CAPS MARICHUELA</t>
  </si>
  <si>
    <t>PEDIATRIA CAPS BETANIA</t>
  </si>
  <si>
    <t>PEDIATRIA - CAPS VISTA HERMOSA</t>
  </si>
  <si>
    <t>PEDIATRIA - CAPS PERDOMO</t>
  </si>
  <si>
    <t>PLASTICA,  ESTETICA Y RECONSTRUCTIVA - CAPS MEISSEN</t>
  </si>
  <si>
    <t>PLASTICA,  ESTETICA Y RECONSTRUCTIVA - CAPS EL TUNAL</t>
  </si>
  <si>
    <t>CONSULTA PREANESTESICA - CAPS CARMEN - MATERNO INFANTIL</t>
  </si>
  <si>
    <t>CONSULTA PREANESTESICA - CAPS ABRAHAM LINCOLN</t>
  </si>
  <si>
    <t>CONSULTA PREANESTESICA - CAPS MEISSEN</t>
  </si>
  <si>
    <t>CONSULTA PREANESTESICA - CAPS TUNAL</t>
  </si>
  <si>
    <t>NEUROCIRUGIA - CAPS EL TUNAL</t>
  </si>
  <si>
    <t>TORAX - CAPS EL TUNAL</t>
  </si>
  <si>
    <t>OTRAS CONSULTAS Y PROCEDIMIENTOS - CAPS MEISSEN</t>
  </si>
  <si>
    <t>OTRAS CONSULTAS Y PROCEDIMIENTOS - CAPS TUNAL</t>
  </si>
  <si>
    <t>VASCULAR PERIFERICA - CAPS EL TUNAL</t>
  </si>
  <si>
    <t>CONS MEDICINA ALTERNATIVA CAPS ABRAHAM LINCOLN</t>
  </si>
  <si>
    <t>CONS MEDICINA ALTERNATIVA - CAPS EL TUNAL</t>
  </si>
  <si>
    <t>CONS NUTRICION Y DIETETICA - CAPS  ABRAHAM LINCOLN</t>
  </si>
  <si>
    <t>CONS NUTRICION Y DIETETICA  - CAPS MEISSEN</t>
  </si>
  <si>
    <t>CONS NUTRICION Y DIETETICA CAPS TUNAL</t>
  </si>
  <si>
    <t>CONS NUTRICION Y DIETETICA CAPS BETANIA</t>
  </si>
  <si>
    <t>CONS NUTRICION Y DIETETICA - CAPS VISTA HERMOSA</t>
  </si>
  <si>
    <t>CONS. DE NUTRICION Y DIETETICA ISMAEL PERDOMO CAPS</t>
  </si>
  <si>
    <t>CONS MEDICINA GENERAL PY D CAPS SAN BENITO</t>
  </si>
  <si>
    <t>CONS MEDICINA GENERAL PY D CAPS CARMEN MATERNO INFANTIL</t>
  </si>
  <si>
    <t>A37TD</t>
  </si>
  <si>
    <t>CONS MEDICINA GENERAL PYD DOMICILIARIA- CAPS TUNAL</t>
  </si>
  <si>
    <t>CONS ENFERMERIA PYD CAPS SAN BENITO</t>
  </si>
  <si>
    <t>CONS ENFERMERIA PY D CAPS CARMEN MATERNO INFANTIL</t>
  </si>
  <si>
    <t>CONS ENFERMERIA PYD CAPS MEISSEN</t>
  </si>
  <si>
    <t>A38TD</t>
  </si>
  <si>
    <t>CONS ENFERMERIA PYD DOMICILIARIA- CAPS TUNAL</t>
  </si>
  <si>
    <t>CONS ENFERMERIA PYD CAPS TUNAL</t>
  </si>
  <si>
    <t>CONS FISIATRIA CAPS SAN BENITO</t>
  </si>
  <si>
    <t>MEDICINA FAMILIAR - CAPS BETANIA</t>
  </si>
  <si>
    <t>CONS CONSULTA CIRUGIA CABEZA Y CUELLO CAPS TUNAL</t>
  </si>
  <si>
    <t>CONS CONSULTA CIRUGIA COLUMNA CAPS TUNAL</t>
  </si>
  <si>
    <t>CONS CONSULTA CIRUGIA DE MAMA Y TUMORES DE TEJIDOS BLANDOS CAPS TUNAL</t>
  </si>
  <si>
    <t>CONS HOSPITAL DIA CAPS SAN BENITO</t>
  </si>
  <si>
    <t>CONS HOSPITAL DIA CAPS TUNAL</t>
  </si>
  <si>
    <t>ODONTOLOGIA GENERAL - CAPS  ABRAHAM LINCOLN</t>
  </si>
  <si>
    <t>ODONTOLOGIA GENERAL - CAPS MARICHUELA</t>
  </si>
  <si>
    <t>ODONTOLOGIA GENERAL - CAPS ISMAEL PERDOMO</t>
  </si>
  <si>
    <t>E02VB</t>
  </si>
  <si>
    <t>ODONTOLOGIA PEDIATRICA VISTA HERMOSA</t>
  </si>
  <si>
    <t>E05VB</t>
  </si>
  <si>
    <t>CIRUGIA ORAL ( AMBULATORIA) USS VISTA HERMOSA</t>
  </si>
  <si>
    <t>E07VB</t>
  </si>
  <si>
    <t>CIRUGIA MAXILOFACIAL - USS  VISTA HERMOSA</t>
  </si>
  <si>
    <t>E08VB</t>
  </si>
  <si>
    <t>ENDODONCIA - USS VISTA HERMOSA</t>
  </si>
  <si>
    <t>LIMONAR</t>
  </si>
  <si>
    <t>OTROS ENFERMERIA - CAPS  ABRAHAM LINCOLN</t>
  </si>
  <si>
    <t>N04TD</t>
  </si>
  <si>
    <t xml:space="preserve">OTROS ENFERMERIA DOMICILIARIA- USS TUNAL </t>
  </si>
  <si>
    <t>OTROS ENFERMERIA - CAPS MARICHUELA</t>
  </si>
  <si>
    <t>OTROS ENFERMERIA - CAPS BETANIA</t>
  </si>
  <si>
    <t>OTROS ENFERMERIA - USS CANDELARIA  URG.</t>
  </si>
  <si>
    <t>OTROS ENFERMERIA - CAPS VISTA HERMOSA</t>
  </si>
  <si>
    <t>OTROS ENFERMERIA - CAPS ISMAEL PERDOMO</t>
  </si>
  <si>
    <t>DIRECCION DE URGENCIAS</t>
  </si>
  <si>
    <t>SANTA LIBRADA</t>
  </si>
  <si>
    <t>URG OBSERVACION  - USS CARMEN - MATERNO INFANTIL</t>
  </si>
  <si>
    <t>URG OBSERVACION  - USS TUNJUELITO</t>
  </si>
  <si>
    <t>URG OBSERVACION  - USS MEISSEN</t>
  </si>
  <si>
    <t>URG OBSERVACION  - USS NAZARETH</t>
  </si>
  <si>
    <t>URG OBSERVACION  - USS SAN JUAN DE SUMAPAZ</t>
  </si>
  <si>
    <t>URG OBSERVACION  - USS EL TUNAL</t>
  </si>
  <si>
    <t>URG OBSERVACION  - USS USME</t>
  </si>
  <si>
    <t>URG OBSERVACION  - USS SANTA LIBRADA</t>
  </si>
  <si>
    <t>URG OBSERVACION  - USS VISTA HERMOSA</t>
  </si>
  <si>
    <t>URG OBSERVACION  - USS JERUSALEN</t>
  </si>
  <si>
    <t>URG OBSERVACION - USS MANUELA BELTRAN</t>
  </si>
  <si>
    <t>DIRECCION DE HOSPITALARIOS</t>
  </si>
  <si>
    <t>CX. MAXILOFACIAL - USS MEISSEN</t>
  </si>
  <si>
    <t>CX. MAXILOFACIAL - USS EL TUNAL</t>
  </si>
  <si>
    <t>CX. PLASTICAESTETICA Y RECONSTRUCTIVA - USS MEISSEN</t>
  </si>
  <si>
    <t>CX. PLASTICAESTETICA Y RECONSTRUCTIVA - USS EL TUNAL</t>
  </si>
  <si>
    <t>CX. NEUROCX.UGIA - USS EL TUNAL</t>
  </si>
  <si>
    <t>CX. DERMATOLOGIA - USS EL TUNAL</t>
  </si>
  <si>
    <t>CX. UROLOGIA - USS MEISSEN</t>
  </si>
  <si>
    <t>CX. UROLOGIA - USS EL TUNAL</t>
  </si>
  <si>
    <t>CX. GINECOLOGIA Y OBSTETRICIA - USS MEISSEN</t>
  </si>
  <si>
    <t>CX. ORTOPEDIA - USS MEISSEN</t>
  </si>
  <si>
    <t>CX. ORTOPEDIA - USS EL TUNAL</t>
  </si>
  <si>
    <t>CX. PEDIATRIA USS MEISSEN</t>
  </si>
  <si>
    <t>CX. OFTALMOLOGIA USS MEISSEN</t>
  </si>
  <si>
    <t>CX. OFTALMOLOGIA USS TUNAL</t>
  </si>
  <si>
    <t>CX. OTORRINOLARINGOLOGIA - USS EL TUNAL</t>
  </si>
  <si>
    <t>CX. TORAX - USS EL TUNAL</t>
  </si>
  <si>
    <t>CX. VASCULAR PERIFERICA - USS EL TUNAL</t>
  </si>
  <si>
    <t>CX. BARIATRICA -USS EL TUNAL</t>
  </si>
  <si>
    <t>CX. DE MOSH -USS EL TUNAL</t>
  </si>
  <si>
    <t>CX. COLUMNA-USS EL TUNAL</t>
  </si>
  <si>
    <t>ATENCIÓN DE PARTO BAJO Y ALTO RIESGO USS MEISSEN</t>
  </si>
  <si>
    <t>HOSP MEDICINA GENERAL USS NAZARETH</t>
  </si>
  <si>
    <t>HOSP MEDICINA GENERAL USS USME</t>
  </si>
  <si>
    <t>HOSP MEDICINA GENERAL USS SANTA LIBRADA</t>
  </si>
  <si>
    <t>HOSP MEDICINA GENERAL USS VISTA HERMOSA</t>
  </si>
  <si>
    <t>HOSP ORTOPEDIA - USS MEISSEN</t>
  </si>
  <si>
    <t>HOSP ORTOPEDIA - USS EL TUNAL</t>
  </si>
  <si>
    <t>HOSP GINECOLOGIA Y OBSTETRICIA - USS CARMEN - MATERNO INFANTIL</t>
  </si>
  <si>
    <t>HOSP GINECOLOGIA Y OBSTETRICIA - USS MEISSEN</t>
  </si>
  <si>
    <t>HOSP GINECOLOGIA Y OBSTETRICIA - USS VISTA HERMOSA</t>
  </si>
  <si>
    <t>HOSP PEDIATRIA - USS EL CARMEN</t>
  </si>
  <si>
    <t>HOSP PEDIATRIA - USS MEISSEN</t>
  </si>
  <si>
    <t>HOSP PEDIATRIA - USS VISTA HERMOSA</t>
  </si>
  <si>
    <t>HOSP MEDICINA INTERNA - USS TUNJUELITO</t>
  </si>
  <si>
    <t>HOSP MEDICINA INTERNA - USS MEISSEN</t>
  </si>
  <si>
    <t>HOSP MEDICINA INTERNA - USS EL TUNAL</t>
  </si>
  <si>
    <t>I06VB</t>
  </si>
  <si>
    <t>HOSP MEDICINA INTERNA - USS VISTA HERMOSA</t>
  </si>
  <si>
    <t>HOSP PLASTICA ESTETICA Y RECONSTRUCTIVA - USS MEISSEN</t>
  </si>
  <si>
    <t>HOSP PLASTICA ESTETICA Y RECONSTRUCTIVA - USS EL TUNAL</t>
  </si>
  <si>
    <t>HOSP NEUROCIRUGIA - USS EL TUNAL</t>
  </si>
  <si>
    <t>HOSP GASTROINTESTINAL - USS EL TUNAL</t>
  </si>
  <si>
    <t>HOSP UROLOGIA - USS MEISSEN</t>
  </si>
  <si>
    <t>HOSP UROLOGIA - USS EL TUNAL</t>
  </si>
  <si>
    <t>UNIDAD DE RECIÉN NACIDOS BASICO USS MEISSEN</t>
  </si>
  <si>
    <t>UNIDAD SALUD MENTAL Y DESINTOXICACIÓN (BAJA Y ALTA COMPLEJIDAD) USS LA ESTRELLA</t>
  </si>
  <si>
    <t>ESTERILIZACION - USS ABRAHAM LINCOLN</t>
  </si>
  <si>
    <t>NUTRICIÓN (SOPORTE NUTRICIONAL) USS MEISSEN</t>
  </si>
  <si>
    <t>NUTRICIÓN (SOPORTE NUTRICIONAL) USS TUNAL</t>
  </si>
  <si>
    <t>UCI PEDIATRICA</t>
  </si>
  <si>
    <t>J03ME</t>
  </si>
  <si>
    <t>UCI PEDIATRICA - USS MEISSEN</t>
  </si>
  <si>
    <t>UCI NEONATAL</t>
  </si>
  <si>
    <t>UCI ADULTOS</t>
  </si>
  <si>
    <t>DIRECCION COMPLEMENTARIOS</t>
  </si>
  <si>
    <t>IMAGENOLOGIA NO RADIOLÓGICA (ECOGRAFIAS )  USS CARMEN MATERNO INFANTIL</t>
  </si>
  <si>
    <t>IMAGENOLOGIA NO RADIOLÓGICA (ECOGRAFIAS )  USS MEISSEN</t>
  </si>
  <si>
    <t>IMAGENOLOGIA NO RADIOLÓGICA (ECOGRAFIAS )  USS TUNAL</t>
  </si>
  <si>
    <t>IMAGENOLOGIA NO RADIOLÓGICA (ECOGRAFIAS )  USS VISTA HERMOSA</t>
  </si>
  <si>
    <t>LABORATORIO Y ANALISIS CLINICO - CAPS MARICHUELA</t>
  </si>
  <si>
    <t>M02TN</t>
  </si>
  <si>
    <t>HEMOCENTRO BANCO DE ORGANOS Y TEJIDOS - USS TUNAL</t>
  </si>
  <si>
    <t>FARMACIA - CAPS ABRAHAM LINCOLN SALUDABLE</t>
  </si>
  <si>
    <t>FARMACIA - CAPS MARICHUELA</t>
  </si>
  <si>
    <t>FARMACIA - CAPS BETANIA</t>
  </si>
  <si>
    <t>FARMACIA - USS CANDELARIA  URG.</t>
  </si>
  <si>
    <t>FARMACIA - CAPS ISMAEL PERDOMO</t>
  </si>
  <si>
    <t xml:space="preserve">FARMACIA - USS MANUELA BELTRAN </t>
  </si>
  <si>
    <t>M06TD</t>
  </si>
  <si>
    <t xml:space="preserve">FISIOTERAPIA Y REHABILITACION DOMICILIARIA- USS TUNAL </t>
  </si>
  <si>
    <t>SALAS ENFERMEDAD RESPIRATORIA AGUDA (ERA) - USS ABRAHAM LINCON</t>
  </si>
  <si>
    <t>SALAS ENFERMEDAD RESPIRATORIA AGUDA (ERA) - CAPS MARICHUELA</t>
  </si>
  <si>
    <t>SALAS ENFERMEDAD RESPIRATORIA AGUDA (ERA) - USS BETANIA</t>
  </si>
  <si>
    <t>M15JS</t>
  </si>
  <si>
    <t>TERAPIA RESPIRATORIA - ABRAHAM LINCON USS</t>
  </si>
  <si>
    <t xml:space="preserve">M15TN </t>
  </si>
  <si>
    <t xml:space="preserve">M16TN </t>
  </si>
  <si>
    <t xml:space="preserve">M17TN </t>
  </si>
  <si>
    <t>G01MO</t>
  </si>
  <si>
    <t xml:space="preserve">SERVICIO DE MOTOAMBULANCIAS - TRASLADO PRIMARIO </t>
  </si>
  <si>
    <t xml:space="preserve">SERVICIO DE AMBULANCIAS - TRASLADO PRIMARIO </t>
  </si>
  <si>
    <t>PARTICIPACION COMUNITARIA Y SERVICIO AL CIUDADANO (ASISTENCIAL) Y RUTA DE LA SALUD</t>
  </si>
  <si>
    <t>TRABAJO SOCIAL   - CAPS SAN BENITO</t>
  </si>
  <si>
    <t>TRABAJO SOCIAL - CAPS MEISSEN</t>
  </si>
  <si>
    <t>O01TD</t>
  </si>
  <si>
    <t xml:space="preserve">TRABAJO SOCIAL - DOMICILIARIA-USS TUNAL </t>
  </si>
  <si>
    <t>TRABAJO SOCIAL - CAPS TUNAL</t>
  </si>
  <si>
    <t>TRABAJO SOCIAL  - CAPS  VISTA HERMOSA</t>
  </si>
  <si>
    <t>T12RS</t>
  </si>
  <si>
    <t>RUTA DE LA SALUD</t>
  </si>
  <si>
    <t>DIRECCION ADMINISTRATIVA</t>
  </si>
  <si>
    <t>ACTIVOS FIJOS</t>
  </si>
  <si>
    <t xml:space="preserve">MANTENIMIENTO  (BIOMEDICO E INFRAESTRUCTURA) </t>
  </si>
  <si>
    <t>GERENCIA Y JUNTA DIRECTIVA</t>
  </si>
  <si>
    <t>OFICINA ASESORA DE COMUNICACIONES</t>
  </si>
  <si>
    <t>CONTROL INTERNO DISCIPLINARIO</t>
  </si>
  <si>
    <t>CONTROL INTERNO</t>
  </si>
  <si>
    <t>OFICINA ASESORA JURIDICA</t>
  </si>
  <si>
    <t>OFICINA DE SISTEMAS DE INFORMACION TICS</t>
  </si>
  <si>
    <t>OFICINA ASESORA DE DESARROLLO INSTITUCIONAL</t>
  </si>
  <si>
    <t>REVISORIA FISCAL</t>
  </si>
  <si>
    <t>OFICINA DE CALIDAD</t>
  </si>
  <si>
    <t>OFICINA DE GESTION DEL CONOCIMIENTO</t>
  </si>
  <si>
    <t>O02CC</t>
  </si>
  <si>
    <t>CALL CENTER</t>
  </si>
  <si>
    <t>ADMINISTRATIVA</t>
  </si>
  <si>
    <t>ATENCIÓN AL USUARIO  - CAPS ABRAHAM LINCON</t>
  </si>
  <si>
    <t>ATENCIÓN AL USUARIO  - CAPS  MARICHUELA</t>
  </si>
  <si>
    <t>ATENCIÓN AL USUARIO  - CAPS  BETANIA</t>
  </si>
  <si>
    <t>ATENCIÓN AL USUARIO  - CAPS  VISTA HERMOSA</t>
  </si>
  <si>
    <t>ATENCIÓN AL USUARIO  - CAPS  PERDOMO</t>
  </si>
  <si>
    <t>DIRECCION DE AMBULATORIOS</t>
  </si>
  <si>
    <t>DIRECCION</t>
  </si>
  <si>
    <t>=DESREF('CONSOLIDADO POR DIRECCION'!I$2,COINCIDIR(REMU,DIRECCIONES,0)-1,0,CONTAR.SI(DIRECCIONES,REMU),1)</t>
  </si>
  <si>
    <t>CANT HORAS ESTANDAR</t>
  </si>
  <si>
    <t>Mostrar</t>
  </si>
  <si>
    <t>NAZARETH- ECOTERAPIA</t>
  </si>
  <si>
    <t xml:space="preserve">DESTINO </t>
  </si>
  <si>
    <t>=DESREF('CONSOLIDADO POR DIRECCION'!I$2;COINCIDIR(DIRCOMP;DIRECCIONES;0)-1;0;CONTAR.SI(DIRECCIONES;DIRCOMP);1)</t>
  </si>
  <si>
    <t>=DESREF('CONSOLIDADO POR DIRECCION'!I$2;COINCIDIR(RURA;DIRECCIONES;0)-1;0;CONTAR.SI(DIRECCIONES;RURA);1)</t>
  </si>
  <si>
    <t>=DESREF('CONSOLIDADO POR DIRECCION'!C$708;COINCIDIR(F57;CATORCE;0)-1;0;CONTAR.SI(CATORCE;F57);1)</t>
  </si>
  <si>
    <t>=DESREF('CONSOLIDADO POR DIRECCION'!I$2;COINCIDIR(DIRURG;DIRECCIONES;0)-1;0;CONTAR.SI(DIRECCIONES;DIRURG);1)</t>
  </si>
  <si>
    <t>=DESREF('CONSOLIDADO POR DIRECCION'!C$478;COINCIDIR(F29;CINCO;0)-1;0;CONTAR.SI(CINCO;F29);1)</t>
  </si>
  <si>
    <t>=DESREF('CONSOLIDADO POR DIRECCION'!I$2;COINCIDIR(DIRHOSP;DIRECCIONES;0)-1;0;CONTAR.SI(DIRECCIONES;DIRHOSP);1)</t>
  </si>
  <si>
    <t>=DESREF('CONSOLIDADO POR DIRECCION'!C$388;COINCIDIR(F33;CUATRO;0)-1;0;CONTAR.SI(CUATRO;F33);1)</t>
  </si>
  <si>
    <t>=DESREF('CONSOLIDADO POR DIRECCION'!I$2;COINCIDIR(UCIP;DIRECCIONES;0)-1;0;CONTAR.SI(DIRECCIONES;UCIP);1)</t>
  </si>
  <si>
    <t>=DESREF('CONSOLIDADO POR DIRECCION'!C$706;COINCIDIR(F37;TRECE;0)-1;0;CONTAR.SI(TRECE;F37);1)</t>
  </si>
  <si>
    <t>=DESREF('CONSOLIDADO POR DIRECCION'!I$2;COINCIDIR(UCIN;DIRECCIONES;0)-1;0;CONTAR.SI(DIRECCIONES;UCIN);1)</t>
  </si>
  <si>
    <t>=DESREF('CONSOLIDADO POR DIRECCION'!C$703;COINCIDIR(F41;DOCE;0)-1;0;CONTAR.SI(DOCE;F41);1)</t>
  </si>
  <si>
    <t>=DESREF('CONSOLIDADO POR DIRECCION'!I$2;COINCIDIR(UCIA;DIRECCIONES;0)-1;0;CONTAR.SI(DIRECCIONES;UCIA);1)</t>
  </si>
  <si>
    <t>=DESREF('CONSOLIDADO POR DIRECCION'!C$698;COINCIDIR(F45;ONCE;0)-1;0;CONTAR.SI(ONCE;F45);1)</t>
  </si>
  <si>
    <t>=DESREF('CONSOLIDADO POR DIRECCION'!C$4;COINCIDIR(F49;DOS;0)-1;0;CONTAR.SI(DOS;F49);1)</t>
  </si>
  <si>
    <t>=DESREF('CONSOLIDADO POR DIRECCION'!I$2;COINCIDIR(APH;DIRECCIONES;0)-1;0;CONTAR.SI(DIRECCIONES;APH);1)</t>
  </si>
  <si>
    <t>=DESREF('CONSOLIDADO POR DIRECCION'!C$2;COINCIDIR(F53;UNO;0)-1;0;CONTAR.SI(UNO;F53);1)</t>
  </si>
  <si>
    <t>=DESREF('CONSOLIDADO POR DIRECCION'!I$2;COINCIDIR(PART;DIRECCIONES;0)-1;0;CONTAR.SI(DIRECCIONES;PART);1)</t>
  </si>
  <si>
    <t>=DESREF('CONSOLIDADO POR DIRECCION'!I$2;COINCIDIR(PIC;DIRECCIONES;0)-1;0;CONTAR.SI(DIRECCIONES;PIC);1)</t>
  </si>
  <si>
    <t>=DESREF('CONSOLIDADO POR DIRECCION'!C$688;COINCIDIR(F65;NUEVE;0)-1;0;CONTAR.SI(NUEVE;F65);1)</t>
  </si>
  <si>
    <t>=DESREF('CONSOLIDADO POR DIRECCION'!I$2;COINCIDIR(HONO;DIRECCIONES;0)-1;0;CONTAR.SI(DIRECCIONES;HONO);1)</t>
  </si>
  <si>
    <t>=DESREF('CONSOLIDADO POR DIRECCION'!C$521;COINCIDIR(F69;SEIS;0)-1;0;CONTAR.SI(SEIS;F69);1)</t>
  </si>
  <si>
    <t>=DESREF('CONSOLIDADO POR DIRECCION'!I2;COINCIDIR(DIRAMB;DIRECCIONES;0)-1;0;CONTAR.SI(DIRECCIONES;DIRAMB);1)</t>
  </si>
  <si>
    <t>=DESREF('CONSOLIDADO POR DIRECCION'!C$108;COINCIDIR(F25;TRES;0)-1;0;CONTAR.SI(TRES;F25);1)</t>
  </si>
  <si>
    <t>=DESREF('CONSOLIDADO POR DIRECCION'!I$2;COINCIDIR(SIRC;DIRECCIONES;0)-1;0;CONTAR.SI(DIRECCIONES;SIRC);1)</t>
  </si>
  <si>
    <t>=DESREF('CONSOLIDADO POR DIRECCION'!C$697;COINCIDIR(F55;DIEZ;0)-1;0;CONTAR.SI(DIEZ;F55);1)</t>
  </si>
  <si>
    <t>=DESREF('CONSOLIDADO POR DIRECCION'!C$598;COINCIDIR(F61;SIETE;0)-1;0;CONTAR.SI(SIETE;F61);1)</t>
  </si>
  <si>
    <t>=DESREF('CONSOLIDADO POR DIRECCION'!I$2;COINCIDIR(REMU;DIRECCIONES;0)-1;0;CONTAR.SI(DIRECCIONES;REMU);1)</t>
  </si>
  <si>
    <t>=DESREF('CONSOLIDADO POR DIRECCION'!C$611;COINCIDIR(F73;OCHO;0)-1;0;CONTAR.SI(OCHO;F73);1)</t>
  </si>
  <si>
    <t>CDP</t>
  </si>
  <si>
    <t>VALOR ADICION</t>
  </si>
  <si>
    <t>FECHA INICIO</t>
  </si>
  <si>
    <t>FECHA TERMINACION</t>
  </si>
  <si>
    <t>MES CUENTA DE COBRO</t>
  </si>
  <si>
    <t>VALOR A PAGAR</t>
  </si>
  <si>
    <t>VALOR INICIAL DEL CONTRATO</t>
  </si>
  <si>
    <t>VALOR TOTAL DEL CONTRATO</t>
  </si>
  <si>
    <t>PAGOS REALIZADOS</t>
  </si>
  <si>
    <t>SALDO DEL CONTRATO</t>
  </si>
  <si>
    <t>EJECUCION PRESUPUESTAL DEL CONTRATO</t>
  </si>
  <si>
    <t xml:space="preserve"> Desde: </t>
  </si>
  <si>
    <t>AÑO/MES/DÍA</t>
  </si>
  <si>
    <t>FECHA INICIO CONTRATO</t>
  </si>
  <si>
    <t>Periodo a Certificar:</t>
  </si>
  <si>
    <t>OBLIGACIONES ESPECIFICAS ( Las estipuladas en la minuta )</t>
  </si>
  <si>
    <t>PRODUCTO O EVIDENCIA</t>
  </si>
  <si>
    <t>NUMERO DE PLANILLA</t>
  </si>
  <si>
    <t>FECHA TERMINACION CONTRATO INICIAL</t>
  </si>
  <si>
    <t>No. PRORROGA</t>
  </si>
  <si>
    <t>No. ADICION</t>
  </si>
  <si>
    <t>L07UH</t>
  </si>
  <si>
    <t>LABORATORIO Y ANALISIS CLINICO - USS BETANIA</t>
  </si>
  <si>
    <t>L01ME</t>
  </si>
  <si>
    <t>LABORATORIO ANATOMIA PATOLOGICA - USS MEISSEN</t>
  </si>
  <si>
    <t>A11VA</t>
  </si>
  <si>
    <t>MEDICINA INTERNA -CAPS CANDELARIA</t>
  </si>
  <si>
    <t>A23VA</t>
  </si>
  <si>
    <t>CIRUGIA GENERAL - CAPS CANDELARIA</t>
  </si>
  <si>
    <t>A24VA</t>
  </si>
  <si>
    <t>A25VA</t>
  </si>
  <si>
    <t>ORTOPEDIA - CAPS CANDELARIA</t>
  </si>
  <si>
    <t>A26VA</t>
  </si>
  <si>
    <t>CONS PEDIATRIA - CAPS CANDELARIA</t>
  </si>
  <si>
    <t>A35JC</t>
  </si>
  <si>
    <t>CONS NUTRICION Y DIETETICA - USS  CARMEN MATERNO INFANTIL</t>
  </si>
  <si>
    <t>A38VA</t>
  </si>
  <si>
    <t>E01VA</t>
  </si>
  <si>
    <t>ODONTOLOGIA GENERAL - CAPS  CANDELARIA</t>
  </si>
  <si>
    <t>O02UJ</t>
  </si>
  <si>
    <t>ATENCIÓN AL USUARIO  - USS  FLORA</t>
  </si>
  <si>
    <t>O01UD</t>
  </si>
  <si>
    <t>TRABAJO SOCIAL  - CAPS  MARICHUELA</t>
  </si>
  <si>
    <t>TIPO CUENTA</t>
  </si>
  <si>
    <t>NRO CUENTA</t>
  </si>
  <si>
    <t>CANT HORAS ADICIONALES</t>
  </si>
  <si>
    <t>ACTIVIDADES DESARROLLADAS EN EL PERIODO EN CUMPLIMIENTO DE CADA OBLIGACION</t>
  </si>
  <si>
    <t>NO</t>
  </si>
  <si>
    <t>DIRECCION A LA QUE PERTENECE:</t>
  </si>
  <si>
    <t>UNIDAD DE SERVICIOS :</t>
  </si>
  <si>
    <t>C.D.P. CONTRATO INICIAL :</t>
  </si>
  <si>
    <t>N. CUENTA SEGÚN MES CERTIFICADO</t>
  </si>
  <si>
    <t>CAJA DE COMPENSACION</t>
  </si>
  <si>
    <t>Cargo:</t>
  </si>
  <si>
    <t>Codigo-Grado:</t>
  </si>
  <si>
    <t>Nombre del Supervisor - Planta:</t>
  </si>
  <si>
    <t>Apoyo tecnico a la supervision - Planta:</t>
  </si>
  <si>
    <t>Perfil</t>
  </si>
  <si>
    <t>No. CTO:</t>
  </si>
  <si>
    <t>Còdigo-Grado:</t>
  </si>
  <si>
    <t>GESTION DEL RIESGO</t>
  </si>
  <si>
    <t>Nombre del Supervisor - Contratista:</t>
  </si>
  <si>
    <t>Apoyo tecnico a la supervision - Contratista:</t>
  </si>
  <si>
    <t>BANCO ITAU</t>
  </si>
  <si>
    <t>Enero*2022</t>
  </si>
  <si>
    <t>NOMBRE DEL SUPERVISOR</t>
  </si>
  <si>
    <t>NOMBRE DEL APOYO TECNICO A LA SUPERVISIÓN</t>
  </si>
  <si>
    <t>I18TN037</t>
  </si>
  <si>
    <t>HOSP ATENCION DOMICILIARIA - UMHES EL TUNAL - CONVENIO 1779037/2020 - Convenio COVID.</t>
  </si>
  <si>
    <t>I18TN031</t>
  </si>
  <si>
    <t>HOSP ATENCION DOMICILIARIA - UMHES EL TUNAL- CONVENIO 031/2020 - Convenio AMED.</t>
  </si>
  <si>
    <t>A11TN274</t>
  </si>
  <si>
    <t>CONS MEDICINA INTERNA - CAPS EL TUNAL- CONTRATO 2074274/2020</t>
  </si>
  <si>
    <t>CO-OPS-FT-11 V7</t>
  </si>
  <si>
    <t>A51JB0010</t>
  </si>
  <si>
    <t>CONS HOSPITAL DIA - CAPS SAN BENITO - CONVENIO 010/2021</t>
  </si>
  <si>
    <t>J10VG014</t>
  </si>
  <si>
    <t>UNIDAD SALUD MENTAL Y DESINTOXICACION (BAJA Y ALTA COMPLEJIDAD) CONVENIO 0014/2021</t>
  </si>
  <si>
    <t>A11TN011</t>
  </si>
  <si>
    <t>CONS MEDICINA INTERNA - CAPS EL TUNAL - CONVENIO 0011/2021</t>
  </si>
  <si>
    <t>I18TN856</t>
  </si>
  <si>
    <t>(HOSP ATENCION DOMICILIARIA - UMHES EL TUNAL- CONVENIO 2854856/2021)</t>
  </si>
  <si>
    <t>B04TN0012</t>
  </si>
  <si>
    <t>(URGENCIAS ESPECIALIZADAS - UMHES EL TUNAL - CONVENIO 012/2021)</t>
  </si>
  <si>
    <t>G01TP122</t>
  </si>
  <si>
    <t>SERVICIO DE AMBULANCIAS - TRASLADO PRIMARIO - CONVENIO 2809122/2021</t>
  </si>
  <si>
    <t>G01TP540</t>
  </si>
  <si>
    <t>SERVICIO DE AMBULANCIAS - TRASLADO PRIMARIO - CONVENIO 2805540/2021</t>
  </si>
  <si>
    <t>T12RS026</t>
  </si>
  <si>
    <t>(RUTA DE LA SALUD CONVENIO 026/2020)</t>
  </si>
  <si>
    <t>T12SA506</t>
  </si>
  <si>
    <t>OFICINA DE PARTICIPACION COMUNITARIA Y SERVICIO AL CIUDADANO - CONVENIO 2594506/2021</t>
  </si>
  <si>
    <t>OFIC.PARTICIPACION</t>
  </si>
  <si>
    <t>OFIC. PARTICIPACION</t>
  </si>
  <si>
    <t>D05ME0006</t>
  </si>
  <si>
    <t>ATENCION DE PARTO BAJO Y ALTO RIESGO- USS MEISSEN - CONVENIO 0006/2021</t>
  </si>
  <si>
    <t>J04ME0006</t>
  </si>
  <si>
    <t>UCI NEONATAL - USS MEISSEN - CONVENIO 0006/2021</t>
  </si>
  <si>
    <t>DIRECCION DE GESTION DEL RIESGO</t>
  </si>
  <si>
    <t>A11TN0007</t>
  </si>
  <si>
    <t>CONS MEDICINA INTERNA - CAPS EL TUNAL - CONVENIO 0007/2021</t>
  </si>
  <si>
    <t>N04TN0007</t>
  </si>
  <si>
    <t>OTROS ENFERMERIA - UMHES EL TUNAL - CONVENIO 0007/2021</t>
  </si>
  <si>
    <t>A35JS0005</t>
  </si>
  <si>
    <t>CONS NUTRICION Y DIETETICA - CAPS ABRAHAM LINCOL - CONVENIO 0005/2021</t>
  </si>
  <si>
    <t>K33PI016</t>
  </si>
  <si>
    <t>PIC OTROS PROYECTOS SALUD PUBLICA - CONVENIO 0016/2021</t>
  </si>
  <si>
    <t>K29PI819</t>
  </si>
  <si>
    <t>PIC ENTORNO EDUCATIVO - CONVENIO 2612819/2021</t>
  </si>
  <si>
    <t>K29PI398</t>
  </si>
  <si>
    <t>PIC ENTORNO EDUCATIVO - CONVENIO 3017398/2021</t>
  </si>
  <si>
    <t>A35JS0029</t>
  </si>
  <si>
    <t>(CONS NUTRICION Y DIETETICA - CAPS ABRAHAM LINCOLN - CONVENIO 0029/2020)</t>
  </si>
  <si>
    <t>A10TN0009</t>
  </si>
  <si>
    <t>CONS MEDICINA GENERAL - CAPS EL TUNAL - CONVENIO 0009/2021</t>
  </si>
  <si>
    <t>N04TN0009</t>
  </si>
  <si>
    <t>OTROS ENFERMERA - UMHES EL TUNAL - CONVENIO 0009/2021</t>
  </si>
  <si>
    <t>A11TN082</t>
  </si>
  <si>
    <t>CONS MEDICINA INTERNA - CAPS EL TUNAL- CONTRATO 3016082/2021</t>
  </si>
  <si>
    <t>D05ME018</t>
  </si>
  <si>
    <t xml:space="preserve">(ATENCIÓN DE PARTO BAJO Y ALTO RIESGO - USS MEISSEN- CONVENIO 018/2020)        </t>
  </si>
  <si>
    <t>J04ME018</t>
  </si>
  <si>
    <t xml:space="preserve">UCI NEONATAL - USS MEISSEN- CONVENIO 018/2020)        </t>
  </si>
  <si>
    <t>Ocultar</t>
  </si>
  <si>
    <t>KAREN LORENA VARGAS PIRATEQUE</t>
  </si>
  <si>
    <t>PROFESIONAL ESPECIALIZADO</t>
  </si>
  <si>
    <t>6653-2021</t>
  </si>
  <si>
    <t>DIRECCION DE GESTION DEL RIESGO EN SALUD</t>
  </si>
  <si>
    <t>6654-2021</t>
  </si>
  <si>
    <t xml:space="preserve">TECNICO AUXILIAR DE ENFERMERIA </t>
  </si>
  <si>
    <t>FEBRERO</t>
  </si>
  <si>
    <t>PORVENIR</t>
  </si>
  <si>
    <t>SURA</t>
  </si>
  <si>
    <t>NO APLICA</t>
  </si>
  <si>
    <t>APOYAR EN LA ADECUADA IMPLEMENTACION DE LOS PROTOCOLOS INSTITUCIONALES PARA EL MANEJO, LA PREVENCION, CONTENCION Y MITIGACION DE LA PANDEMIA POR COVID-19.</t>
  </si>
  <si>
    <t>DIGILENCIAR EL INSTRUMENTO DE REGISTRO DE CONDICIONES AL INGRESO DE LOS ESTUDIANTES, DOCENTES Y ADMINISTRATIVOS DE LA IED ASIGNADA, DE ACUERDO CON EL LINEAMIENTO DEL MEN, LA SED Y RESPECTIVO PROTOCOLO INSTITUCIONAL</t>
  </si>
  <si>
    <t>EFECTUAR BAJO LA DIRECTRIZ DE LA IED ASIGNADA, EL REPORTE DE CASOS COVID19 EN LA IED, EN EL FORMULARIO ALOJADO EN LA PAGINA INSTITUCIONAL DE LA SED.</t>
  </si>
  <si>
    <t>APLICAR DE MANERA INMEDIATA EL PROTOCOLO DE LA IED MANEJO INICIAL A PRESUNTOS CASOS COVID-19 Y ACTIVAR RUTA DE ATENCION.</t>
  </si>
  <si>
    <t>ADELANTAR ACCIONES PEDAGOGICAS CON LA COMUNIDAD EDUCATIVA (ESTUDIANTES, DOCENTES Y PERSONAL ADMINISTRATIVA) PARA LA PREVENCION DEL CONTAGIO POR COVID 19 EN LA SEDES DE LA IED ASIGNADA, DURANTE LAS FECHAS Y HORAS ACORDADAS PREVIAMENTE CON EL ( LA) RECTOR (A) DEL COLEGIO.</t>
  </si>
  <si>
    <t>ADELANTAR ACCIONES PEDAGOGICAS PARA LA PROMOCION EN ESTILOS DE VIDA SALUDABLE PARA MITIGACION DE CONTAGIO POR COVID 19, EN LA SEDES DE LA IED ASIGNADA, DURANTE LAS FECHAS Y HORAS ACRODADAS PREVIAMENTE CON EL (LA) RECTOR (A) DEL COLEGIO.</t>
  </si>
  <si>
    <t>PARTICIPAR EN LOS PROCESOS DE CAPACITACION QUE EFECTUE LA SED Y LA SDS PARA FACIILITAR EL DESARROLLO DE SUS ACTIVIDADES EN LA IED ASIGNADA Y SUS RESPECTIVAS SEDES.</t>
  </si>
  <si>
    <t>ASISTIR Y PARTICIPAR EN LAS REUNIONES DEL COMITÉ INSTITUCIONAL DE CONTINGENCIA POR COVID 19 EN EL MARCO DE LA REAPERTURA GRADUAL, PROGRESIVA Y SEGURA (RGPS).</t>
  </si>
  <si>
    <t>APOYAR AL COMITÉ PARITARIO DE SALUD Y SEGURIDAD EN EL TRABAJO - COPASST - Y  ALA BRIGADA ESCOLAR INSTITUCIONAL EN LA ACTUALIZACION DE LOS PLANES ESCOLARES DE GESTION DEL RIESGO, DONDE SE INCLUYE EL PROCEDIMIENTO OPERATIVO NORMALIZADO POR COVID 19</t>
  </si>
  <si>
    <t>PRESENTAR INFORMES MENSUALES DE LAS ACTIVIDADES DESARROLADAS EN EL MARCO DEL OBJETIVO CONTRACTUAL.</t>
  </si>
  <si>
    <t>SEGUIR LOS PROTOCOLOS ESTABLECIDOS POR EL MINISTERIO DE SALUD Y DE PROTECCION SOCIAL, ASI COMO DE LAS AUTORIDADES PO COVID-19, ASI COMO CONSULTAR Y PONER EN PRACTICA LOS PROTOCOLOS ESTABLECIDOS POR LA ENTIDAD EN LA PREVENCION DEL COVID-19.</t>
  </si>
  <si>
    <t xml:space="preserve">TECNOLOGO EN SEGURIDAD Y SALUD EN EL TRABAJO </t>
  </si>
  <si>
    <t>MARIA DEL ROSARIO MARIN AVELLANEDA</t>
  </si>
  <si>
    <t xml:space="preserve">GARANTIZAR CUMPLIMIENTOS DE PROTOCOLOS DE BIOSEGURIDAD INSTITUCIONAL </t>
  </si>
  <si>
    <t>PLAN DE TRABAJO</t>
  </si>
  <si>
    <t xml:space="preserve">SE LLEVARA REGISTRO DE ESTUDIANTES DOCENTES Y ADMINISTRATIVOS EN CASO DE SER SOSPECHOSOS </t>
  </si>
  <si>
    <t xml:space="preserve">HERRAMIENTA PEDAGOGICA </t>
  </si>
  <si>
    <t xml:space="preserve">SE HARA REGISTRO DE LOS CASOS POSITIVOS Y/O SOSPECHOSOS DE COVID-19 </t>
  </si>
  <si>
    <t>HERRAMIENTA PEGAGOGICA</t>
  </si>
  <si>
    <t>SE INDICARA INICIAR AISLAMIENTO EN CASO DE PRESENTAR SINTOMATOLOGIA Y SE LE INFORMARA AL FAMILIAR PARA QUE INICIE EL PROCESO</t>
  </si>
  <si>
    <t>SE REALIZARA CAMPAÑAS PUBLICITARIAS, AFICHES INFORMATIVOS , CHARLAS, SOBRE EL PROTOCOLO DE BIOSEGURIDAD, PARA EVITA PROPAGACIÓN DEL COVID-19</t>
  </si>
  <si>
    <t xml:space="preserve">SE REALIZAR CHARLAS A ESTUDIANTES, DOCENTES, SOBRE ESTILOS DE VIDA SALUDABLE SEGÚN EL CRONOGRAMA </t>
  </si>
  <si>
    <t>ASISTIR A LOS COMITES QUE REALICE LA SED</t>
  </si>
  <si>
    <t>ACTA DE REUNIÓN</t>
  </si>
  <si>
    <t>SE HABLA CON LA RECTORA PARA HACER UN PLAN PARA EVITAR LA PROPAGACIÓN DEL COVID-19</t>
  </si>
  <si>
    <t>ASISTIR A L COMITÉ DE COPASST Y BRIGADA DE EMERGENCIA ESCOLAR</t>
  </si>
  <si>
    <t>REALIZAR PLAN DE TRABAJO DE ACTIVIDADES A DESARROLLAR Y LLENAR HERRAMIENTA PEDAGOGICA</t>
  </si>
  <si>
    <t xml:space="preserve">VERIFICAR LOS PROTOCOLOS DE BIOSEGURIDAD QUE SE CUMPLAN </t>
  </si>
  <si>
    <t>MARZO</t>
  </si>
  <si>
    <t>ABRIL</t>
  </si>
  <si>
    <t>MAYO</t>
  </si>
  <si>
    <t>JUNIO</t>
  </si>
  <si>
    <t>JULIO</t>
  </si>
  <si>
    <t xml:space="preserve">LEIDY LORENA LOPEZ CAICEDO </t>
  </si>
  <si>
    <t>ashleyseguralopez@gmail.com</t>
  </si>
  <si>
    <t>4358-2022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</si>
</sst>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64" formatCode="_-&quot;$&quot;* #,##0_-;\-&quot;$&quot;* #,##0_-;_-&quot;$&quot;* &quot;-&quot;_-;_-@_-"/>
    <numFmt numFmtId="165" formatCode="_ &quot;$&quot;\ * #,##0_ ;_ &quot;$&quot;\ * \-#,##0_ ;_ &quot;$&quot;\ * &quot;-&quot;_ ;_ @_ "/>
    <numFmt numFmtId="166" formatCode="yyyy\-mm\-dd;@"/>
    <numFmt numFmtId="167" formatCode="0.00000"/>
    <numFmt numFmtId="168" formatCode="00"/>
    <numFmt numFmtId="169" formatCode="000000"/>
    <numFmt numFmtId="170" formatCode="#,##0_ ;[Red]\-#,##0\ "/>
    <numFmt numFmtId="171" formatCode="[$-C0A]dd\-mmm\-yy;@"/>
    <numFmt numFmtId="172" formatCode="yyyy\-mm\-dd"/>
    <numFmt numFmtId="173" formatCode="[$-C0A]mmmm\-yy;@"/>
  </numFmts>
  <fonts count="41" x14ac:knownFonts="1">
    <font>
      <sz val="11"/>
      <color theme="1"/>
      <name val="Calibri"/>
      <family val="2"/>
      <scheme val="minor"/>
    </font>
    <font>
      <sz val="11"/>
      <color indexed="8"/>
      <name val="Calibri"/>
      <family val="2"/>
    </font>
    <font>
      <sz val="10"/>
      <color indexed="8"/>
      <name val="Calibri"/>
      <family val="2"/>
    </font>
    <font>
      <sz val="8"/>
      <color indexed="8"/>
      <name val="Calibri"/>
      <family val="2"/>
    </font>
    <font>
      <sz val="8"/>
      <name val="Calibri"/>
      <family val="2"/>
    </font>
    <font>
      <b/>
      <sz val="8"/>
      <color indexed="8"/>
      <name val="Calibri"/>
      <family val="2"/>
    </font>
    <font>
      <b/>
      <sz val="8"/>
      <color indexed="8"/>
      <name val="Arial"/>
      <family val="2"/>
    </font>
    <font>
      <b/>
      <sz val="11"/>
      <color theme="1"/>
      <name val="Calibri"/>
      <family val="2"/>
      <scheme val="minor"/>
    </font>
    <font>
      <sz val="8"/>
      <color theme="1"/>
      <name val="Calibri"/>
      <family val="2"/>
      <scheme val="minor"/>
    </font>
    <font>
      <b/>
      <sz val="8"/>
      <color theme="1"/>
      <name val="Calibri"/>
      <family val="2"/>
      <scheme val="minor"/>
    </font>
    <font>
      <sz val="10"/>
      <color theme="1"/>
      <name val="Calibri"/>
      <family val="2"/>
      <scheme val="minor"/>
    </font>
    <font>
      <b/>
      <sz val="9"/>
      <color theme="1"/>
      <name val="Calibri"/>
      <family val="2"/>
      <scheme val="minor"/>
    </font>
    <font>
      <sz val="9"/>
      <color theme="1"/>
      <name val="Calibri"/>
      <family val="2"/>
      <scheme val="minor"/>
    </font>
    <font>
      <sz val="9"/>
      <color theme="1"/>
      <name val="Calibri"/>
      <family val="2"/>
      <scheme val="minor"/>
    </font>
    <font>
      <b/>
      <sz val="9"/>
      <color indexed="8"/>
      <name val="Calibri"/>
      <family val="2"/>
    </font>
    <font>
      <u/>
      <sz val="11"/>
      <color theme="10"/>
      <name val="Calibri"/>
      <family val="2"/>
      <scheme val="minor"/>
    </font>
    <font>
      <b/>
      <sz val="10"/>
      <color indexed="8"/>
      <name val="Calibri"/>
      <family val="2"/>
    </font>
    <font>
      <b/>
      <sz val="11"/>
      <color indexed="8"/>
      <name val="Calibri"/>
      <family val="2"/>
    </font>
    <font>
      <b/>
      <sz val="13"/>
      <color indexed="8"/>
      <name val="Calibri"/>
      <family val="2"/>
    </font>
    <font>
      <sz val="12"/>
      <color theme="1"/>
      <name val="Calibri"/>
      <family val="2"/>
      <scheme val="minor"/>
    </font>
    <font>
      <b/>
      <sz val="10"/>
      <color theme="1"/>
      <name val="Calibri"/>
      <family val="2"/>
      <scheme val="minor"/>
    </font>
    <font>
      <b/>
      <sz val="7.5"/>
      <color indexed="8"/>
      <name val="Calibri"/>
      <family val="2"/>
    </font>
    <font>
      <sz val="7.5"/>
      <color indexed="8"/>
      <name val="Calibri"/>
      <family val="2"/>
    </font>
    <font>
      <sz val="7.5"/>
      <color theme="1"/>
      <name val="Calibri"/>
      <family val="2"/>
      <scheme val="minor"/>
    </font>
    <font>
      <b/>
      <sz val="7"/>
      <color theme="1"/>
      <name val="Calibri"/>
      <family val="2"/>
      <scheme val="minor"/>
    </font>
    <font>
      <sz val="9"/>
      <color theme="1"/>
      <name val="Courier New"/>
      <family val="3"/>
    </font>
    <font>
      <b/>
      <u/>
      <sz val="8"/>
      <color rgb="FF002060"/>
      <name val="Calibri"/>
      <family val="2"/>
      <scheme val="minor"/>
    </font>
    <font>
      <sz val="9"/>
      <color indexed="8"/>
      <name val="Calibri"/>
      <family val="2"/>
    </font>
    <font>
      <b/>
      <sz val="9.5"/>
      <color indexed="8"/>
      <name val="Calibri"/>
      <family val="2"/>
    </font>
    <font>
      <b/>
      <sz val="16"/>
      <color theme="0"/>
      <name val="Calibri"/>
      <family val="2"/>
      <scheme val="minor"/>
    </font>
    <font>
      <sz val="9"/>
      <color theme="1"/>
      <name val="Calibri"/>
      <family val="2"/>
    </font>
    <font>
      <b/>
      <sz val="10"/>
      <color indexed="8"/>
      <name val="Times New Roman"/>
      <family val="1"/>
    </font>
    <font>
      <sz val="8.5"/>
      <name val="Times New Roman"/>
      <family val="1"/>
    </font>
    <font>
      <u/>
      <sz val="8.5"/>
      <color theme="10"/>
      <name val="Times New Roman"/>
      <family val="1"/>
    </font>
    <font>
      <sz val="10"/>
      <color indexed="8"/>
      <name val="Times New Roman"/>
      <family val="1"/>
    </font>
    <font>
      <sz val="6"/>
      <color indexed="8"/>
      <name val="Times New Roman"/>
      <family val="1"/>
    </font>
    <font>
      <u/>
      <sz val="10"/>
      <color indexed="8"/>
      <name val="Calibri"/>
      <family val="2"/>
    </font>
    <font>
      <b/>
      <sz val="12"/>
      <color indexed="8"/>
      <name val="Calibri"/>
      <family val="2"/>
    </font>
    <font>
      <sz val="11"/>
      <color theme="1"/>
      <name val="Calibri"/>
      <family val="2"/>
      <scheme val="minor"/>
    </font>
    <font>
      <b/>
      <sz val="10"/>
      <color indexed="8"/>
      <name val="Arial"/>
      <family val="2"/>
    </font>
    <font>
      <sz val="10"/>
      <color theme="1"/>
      <name val="Arial"/>
      <family val="2"/>
    </font>
  </fonts>
  <fills count="10">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rgb="FFCCFFFF"/>
        <bgColor indexed="64"/>
      </patternFill>
    </fill>
    <fill>
      <patternFill patternType="solid">
        <fgColor theme="0"/>
        <bgColor indexed="64"/>
      </patternFill>
    </fill>
    <fill>
      <patternFill patternType="lightUp"/>
    </fill>
    <fill>
      <patternFill patternType="lightUp">
        <bgColor auto="1"/>
      </patternFill>
    </fill>
    <fill>
      <patternFill patternType="solid">
        <fgColor theme="8" tint="-0.499984740745262"/>
        <bgColor indexed="64"/>
      </patternFill>
    </fill>
    <fill>
      <patternFill patternType="solid">
        <fgColor theme="8" tint="0.59996337778862885"/>
        <bgColor indexed="64"/>
      </patternFill>
    </fill>
  </fills>
  <borders count="67">
    <border>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s>
  <cellStyleXfs count="3">
    <xf numFmtId="0" fontId="0" fillId="0" borderId="0"/>
    <xf numFmtId="0" fontId="15" fillId="0" borderId="0" applyNumberFormat="0" applyFill="0" applyBorder="0" applyAlignment="0" applyProtection="0"/>
    <xf numFmtId="0" fontId="38" fillId="0" borderId="0"/>
  </cellStyleXfs>
  <cellXfs count="469">
    <xf numFmtId="0" fontId="0" fillId="0" borderId="0" xfId="0"/>
    <xf numFmtId="0" fontId="5" fillId="0" borderId="1" xfId="0" applyFont="1" applyBorder="1" applyAlignment="1" applyProtection="1">
      <alignment horizontal="center" vertical="center"/>
      <protection hidden="1"/>
    </xf>
    <xf numFmtId="0" fontId="5" fillId="0" borderId="5" xfId="0" applyFont="1" applyBorder="1" applyAlignment="1" applyProtection="1">
      <alignment horizontal="center" vertical="center"/>
      <protection hidden="1"/>
    </xf>
    <xf numFmtId="0" fontId="3" fillId="0" borderId="0" xfId="0" applyFont="1" applyBorder="1" applyAlignment="1" applyProtection="1">
      <alignment vertical="center"/>
      <protection hidden="1"/>
    </xf>
    <xf numFmtId="0" fontId="3" fillId="0" borderId="4" xfId="0" applyFont="1" applyBorder="1" applyAlignment="1" applyProtection="1">
      <alignment vertical="center"/>
      <protection hidden="1"/>
    </xf>
    <xf numFmtId="0" fontId="3" fillId="0" borderId="3" xfId="0" applyFont="1" applyBorder="1" applyAlignment="1" applyProtection="1">
      <alignment horizontal="center" vertical="center"/>
      <protection hidden="1"/>
    </xf>
    <xf numFmtId="0" fontId="3" fillId="0" borderId="0" xfId="0" applyFont="1" applyBorder="1" applyAlignment="1" applyProtection="1">
      <alignment horizontal="center" vertical="center"/>
      <protection hidden="1"/>
    </xf>
    <xf numFmtId="0" fontId="3" fillId="0" borderId="18" xfId="0" applyFont="1" applyBorder="1" applyAlignment="1" applyProtection="1">
      <alignment horizontal="center" vertical="center"/>
      <protection hidden="1"/>
    </xf>
    <xf numFmtId="0" fontId="3" fillId="0" borderId="18" xfId="0" applyFont="1" applyBorder="1" applyAlignment="1" applyProtection="1">
      <alignment vertical="center"/>
      <protection hidden="1"/>
    </xf>
    <xf numFmtId="0" fontId="3" fillId="0" borderId="4" xfId="0" applyFont="1" applyBorder="1" applyAlignment="1" applyProtection="1">
      <alignment horizontal="center" vertical="center"/>
      <protection hidden="1"/>
    </xf>
    <xf numFmtId="0" fontId="5" fillId="0" borderId="3" xfId="0" applyFont="1" applyBorder="1" applyAlignment="1" applyProtection="1">
      <alignment vertical="center"/>
      <protection hidden="1"/>
    </xf>
    <xf numFmtId="0" fontId="5" fillId="0" borderId="0" xfId="0" applyFont="1" applyBorder="1" applyAlignment="1" applyProtection="1">
      <alignment vertical="center"/>
      <protection hidden="1"/>
    </xf>
    <xf numFmtId="0" fontId="8" fillId="0" borderId="4" xfId="0" applyFont="1" applyBorder="1" applyAlignment="1" applyProtection="1">
      <alignment vertical="center"/>
      <protection hidden="1"/>
    </xf>
    <xf numFmtId="0" fontId="5" fillId="0" borderId="3" xfId="0" applyFont="1" applyBorder="1" applyAlignment="1" applyProtection="1">
      <alignment horizontal="center" vertical="center"/>
      <protection hidden="1"/>
    </xf>
    <xf numFmtId="0" fontId="2" fillId="0" borderId="0" xfId="0" applyFont="1" applyAlignment="1" applyProtection="1">
      <alignment vertical="center"/>
      <protection hidden="1"/>
    </xf>
    <xf numFmtId="0" fontId="9" fillId="0" borderId="2" xfId="0" applyFont="1" applyBorder="1" applyAlignment="1" applyProtection="1">
      <alignment horizontal="center" vertical="center" wrapText="1"/>
      <protection hidden="1"/>
    </xf>
    <xf numFmtId="0" fontId="11" fillId="0" borderId="0" xfId="0" applyFont="1" applyAlignment="1">
      <alignment horizontal="center" vertical="center" wrapText="1"/>
    </xf>
    <xf numFmtId="0" fontId="12" fillId="0" borderId="0" xfId="0" applyFont="1" applyAlignment="1">
      <alignment vertical="center"/>
    </xf>
    <xf numFmtId="0" fontId="12" fillId="0" borderId="0" xfId="0" applyFont="1" applyAlignment="1">
      <alignment horizontal="center" vertical="center"/>
    </xf>
    <xf numFmtId="14" fontId="12" fillId="0" borderId="0" xfId="0" applyNumberFormat="1" applyFont="1" applyAlignment="1">
      <alignment horizontal="center" vertical="center"/>
    </xf>
    <xf numFmtId="167" fontId="12" fillId="0" borderId="0" xfId="0" applyNumberFormat="1" applyFont="1" applyAlignment="1">
      <alignment vertical="center"/>
    </xf>
    <xf numFmtId="3" fontId="12" fillId="0" borderId="0" xfId="0" applyNumberFormat="1" applyFont="1" applyAlignment="1">
      <alignment horizontal="center" vertical="center"/>
    </xf>
    <xf numFmtId="166" fontId="12" fillId="0" borderId="0" xfId="0" applyNumberFormat="1" applyFont="1" applyAlignment="1">
      <alignment vertical="center"/>
    </xf>
    <xf numFmtId="3" fontId="12" fillId="0" borderId="0" xfId="0" applyNumberFormat="1" applyFont="1" applyAlignment="1">
      <alignment vertical="center"/>
    </xf>
    <xf numFmtId="4" fontId="12" fillId="0" borderId="0" xfId="0" applyNumberFormat="1" applyFont="1" applyAlignment="1">
      <alignment vertical="center"/>
    </xf>
    <xf numFmtId="0" fontId="3" fillId="2" borderId="8" xfId="0" applyFont="1" applyFill="1" applyBorder="1" applyAlignment="1" applyProtection="1">
      <alignment horizontal="right" vertical="center" wrapText="1"/>
      <protection hidden="1"/>
    </xf>
    <xf numFmtId="0" fontId="13" fillId="0" borderId="0" xfId="0" applyFont="1" applyAlignment="1">
      <alignment vertical="center"/>
    </xf>
    <xf numFmtId="0" fontId="13" fillId="0" borderId="0" xfId="0" applyFont="1" applyAlignment="1">
      <alignment horizontal="center" vertical="center"/>
    </xf>
    <xf numFmtId="0" fontId="3" fillId="0" borderId="3" xfId="0" applyFont="1" applyBorder="1" applyAlignment="1" applyProtection="1">
      <alignment vertical="center"/>
      <protection hidden="1"/>
    </xf>
    <xf numFmtId="0" fontId="2" fillId="0" borderId="0" xfId="0" applyFont="1" applyBorder="1" applyAlignment="1" applyProtection="1">
      <alignment vertical="center"/>
      <protection hidden="1"/>
    </xf>
    <xf numFmtId="0" fontId="14" fillId="0" borderId="6" xfId="0" applyFont="1" applyBorder="1" applyAlignment="1" applyProtection="1">
      <alignment vertical="center"/>
      <protection hidden="1"/>
    </xf>
    <xf numFmtId="0" fontId="9" fillId="0" borderId="2" xfId="0" applyFont="1" applyBorder="1" applyAlignment="1" applyProtection="1">
      <alignment horizontal="center" vertical="center"/>
      <protection hidden="1"/>
    </xf>
    <xf numFmtId="0" fontId="3" fillId="0" borderId="2" xfId="0" applyFont="1" applyBorder="1" applyAlignment="1" applyProtection="1">
      <alignment horizontal="center" vertical="center"/>
      <protection locked="0" hidden="1"/>
    </xf>
    <xf numFmtId="0" fontId="5" fillId="4" borderId="14" xfId="0" applyFont="1" applyFill="1" applyBorder="1" applyAlignment="1" applyProtection="1">
      <alignment horizontal="center" vertical="center" wrapText="1"/>
      <protection hidden="1"/>
    </xf>
    <xf numFmtId="0" fontId="5" fillId="0" borderId="2" xfId="0" applyFont="1" applyFill="1" applyBorder="1" applyAlignment="1" applyProtection="1">
      <alignment horizontal="center" vertical="center" wrapText="1"/>
      <protection hidden="1"/>
    </xf>
    <xf numFmtId="168" fontId="1" fillId="2" borderId="48" xfId="0" applyNumberFormat="1" applyFont="1" applyFill="1" applyBorder="1" applyAlignment="1" applyProtection="1">
      <alignment horizontal="center" vertical="center"/>
      <protection locked="0" hidden="1"/>
    </xf>
    <xf numFmtId="0" fontId="20" fillId="0" borderId="47" xfId="0" applyFont="1" applyBorder="1" applyAlignment="1" applyProtection="1">
      <alignment horizontal="center" vertical="center" wrapText="1"/>
      <protection locked="0" hidden="1"/>
    </xf>
    <xf numFmtId="0" fontId="0" fillId="0" borderId="0" xfId="0" applyAlignment="1">
      <alignment horizontal="center"/>
    </xf>
    <xf numFmtId="0" fontId="0" fillId="0" borderId="0" xfId="0" applyFont="1" applyAlignment="1">
      <alignment vertical="center"/>
    </xf>
    <xf numFmtId="0" fontId="12" fillId="0" borderId="5" xfId="0" applyFont="1" applyBorder="1" applyAlignment="1">
      <alignment vertical="center" wrapText="1"/>
    </xf>
    <xf numFmtId="0" fontId="11" fillId="0" borderId="5" xfId="0" applyFont="1" applyBorder="1" applyAlignment="1"/>
    <xf numFmtId="0" fontId="12" fillId="0" borderId="0" xfId="0" applyFont="1"/>
    <xf numFmtId="0" fontId="12" fillId="0" borderId="5" xfId="0" applyFont="1" applyBorder="1" applyAlignment="1"/>
    <xf numFmtId="0" fontId="25" fillId="5" borderId="5" xfId="0" applyFont="1" applyFill="1" applyBorder="1" applyAlignment="1"/>
    <xf numFmtId="0" fontId="11" fillId="0" borderId="5" xfId="0" applyFont="1" applyBorder="1" applyAlignment="1">
      <alignment vertical="center" wrapText="1"/>
    </xf>
    <xf numFmtId="0" fontId="24" fillId="0" borderId="13" xfId="0" applyFont="1" applyBorder="1" applyAlignment="1" applyProtection="1">
      <alignment vertical="center"/>
      <protection hidden="1"/>
    </xf>
    <xf numFmtId="0" fontId="17" fillId="4" borderId="6" xfId="0" applyFont="1" applyFill="1" applyBorder="1" applyAlignment="1" applyProtection="1">
      <alignment horizontal="center" vertical="center" wrapText="1"/>
      <protection hidden="1"/>
    </xf>
    <xf numFmtId="0" fontId="16" fillId="0" borderId="6" xfId="0" applyFont="1" applyFill="1" applyBorder="1" applyAlignment="1" applyProtection="1">
      <alignment vertical="center"/>
      <protection hidden="1"/>
    </xf>
    <xf numFmtId="0" fontId="24" fillId="0" borderId="27" xfId="0" applyFont="1" applyBorder="1" applyAlignment="1" applyProtection="1">
      <alignment vertical="center"/>
      <protection hidden="1"/>
    </xf>
    <xf numFmtId="0" fontId="2" fillId="0" borderId="0" xfId="0" quotePrefix="1" applyFont="1" applyAlignment="1" applyProtection="1">
      <alignment vertical="center"/>
      <protection hidden="1"/>
    </xf>
    <xf numFmtId="3" fontId="3" fillId="0" borderId="52"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vertical="center"/>
      <protection locked="0" hidden="1"/>
    </xf>
    <xf numFmtId="3" fontId="3" fillId="0" borderId="54"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horizontal="center" vertical="center" wrapText="1"/>
      <protection locked="0" hidden="1"/>
    </xf>
    <xf numFmtId="3" fontId="3" fillId="0" borderId="54" xfId="0" applyNumberFormat="1" applyFont="1" applyFill="1" applyBorder="1" applyAlignment="1" applyProtection="1">
      <alignment horizontal="center" vertical="center" wrapText="1"/>
      <protection locked="0" hidden="1"/>
    </xf>
    <xf numFmtId="3" fontId="5" fillId="0" borderId="5" xfId="0" applyNumberFormat="1" applyFont="1" applyFill="1" applyBorder="1" applyAlignment="1" applyProtection="1">
      <alignment horizontal="center" vertical="center" wrapText="1"/>
      <protection locked="0" hidden="1"/>
    </xf>
    <xf numFmtId="3" fontId="5" fillId="0" borderId="54" xfId="0" applyNumberFormat="1" applyFont="1" applyFill="1" applyBorder="1" applyAlignment="1" applyProtection="1">
      <alignment horizontal="center" vertical="center" wrapText="1"/>
      <protection locked="0" hidden="1"/>
    </xf>
    <xf numFmtId="0" fontId="16" fillId="0" borderId="26" xfId="0" applyFont="1" applyFill="1" applyBorder="1" applyAlignment="1" applyProtection="1">
      <alignment vertical="center"/>
      <protection hidden="1"/>
    </xf>
    <xf numFmtId="3" fontId="3" fillId="0" borderId="30" xfId="0" applyNumberFormat="1" applyFont="1" applyFill="1" applyBorder="1" applyAlignment="1" applyProtection="1">
      <alignment horizontal="center" vertical="center" wrapText="1"/>
      <protection locked="0" hidden="1"/>
    </xf>
    <xf numFmtId="3" fontId="3" fillId="0" borderId="24" xfId="0" applyNumberFormat="1" applyFont="1" applyFill="1" applyBorder="1" applyAlignment="1" applyProtection="1">
      <alignment horizontal="center" vertical="center" wrapText="1"/>
      <protection locked="0" hidden="1"/>
    </xf>
    <xf numFmtId="3" fontId="3" fillId="0" borderId="56" xfId="0" applyNumberFormat="1" applyFont="1" applyFill="1" applyBorder="1" applyAlignment="1" applyProtection="1">
      <alignment horizontal="center" vertical="center" wrapText="1"/>
      <protection locked="0" hidden="1"/>
    </xf>
    <xf numFmtId="3" fontId="3" fillId="0" borderId="42" xfId="0" applyNumberFormat="1" applyFont="1" applyFill="1" applyBorder="1" applyAlignment="1" applyProtection="1">
      <alignment vertical="center"/>
      <protection locked="0" hidden="1"/>
    </xf>
    <xf numFmtId="3" fontId="3" fillId="0" borderId="42" xfId="0" applyNumberFormat="1" applyFont="1" applyFill="1" applyBorder="1" applyAlignment="1" applyProtection="1">
      <alignment horizontal="center" vertical="center" wrapText="1"/>
      <protection locked="0" hidden="1"/>
    </xf>
    <xf numFmtId="10" fontId="1" fillId="0" borderId="9" xfId="0" applyNumberFormat="1" applyFont="1" applyFill="1" applyBorder="1" applyAlignment="1" applyProtection="1">
      <alignment horizontal="center" vertical="center" wrapText="1"/>
      <protection hidden="1"/>
    </xf>
    <xf numFmtId="3" fontId="26" fillId="0" borderId="28" xfId="1" quotePrefix="1" applyNumberFormat="1" applyFont="1" applyBorder="1" applyAlignment="1" applyProtection="1">
      <alignment horizontal="center" vertical="center" wrapText="1"/>
      <protection locked="0" hidden="1"/>
    </xf>
    <xf numFmtId="3" fontId="26" fillId="0" borderId="14" xfId="1" quotePrefix="1" applyNumberFormat="1" applyFont="1" applyBorder="1" applyAlignment="1" applyProtection="1">
      <alignment horizontal="center" vertical="center" wrapText="1"/>
      <protection locked="0" hidden="1"/>
    </xf>
    <xf numFmtId="10" fontId="1" fillId="0" borderId="61" xfId="0" applyNumberFormat="1" applyFont="1" applyFill="1" applyBorder="1" applyAlignment="1" applyProtection="1">
      <alignment horizontal="center" vertical="center" wrapText="1"/>
      <protection hidden="1"/>
    </xf>
    <xf numFmtId="0" fontId="29" fillId="8" borderId="0" xfId="0" applyFont="1" applyFill="1" applyBorder="1" applyAlignment="1">
      <alignment horizontal="center" vertical="center" wrapText="1"/>
    </xf>
    <xf numFmtId="0" fontId="12" fillId="0" borderId="0" xfId="0" applyFont="1" applyBorder="1" applyAlignment="1">
      <alignment vertical="center" wrapText="1"/>
    </xf>
    <xf numFmtId="0" fontId="30" fillId="5" borderId="0" xfId="0" applyFont="1" applyFill="1" applyBorder="1" applyAlignment="1">
      <alignment vertical="center"/>
    </xf>
    <xf numFmtId="0" fontId="12" fillId="0" borderId="0" xfId="0" applyFont="1" applyBorder="1" applyAlignment="1">
      <alignment horizontal="center" vertical="center"/>
    </xf>
    <xf numFmtId="0" fontId="12" fillId="0" borderId="0" xfId="0" applyFont="1" applyBorder="1" applyAlignment="1">
      <alignment vertical="center"/>
    </xf>
    <xf numFmtId="164" fontId="16" fillId="0" borderId="42" xfId="0" applyNumberFormat="1" applyFont="1" applyBorder="1" applyAlignment="1" applyProtection="1">
      <alignment horizontal="center" vertical="center" wrapText="1"/>
      <protection hidden="1"/>
    </xf>
    <xf numFmtId="0" fontId="1" fillId="0" borderId="0" xfId="0" applyFont="1" applyBorder="1" applyAlignment="1" applyProtection="1">
      <alignment horizontal="justify" vertical="center" wrapText="1"/>
      <protection hidden="1"/>
    </xf>
    <xf numFmtId="0" fontId="16" fillId="0" borderId="0" xfId="0" applyFont="1" applyBorder="1" applyAlignment="1" applyProtection="1">
      <alignment vertical="center" wrapText="1"/>
      <protection hidden="1"/>
    </xf>
    <xf numFmtId="0" fontId="1" fillId="0" borderId="0" xfId="0" applyFont="1" applyBorder="1" applyAlignment="1" applyProtection="1">
      <alignment horizontal="center" vertical="center" wrapText="1"/>
      <protection hidden="1"/>
    </xf>
    <xf numFmtId="0" fontId="16" fillId="0" borderId="42" xfId="0" applyFont="1" applyBorder="1" applyAlignment="1" applyProtection="1">
      <alignment horizontal="center" vertical="center" wrapText="1"/>
      <protection hidden="1"/>
    </xf>
    <xf numFmtId="0" fontId="16" fillId="0" borderId="27" xfId="0" applyFont="1" applyFill="1" applyBorder="1" applyAlignment="1" applyProtection="1">
      <alignment vertical="center"/>
      <protection hidden="1"/>
    </xf>
    <xf numFmtId="0" fontId="16" fillId="0" borderId="13" xfId="0" applyFont="1" applyFill="1" applyBorder="1" applyAlignment="1" applyProtection="1">
      <alignment vertical="center"/>
      <protection hidden="1"/>
    </xf>
    <xf numFmtId="0" fontId="14" fillId="0" borderId="13" xfId="0" applyFont="1" applyFill="1" applyBorder="1" applyAlignment="1" applyProtection="1">
      <alignment vertical="center"/>
      <protection hidden="1"/>
    </xf>
    <xf numFmtId="0" fontId="17" fillId="4" borderId="13" xfId="0" applyFont="1" applyFill="1" applyBorder="1" applyAlignment="1" applyProtection="1">
      <alignment horizontal="center" vertical="center" wrapText="1"/>
      <protection hidden="1"/>
    </xf>
    <xf numFmtId="0" fontId="14" fillId="0" borderId="13" xfId="0" applyFont="1" applyBorder="1" applyAlignment="1" applyProtection="1">
      <alignment vertical="center"/>
      <protection hidden="1"/>
    </xf>
    <xf numFmtId="0" fontId="16" fillId="2" borderId="0" xfId="0" applyFont="1" applyFill="1" applyBorder="1" applyAlignment="1" applyProtection="1">
      <alignment vertical="center" wrapText="1"/>
      <protection hidden="1"/>
    </xf>
    <xf numFmtId="0" fontId="2" fillId="5" borderId="0" xfId="0" applyFont="1" applyFill="1" applyAlignment="1" applyProtection="1">
      <alignment vertical="center"/>
      <protection hidden="1"/>
    </xf>
    <xf numFmtId="0" fontId="1" fillId="2" borderId="2" xfId="0" applyNumberFormat="1" applyFont="1" applyFill="1" applyBorder="1" applyAlignment="1" applyProtection="1">
      <alignment vertical="center"/>
      <protection locked="0" hidden="1"/>
    </xf>
    <xf numFmtId="0" fontId="3" fillId="2" borderId="26" xfId="0" applyFont="1" applyFill="1" applyBorder="1" applyAlignment="1" applyProtection="1">
      <alignment horizontal="right" vertical="center" wrapText="1"/>
      <protection hidden="1"/>
    </xf>
    <xf numFmtId="0" fontId="36" fillId="0" borderId="0" xfId="0" applyFont="1" applyAlignment="1" applyProtection="1">
      <alignment vertical="center"/>
      <protection hidden="1"/>
    </xf>
    <xf numFmtId="0" fontId="16" fillId="2" borderId="0"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5" fillId="0" borderId="0" xfId="0" applyFont="1" applyBorder="1" applyAlignment="1" applyProtection="1">
      <alignment horizontal="center" vertical="center"/>
      <protection hidden="1"/>
    </xf>
    <xf numFmtId="0" fontId="5" fillId="2" borderId="2" xfId="0" applyFont="1" applyFill="1" applyBorder="1" applyAlignment="1" applyProtection="1">
      <alignment horizontal="center" vertical="center" wrapText="1"/>
      <protection hidden="1"/>
    </xf>
    <xf numFmtId="0" fontId="5" fillId="4" borderId="2" xfId="0" applyFont="1" applyFill="1" applyBorder="1" applyAlignment="1" applyProtection="1">
      <alignment horizontal="center" vertical="center" wrapText="1"/>
      <protection hidden="1"/>
    </xf>
    <xf numFmtId="0" fontId="14" fillId="0" borderId="30" xfId="0" applyFont="1" applyBorder="1" applyAlignment="1" applyProtection="1">
      <alignment horizontal="center" vertical="center"/>
      <protection locked="0" hidden="1"/>
    </xf>
    <xf numFmtId="164" fontId="20" fillId="0" borderId="41" xfId="0" applyNumberFormat="1" applyFont="1" applyBorder="1" applyAlignment="1" applyProtection="1">
      <alignment horizontal="center" vertical="center" wrapText="1"/>
      <protection hidden="1"/>
    </xf>
    <xf numFmtId="0" fontId="16" fillId="2" borderId="44" xfId="0" applyFont="1" applyFill="1" applyBorder="1" applyAlignment="1" applyProtection="1">
      <alignment horizontal="center" vertical="center" wrapText="1"/>
      <protection hidden="1"/>
    </xf>
    <xf numFmtId="3" fontId="3" fillId="0" borderId="1" xfId="0" applyNumberFormat="1" applyFont="1" applyFill="1" applyBorder="1" applyAlignment="1" applyProtection="1">
      <alignment vertical="center"/>
      <protection locked="0" hidden="1"/>
    </xf>
    <xf numFmtId="3" fontId="3" fillId="0" borderId="1" xfId="0" applyNumberFormat="1" applyFont="1" applyFill="1" applyBorder="1" applyAlignment="1" applyProtection="1">
      <alignment horizontal="center" vertical="center" wrapText="1"/>
      <protection locked="0" hidden="1"/>
    </xf>
    <xf numFmtId="10" fontId="1" fillId="0" borderId="63" xfId="0" applyNumberFormat="1" applyFont="1" applyFill="1" applyBorder="1" applyAlignment="1" applyProtection="1">
      <alignment horizontal="center" vertical="center" wrapText="1"/>
      <protection hidden="1"/>
    </xf>
    <xf numFmtId="10" fontId="1" fillId="0" borderId="41" xfId="0" applyNumberFormat="1" applyFont="1" applyFill="1" applyBorder="1" applyAlignment="1" applyProtection="1">
      <alignment horizontal="center" vertical="center" wrapText="1"/>
      <protection hidden="1"/>
    </xf>
    <xf numFmtId="0" fontId="7" fillId="0" borderId="14" xfId="0" applyFont="1" applyBorder="1" applyAlignment="1" applyProtection="1">
      <alignment horizontal="right" vertical="center"/>
      <protection hidden="1"/>
    </xf>
    <xf numFmtId="0" fontId="31" fillId="0" borderId="58" xfId="0" applyFont="1" applyBorder="1" applyAlignment="1" applyProtection="1">
      <alignment vertical="center"/>
      <protection hidden="1"/>
    </xf>
    <xf numFmtId="0" fontId="31" fillId="0" borderId="0" xfId="0" applyFont="1" applyBorder="1" applyAlignment="1" applyProtection="1">
      <alignment vertical="center"/>
      <protection hidden="1"/>
    </xf>
    <xf numFmtId="0" fontId="32" fillId="0" borderId="0" xfId="1" applyFont="1" applyBorder="1" applyAlignment="1" applyProtection="1">
      <alignment vertical="center"/>
      <protection hidden="1"/>
    </xf>
    <xf numFmtId="0" fontId="33" fillId="0" borderId="0" xfId="1" applyFont="1" applyBorder="1" applyAlignment="1" applyProtection="1">
      <alignment vertical="center"/>
      <protection hidden="1"/>
    </xf>
    <xf numFmtId="0" fontId="35" fillId="0" borderId="21" xfId="0" applyFont="1" applyBorder="1" applyAlignment="1" applyProtection="1">
      <alignment horizontal="center" vertical="center" wrapText="1"/>
      <protection hidden="1"/>
    </xf>
    <xf numFmtId="0" fontId="34" fillId="0" borderId="0" xfId="0" applyFont="1" applyAlignment="1" applyProtection="1">
      <alignment horizontal="center" vertical="center"/>
      <protection hidden="1"/>
    </xf>
    <xf numFmtId="172" fontId="27" fillId="2" borderId="28" xfId="0" applyNumberFormat="1" applyFont="1" applyFill="1" applyBorder="1" applyAlignment="1" applyProtection="1">
      <alignment horizontal="center" vertical="center" wrapText="1"/>
      <protection locked="0" hidden="1"/>
    </xf>
    <xf numFmtId="172" fontId="27" fillId="2" borderId="19" xfId="0" applyNumberFormat="1" applyFont="1" applyFill="1" applyBorder="1" applyAlignment="1" applyProtection="1">
      <alignment horizontal="center" vertical="center" wrapText="1"/>
      <protection locked="0" hidden="1"/>
    </xf>
    <xf numFmtId="172" fontId="27" fillId="2" borderId="57" xfId="0" applyNumberFormat="1" applyFont="1" applyFill="1" applyBorder="1" applyAlignment="1" applyProtection="1">
      <alignment horizontal="center" vertical="center" wrapText="1"/>
      <protection locked="0" hidden="1"/>
    </xf>
    <xf numFmtId="172" fontId="27" fillId="0" borderId="52" xfId="0" applyNumberFormat="1" applyFont="1" applyBorder="1" applyAlignment="1" applyProtection="1">
      <alignment horizontal="center" vertical="center" wrapText="1"/>
      <protection locked="0" hidden="1"/>
    </xf>
    <xf numFmtId="0" fontId="27" fillId="0" borderId="52" xfId="0" applyFont="1" applyBorder="1" applyAlignment="1" applyProtection="1">
      <alignment horizontal="center" vertical="center" wrapText="1"/>
      <protection locked="0" hidden="1"/>
    </xf>
    <xf numFmtId="172" fontId="27" fillId="0" borderId="5" xfId="0" applyNumberFormat="1" applyFont="1" applyBorder="1" applyAlignment="1" applyProtection="1">
      <alignment horizontal="center" vertical="center" wrapText="1"/>
      <protection locked="0" hidden="1"/>
    </xf>
    <xf numFmtId="0" fontId="27" fillId="0" borderId="5" xfId="0" applyFont="1" applyBorder="1" applyAlignment="1" applyProtection="1">
      <alignment horizontal="center" vertical="center" wrapText="1"/>
      <protection locked="0" hidden="1"/>
    </xf>
    <xf numFmtId="172" fontId="27" fillId="0" borderId="51" xfId="0" applyNumberFormat="1" applyFont="1" applyBorder="1" applyAlignment="1" applyProtection="1">
      <alignment horizontal="center" vertical="center" wrapText="1"/>
      <protection locked="0" hidden="1"/>
    </xf>
    <xf numFmtId="0" fontId="27" fillId="0" borderId="51" xfId="0" applyFont="1" applyBorder="1" applyAlignment="1" applyProtection="1">
      <alignment horizontal="center" vertical="center" wrapText="1"/>
      <protection locked="0" hidden="1"/>
    </xf>
    <xf numFmtId="164" fontId="27" fillId="0" borderId="52" xfId="0" applyNumberFormat="1" applyFont="1" applyBorder="1" applyAlignment="1" applyProtection="1">
      <alignment horizontal="left" vertical="center" wrapText="1" indent="1"/>
      <protection locked="0" hidden="1"/>
    </xf>
    <xf numFmtId="164" fontId="27" fillId="0" borderId="5" xfId="0" applyNumberFormat="1" applyFont="1" applyBorder="1" applyAlignment="1" applyProtection="1">
      <alignment horizontal="left" vertical="center" wrapText="1" indent="1"/>
      <protection locked="0" hidden="1"/>
    </xf>
    <xf numFmtId="164" fontId="27" fillId="0" borderId="51" xfId="0" applyNumberFormat="1" applyFont="1" applyBorder="1" applyAlignment="1" applyProtection="1">
      <alignment horizontal="left" vertical="center" wrapText="1" indent="1"/>
      <protection locked="0" hidden="1"/>
    </xf>
    <xf numFmtId="165" fontId="0" fillId="0" borderId="5" xfId="0" applyNumberFormat="1" applyFont="1" applyFill="1" applyBorder="1" applyAlignment="1" applyProtection="1">
      <alignment horizontal="center" vertical="center" wrapText="1"/>
      <protection locked="0" hidden="1"/>
    </xf>
    <xf numFmtId="0" fontId="5" fillId="4" borderId="2" xfId="0" applyFont="1" applyFill="1" applyBorder="1" applyAlignment="1" applyProtection="1">
      <alignment horizontal="center" vertical="center" wrapText="1"/>
      <protection hidden="1"/>
    </xf>
    <xf numFmtId="165" fontId="0" fillId="0" borderId="54" xfId="0" applyNumberFormat="1" applyFont="1" applyFill="1" applyBorder="1" applyAlignment="1" applyProtection="1">
      <alignment horizontal="center" vertical="center" wrapText="1"/>
      <protection locked="0" hidden="1"/>
    </xf>
    <xf numFmtId="165" fontId="0" fillId="0" borderId="42" xfId="0" applyNumberFormat="1" applyFont="1" applyFill="1" applyBorder="1" applyAlignment="1" applyProtection="1">
      <alignment horizontal="center" vertical="center" wrapText="1"/>
      <protection locked="0" hidden="1"/>
    </xf>
    <xf numFmtId="170" fontId="1" fillId="0" borderId="5"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center" vertical="center" wrapText="1"/>
      <protection locked="0" hidden="1"/>
    </xf>
    <xf numFmtId="0" fontId="1" fillId="0" borderId="54" xfId="0" applyNumberFormat="1" applyFont="1" applyFill="1" applyBorder="1" applyAlignment="1" applyProtection="1">
      <alignment horizontal="center" vertical="center" wrapText="1"/>
      <protection locked="0" hidden="1"/>
    </xf>
    <xf numFmtId="0" fontId="1" fillId="0" borderId="52" xfId="0" applyNumberFormat="1" applyFont="1" applyFill="1" applyBorder="1" applyAlignment="1" applyProtection="1">
      <alignment horizontal="center" vertical="center" wrapText="1"/>
      <protection locked="0" hidden="1"/>
    </xf>
    <xf numFmtId="0" fontId="1" fillId="0" borderId="1" xfId="0" applyNumberFormat="1" applyFont="1" applyFill="1" applyBorder="1" applyAlignment="1" applyProtection="1">
      <alignment horizontal="center" vertical="center" wrapText="1"/>
      <protection locked="0" hidden="1"/>
    </xf>
    <xf numFmtId="0" fontId="1" fillId="0" borderId="39"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right" vertical="center" wrapText="1"/>
      <protection locked="0" hidden="1"/>
    </xf>
    <xf numFmtId="0" fontId="1" fillId="0" borderId="54"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center" vertical="center" wrapText="1"/>
      <protection locked="0" hidden="1"/>
    </xf>
    <xf numFmtId="0" fontId="12" fillId="0" borderId="7" xfId="0" applyNumberFormat="1" applyFont="1" applyBorder="1" applyAlignment="1" applyProtection="1">
      <alignment horizontal="center" vertical="center" wrapText="1"/>
      <protection locked="0" hidden="1"/>
    </xf>
    <xf numFmtId="0" fontId="12" fillId="0" borderId="9" xfId="0" applyNumberFormat="1" applyFont="1" applyBorder="1" applyAlignment="1" applyProtection="1">
      <alignment horizontal="center" vertical="center" wrapText="1"/>
      <protection locked="0" hidden="1"/>
    </xf>
    <xf numFmtId="0" fontId="12" fillId="0" borderId="62" xfId="0" applyNumberFormat="1" applyFont="1" applyBorder="1" applyAlignment="1" applyProtection="1">
      <alignment horizontal="center" vertical="center" wrapText="1"/>
      <protection locked="0" hidden="1"/>
    </xf>
    <xf numFmtId="14" fontId="12" fillId="0" borderId="0" xfId="0" applyNumberFormat="1" applyFont="1" applyAlignment="1">
      <alignment horizontal="left" vertical="center"/>
    </xf>
    <xf numFmtId="0" fontId="3" fillId="0" borderId="24" xfId="0" applyFont="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0" fontId="8" fillId="0" borderId="32" xfId="0" applyFont="1" applyBorder="1" applyAlignment="1" applyProtection="1">
      <alignment horizontal="left" vertical="center"/>
      <protection locked="0" hidden="1"/>
    </xf>
    <xf numFmtId="0" fontId="3" fillId="2" borderId="53" xfId="0" applyFont="1" applyFill="1" applyBorder="1" applyAlignment="1" applyProtection="1">
      <alignment horizontal="right" vertical="center" wrapText="1"/>
      <protection hidden="1"/>
    </xf>
    <xf numFmtId="0" fontId="5" fillId="2" borderId="40" xfId="0" applyFont="1" applyFill="1" applyBorder="1" applyAlignment="1" applyProtection="1">
      <alignment horizontal="right"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20" fillId="0" borderId="5" xfId="0" applyFont="1" applyBorder="1" applyAlignment="1" applyProtection="1">
      <alignment horizontal="center" vertical="center" wrapText="1"/>
      <protection locked="0" hidden="1"/>
    </xf>
    <xf numFmtId="0" fontId="3" fillId="0" borderId="0" xfId="0" applyFont="1" applyBorder="1" applyAlignment="1" applyProtection="1">
      <alignment horizontal="left" vertical="center"/>
      <protection locked="0" hidden="1"/>
    </xf>
    <xf numFmtId="0" fontId="8" fillId="0" borderId="0" xfId="0" applyFont="1" applyBorder="1" applyAlignment="1" applyProtection="1">
      <alignment horizontal="left" vertical="center"/>
      <protection locked="0" hidden="1"/>
    </xf>
    <xf numFmtId="0" fontId="8" fillId="0" borderId="4" xfId="0" applyFont="1" applyBorder="1" applyAlignment="1" applyProtection="1">
      <alignment horizontal="left" vertical="center"/>
      <protection locked="0" hidden="1"/>
    </xf>
    <xf numFmtId="0" fontId="3" fillId="0" borderId="24" xfId="0" applyFont="1" applyBorder="1" applyAlignment="1" applyProtection="1">
      <alignment vertical="center"/>
      <protection locked="0" hidden="1"/>
    </xf>
    <xf numFmtId="0" fontId="8" fillId="0" borderId="25" xfId="0" applyFont="1" applyBorder="1" applyAlignment="1" applyProtection="1">
      <alignment vertical="center"/>
      <protection locked="0" hidden="1"/>
    </xf>
    <xf numFmtId="0" fontId="8" fillId="0" borderId="32" xfId="0" applyFont="1" applyBorder="1" applyAlignment="1" applyProtection="1">
      <alignment vertical="center"/>
      <protection locked="0" hidden="1"/>
    </xf>
    <xf numFmtId="0" fontId="8" fillId="0" borderId="32" xfId="0" applyNumberFormat="1" applyFont="1" applyBorder="1" applyAlignment="1" applyProtection="1">
      <alignment horizontal="right" vertical="center"/>
      <protection locked="0" hidden="1"/>
    </xf>
    <xf numFmtId="3" fontId="3" fillId="0" borderId="59" xfId="0" applyNumberFormat="1" applyFont="1" applyFill="1" applyBorder="1" applyAlignment="1" applyProtection="1">
      <alignment vertical="center"/>
      <protection locked="0" hidden="1"/>
    </xf>
    <xf numFmtId="3" fontId="5" fillId="0" borderId="11" xfId="0" applyNumberFormat="1" applyFont="1" applyFill="1" applyBorder="1" applyAlignment="1" applyProtection="1">
      <alignment horizontal="center" vertical="center" wrapText="1"/>
      <protection locked="0" hidden="1"/>
    </xf>
    <xf numFmtId="0" fontId="1" fillId="0" borderId="11" xfId="0" applyNumberFormat="1" applyFont="1" applyFill="1" applyBorder="1" applyAlignment="1" applyProtection="1">
      <alignment horizontal="right" vertical="center" wrapText="1"/>
      <protection locked="0" hidden="1"/>
    </xf>
    <xf numFmtId="0" fontId="1" fillId="0" borderId="0" xfId="0" applyNumberFormat="1" applyFont="1" applyFill="1" applyBorder="1" applyAlignment="1" applyProtection="1">
      <alignment horizontal="center" vertical="center" wrapText="1"/>
      <protection locked="0" hidden="1"/>
    </xf>
    <xf numFmtId="165" fontId="0" fillId="0" borderId="0" xfId="0" applyNumberFormat="1" applyFont="1" applyFill="1" applyBorder="1" applyAlignment="1" applyProtection="1">
      <alignment horizontal="center" vertical="center" wrapText="1"/>
      <protection locked="0" hidden="1"/>
    </xf>
    <xf numFmtId="165" fontId="17" fillId="4" borderId="0" xfId="0" applyNumberFormat="1" applyFont="1" applyFill="1" applyBorder="1" applyAlignment="1" applyProtection="1">
      <alignment horizontal="center" vertical="center" wrapText="1"/>
      <protection hidden="1"/>
    </xf>
    <xf numFmtId="165" fontId="0" fillId="0" borderId="0" xfId="0" applyNumberFormat="1" applyFont="1" applyBorder="1" applyAlignment="1" applyProtection="1">
      <alignment horizontal="center" vertical="center"/>
      <protection hidden="1"/>
    </xf>
    <xf numFmtId="10" fontId="1" fillId="0" borderId="4" xfId="0" applyNumberFormat="1" applyFont="1" applyFill="1" applyBorder="1" applyAlignment="1" applyProtection="1">
      <alignment horizontal="center" vertical="center" wrapText="1"/>
      <protection hidden="1"/>
    </xf>
    <xf numFmtId="0" fontId="3" fillId="2" borderId="48" xfId="0" applyFont="1" applyFill="1" applyBorder="1" applyAlignment="1" applyProtection="1">
      <alignment horizontal="right" vertical="center" wrapText="1"/>
      <protection hidden="1"/>
    </xf>
    <xf numFmtId="173" fontId="12" fillId="0" borderId="0" xfId="0" applyNumberFormat="1" applyFont="1" applyAlignment="1">
      <alignment horizontal="left" vertical="center"/>
    </xf>
    <xf numFmtId="172" fontId="27" fillId="2" borderId="5" xfId="0" applyNumberFormat="1" applyFont="1" applyFill="1" applyBorder="1" applyAlignment="1" applyProtection="1">
      <alignment horizontal="center" vertical="center" wrapText="1"/>
      <protection locked="0" hidden="1"/>
    </xf>
    <xf numFmtId="172" fontId="27" fillId="2" borderId="54" xfId="0" applyNumberFormat="1" applyFont="1" applyFill="1" applyBorder="1" applyAlignment="1" applyProtection="1">
      <alignment horizontal="center" vertical="center" wrapText="1"/>
      <protection locked="0" hidden="1"/>
    </xf>
    <xf numFmtId="172" fontId="27" fillId="0" borderId="54" xfId="0" applyNumberFormat="1" applyFont="1" applyBorder="1" applyAlignment="1" applyProtection="1">
      <alignment horizontal="center" vertical="center" wrapText="1"/>
      <protection locked="0" hidden="1"/>
    </xf>
    <xf numFmtId="0" fontId="27" fillId="0" borderId="54" xfId="0" applyFont="1" applyBorder="1" applyAlignment="1" applyProtection="1">
      <alignment horizontal="center" vertical="center" wrapText="1"/>
      <protection locked="0" hidden="1"/>
    </xf>
    <xf numFmtId="164" fontId="27" fillId="0" borderId="61" xfId="0" applyNumberFormat="1" applyFont="1" applyBorder="1" applyAlignment="1" applyProtection="1">
      <alignment horizontal="left" vertical="center" wrapText="1" inden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16" fillId="0" borderId="6" xfId="0" applyFont="1" applyFill="1" applyBorder="1" applyAlignment="1" applyProtection="1">
      <alignment horizontal="left" vertical="center"/>
      <protection hidden="1"/>
    </xf>
    <xf numFmtId="0" fontId="5" fillId="0" borderId="0" xfId="0" applyFont="1" applyBorder="1" applyAlignment="1" applyProtection="1">
      <alignment horizontal="center" vertical="center"/>
      <protection hidden="1"/>
    </xf>
    <xf numFmtId="0" fontId="12" fillId="0" borderId="5" xfId="0" applyFont="1" applyFill="1" applyBorder="1" applyAlignment="1">
      <alignment vertical="center" wrapText="1"/>
    </xf>
    <xf numFmtId="0" fontId="25" fillId="0" borderId="5" xfId="0" applyFont="1" applyFill="1" applyBorder="1" applyAlignment="1"/>
    <xf numFmtId="0" fontId="12" fillId="0" borderId="5" xfId="0" applyFont="1" applyFill="1" applyBorder="1" applyAlignment="1"/>
    <xf numFmtId="0" fontId="12" fillId="0" borderId="0" xfId="0" applyFont="1" applyFill="1"/>
    <xf numFmtId="0" fontId="0" fillId="0" borderId="0" xfId="0" applyFill="1"/>
    <xf numFmtId="0" fontId="7" fillId="0" borderId="8" xfId="0" applyFont="1" applyBorder="1" applyAlignment="1">
      <alignment horizontal="center"/>
    </xf>
    <xf numFmtId="165" fontId="17" fillId="4" borderId="54" xfId="0" applyNumberFormat="1" applyFont="1" applyFill="1" applyBorder="1" applyAlignment="1" applyProtection="1">
      <alignment horizontal="center" vertical="center" wrapText="1"/>
      <protection hidden="1"/>
    </xf>
    <xf numFmtId="165" fontId="0" fillId="0" borderId="54" xfId="0" applyNumberFormat="1" applyFont="1" applyBorder="1" applyAlignment="1" applyProtection="1">
      <alignment horizontal="center" vertical="center"/>
      <protection hidden="1"/>
    </xf>
    <xf numFmtId="3" fontId="5" fillId="6" borderId="58" xfId="0" applyNumberFormat="1" applyFont="1" applyFill="1" applyBorder="1" applyAlignment="1" applyProtection="1">
      <alignment horizontal="right" vertical="center" wrapText="1"/>
      <protection hidden="1"/>
    </xf>
    <xf numFmtId="0" fontId="0" fillId="6" borderId="0" xfId="0" applyFill="1" applyBorder="1" applyAlignment="1" applyProtection="1">
      <alignment vertical="center" wrapText="1"/>
      <protection hidden="1"/>
    </xf>
    <xf numFmtId="0" fontId="0" fillId="6" borderId="21" xfId="0" applyFill="1" applyBorder="1" applyAlignment="1" applyProtection="1">
      <alignment vertical="center" wrapText="1"/>
      <protection hidden="1"/>
    </xf>
    <xf numFmtId="0" fontId="0" fillId="6" borderId="58" xfId="0" applyFill="1" applyBorder="1" applyAlignment="1" applyProtection="1">
      <alignment vertical="center" wrapText="1"/>
      <protection hidden="1"/>
    </xf>
    <xf numFmtId="0" fontId="0" fillId="6" borderId="0" xfId="0" applyFill="1" applyAlignment="1" applyProtection="1">
      <alignment vertical="center" wrapText="1"/>
      <protection hidden="1"/>
    </xf>
    <xf numFmtId="0" fontId="0" fillId="6" borderId="59" xfId="0" applyFill="1" applyBorder="1" applyAlignment="1" applyProtection="1">
      <alignment vertical="center" wrapText="1"/>
      <protection hidden="1"/>
    </xf>
    <xf numFmtId="0" fontId="0" fillId="6" borderId="11" xfId="0" applyFill="1" applyBorder="1" applyAlignment="1" applyProtection="1">
      <alignment vertical="center" wrapText="1"/>
      <protection hidden="1"/>
    </xf>
    <xf numFmtId="0" fontId="0" fillId="6" borderId="60" xfId="0" applyFill="1" applyBorder="1" applyAlignment="1" applyProtection="1">
      <alignment vertical="center" wrapText="1"/>
      <protection hidden="1"/>
    </xf>
    <xf numFmtId="165" fontId="17" fillId="4" borderId="47" xfId="0" applyNumberFormat="1" applyFont="1" applyFill="1" applyBorder="1" applyAlignment="1" applyProtection="1">
      <alignment horizontal="center" vertical="center" wrapText="1"/>
      <protection locked="0" hidden="1"/>
    </xf>
    <xf numFmtId="165" fontId="17" fillId="4" borderId="64" xfId="0" applyNumberFormat="1" applyFont="1" applyFill="1" applyBorder="1" applyAlignment="1" applyProtection="1">
      <alignment horizontal="center" vertical="center" wrapText="1"/>
      <protection locked="0" hidden="1"/>
    </xf>
    <xf numFmtId="0" fontId="3" fillId="0" borderId="8" xfId="0" applyFont="1" applyFill="1" applyBorder="1" applyAlignment="1" applyProtection="1">
      <alignment horizontal="left" vertical="center"/>
      <protection hidden="1"/>
    </xf>
    <xf numFmtId="0" fontId="3" fillId="0" borderId="19" xfId="0" applyFont="1" applyFill="1" applyBorder="1" applyAlignment="1" applyProtection="1">
      <alignment horizontal="left" vertical="center"/>
      <protection hidden="1"/>
    </xf>
    <xf numFmtId="0" fontId="0" fillId="0" borderId="5" xfId="0" applyBorder="1" applyAlignment="1" applyProtection="1">
      <alignment horizontal="left" vertical="center"/>
      <protection hidden="1"/>
    </xf>
    <xf numFmtId="0" fontId="3" fillId="0" borderId="53" xfId="0" applyFont="1" applyFill="1" applyBorder="1" applyAlignment="1" applyProtection="1">
      <alignment horizontal="left" vertical="center"/>
      <protection hidden="1"/>
    </xf>
    <xf numFmtId="0" fontId="3" fillId="0" borderId="55" xfId="0" applyFont="1" applyFill="1" applyBorder="1" applyAlignment="1" applyProtection="1">
      <alignment horizontal="left" vertical="center"/>
      <protection hidden="1"/>
    </xf>
    <xf numFmtId="0" fontId="0" fillId="0" borderId="54" xfId="0" applyBorder="1" applyAlignment="1" applyProtection="1">
      <alignment horizontal="left" vertical="center"/>
      <protection hidden="1"/>
    </xf>
    <xf numFmtId="169" fontId="3" fillId="0" borderId="65" xfId="0" applyNumberFormat="1" applyFont="1" applyBorder="1" applyAlignment="1" applyProtection="1">
      <alignment horizontal="left" vertical="center"/>
      <protection locked="0" hidden="1"/>
    </xf>
    <xf numFmtId="169" fontId="3" fillId="0" borderId="13" xfId="0" applyNumberFormat="1" applyFont="1" applyBorder="1" applyAlignment="1" applyProtection="1">
      <alignment horizontal="left" vertical="center"/>
      <protection locked="0" hidden="1"/>
    </xf>
    <xf numFmtId="169" fontId="3" fillId="0" borderId="44" xfId="0" applyNumberFormat="1" applyFont="1" applyBorder="1" applyAlignment="1" applyProtection="1">
      <alignment horizontal="left" vertical="center"/>
      <protection locked="0" hidden="1"/>
    </xf>
    <xf numFmtId="0" fontId="3" fillId="0" borderId="24" xfId="0" applyFont="1" applyBorder="1" applyAlignment="1" applyProtection="1">
      <alignment horizontal="center" vertical="center"/>
      <protection locked="0" hidden="1"/>
    </xf>
    <xf numFmtId="0" fontId="3" fillId="0" borderId="25" xfId="0" applyFont="1" applyBorder="1" applyAlignment="1" applyProtection="1">
      <alignment horizontal="center" vertical="center"/>
      <protection locked="0" hidden="1"/>
    </xf>
    <xf numFmtId="0" fontId="3" fillId="0" borderId="19" xfId="0" applyFont="1" applyBorder="1" applyAlignment="1" applyProtection="1">
      <alignment horizontal="center" vertical="center"/>
      <protection locked="0" hidden="1"/>
    </xf>
    <xf numFmtId="0" fontId="18" fillId="4" borderId="2" xfId="0" applyFont="1" applyFill="1" applyBorder="1" applyAlignment="1" applyProtection="1">
      <alignment horizontal="center" vertical="center" wrapText="1"/>
      <protection hidden="1"/>
    </xf>
    <xf numFmtId="0" fontId="5" fillId="4" borderId="6" xfId="0" applyFont="1" applyFill="1" applyBorder="1" applyAlignment="1" applyProtection="1">
      <alignment horizontal="center" vertical="center" wrapText="1"/>
      <protection hidden="1"/>
    </xf>
    <xf numFmtId="0" fontId="0" fillId="0" borderId="14" xfId="0" applyBorder="1" applyAlignment="1" applyProtection="1">
      <alignment horizontal="center" vertical="center" wrapText="1"/>
      <protection hidden="1"/>
    </xf>
    <xf numFmtId="3" fontId="5" fillId="6" borderId="52" xfId="0" applyNumberFormat="1" applyFont="1" applyFill="1" applyBorder="1" applyAlignment="1" applyProtection="1">
      <alignment horizontal="right" vertical="center" wrapText="1"/>
      <protection hidden="1"/>
    </xf>
    <xf numFmtId="0" fontId="0" fillId="0" borderId="52" xfId="0" applyBorder="1" applyAlignment="1" applyProtection="1">
      <alignment vertical="center"/>
      <protection hidden="1"/>
    </xf>
    <xf numFmtId="0" fontId="0" fillId="0" borderId="7" xfId="0" applyBorder="1" applyAlignment="1" applyProtection="1">
      <alignment vertical="center"/>
      <protection hidden="1"/>
    </xf>
    <xf numFmtId="165" fontId="17" fillId="4" borderId="5" xfId="0" applyNumberFormat="1" applyFont="1" applyFill="1" applyBorder="1" applyAlignment="1" applyProtection="1">
      <alignment horizontal="center" vertical="center" wrapText="1"/>
      <protection hidden="1"/>
    </xf>
    <xf numFmtId="165" fontId="0" fillId="0" borderId="5" xfId="0" applyNumberFormat="1" applyFont="1" applyBorder="1" applyAlignment="1" applyProtection="1">
      <alignment horizontal="center" vertical="center"/>
      <protection hidden="1"/>
    </xf>
    <xf numFmtId="0" fontId="27" fillId="2" borderId="53" xfId="0" applyFont="1" applyFill="1" applyBorder="1" applyAlignment="1" applyProtection="1">
      <alignment horizontal="center" vertical="center" wrapText="1"/>
      <protection locked="0" hidden="1"/>
    </xf>
    <xf numFmtId="0" fontId="27" fillId="2" borderId="54" xfId="0" applyFont="1" applyFill="1" applyBorder="1" applyAlignment="1" applyProtection="1">
      <alignment horizontal="center" vertical="center" wrapText="1"/>
      <protection locked="0" hidden="1"/>
    </xf>
    <xf numFmtId="0" fontId="16" fillId="0" borderId="53" xfId="0" applyFont="1" applyBorder="1" applyAlignment="1" applyProtection="1">
      <alignment horizontal="center" vertical="center" wrapText="1"/>
      <protection hidden="1"/>
    </xf>
    <xf numFmtId="0" fontId="16" fillId="0" borderId="56" xfId="0" applyFont="1" applyBorder="1" applyAlignment="1" applyProtection="1">
      <alignment horizontal="center" vertical="center" wrapText="1"/>
      <protection hidden="1"/>
    </xf>
    <xf numFmtId="164" fontId="11" fillId="0" borderId="54" xfId="0" applyNumberFormat="1" applyFont="1" applyBorder="1" applyAlignment="1" applyProtection="1">
      <alignment horizontal="center" vertical="center" wrapText="1"/>
      <protection locked="0" hidden="1"/>
    </xf>
    <xf numFmtId="164" fontId="11" fillId="0" borderId="61" xfId="0" applyNumberFormat="1" applyFont="1" applyBorder="1" applyAlignment="1" applyProtection="1">
      <alignment horizontal="center" vertical="center" wrapText="1"/>
      <protection locked="0" hidden="1"/>
    </xf>
    <xf numFmtId="0" fontId="11" fillId="0" borderId="53" xfId="0" applyFont="1" applyBorder="1" applyAlignment="1" applyProtection="1">
      <alignment horizontal="center" vertical="center" wrapText="1"/>
      <protection locked="0" hidden="1"/>
    </xf>
    <xf numFmtId="0" fontId="11" fillId="0" borderId="54" xfId="0" applyFont="1" applyBorder="1" applyAlignment="1" applyProtection="1">
      <alignment horizontal="center" vertical="center" wrapText="1"/>
      <protection locked="0" hidden="1"/>
    </xf>
    <xf numFmtId="0" fontId="16" fillId="9" borderId="6" xfId="0" applyFont="1" applyFill="1" applyBorder="1" applyAlignment="1" applyProtection="1">
      <alignment horizontal="center" vertical="center" wrapText="1"/>
      <protection hidden="1"/>
    </xf>
    <xf numFmtId="0" fontId="16" fillId="9" borderId="14" xfId="0" applyFont="1" applyFill="1" applyBorder="1" applyAlignment="1" applyProtection="1">
      <alignment horizontal="center" vertical="center" wrapText="1"/>
      <protection hidden="1"/>
    </xf>
    <xf numFmtId="164" fontId="18" fillId="0" borderId="6" xfId="0" applyNumberFormat="1" applyFont="1" applyBorder="1" applyAlignment="1" applyProtection="1">
      <alignment horizontal="center" vertical="center" wrapText="1"/>
      <protection hidden="1"/>
    </xf>
    <xf numFmtId="164" fontId="18" fillId="0" borderId="14" xfId="0" applyNumberFormat="1" applyFont="1" applyBorder="1" applyAlignment="1" applyProtection="1">
      <alignment horizontal="center" vertical="center" wrapText="1"/>
      <protection hidden="1"/>
    </xf>
    <xf numFmtId="0" fontId="0" fillId="0" borderId="0" xfId="0" applyFont="1" applyBorder="1" applyAlignment="1" applyProtection="1">
      <alignment horizontal="center" vertical="center" wrapText="1"/>
      <protection hidden="1"/>
    </xf>
    <xf numFmtId="0" fontId="27" fillId="2" borderId="29" xfId="0" applyFont="1" applyFill="1" applyBorder="1" applyAlignment="1" applyProtection="1">
      <alignment horizontal="center" vertical="center" wrapText="1"/>
      <protection locked="0" hidden="1"/>
    </xf>
    <xf numFmtId="0" fontId="27" fillId="2" borderId="19" xfId="0" applyFont="1" applyFill="1" applyBorder="1" applyAlignment="1" applyProtection="1">
      <alignment horizontal="center" vertical="center" wrapText="1"/>
      <protection locked="0" hidden="1"/>
    </xf>
    <xf numFmtId="0" fontId="16" fillId="2" borderId="3" xfId="0" applyFont="1" applyFill="1" applyBorder="1" applyAlignment="1" applyProtection="1">
      <alignment horizontal="center" vertical="center" wrapText="1"/>
      <protection hidden="1"/>
    </xf>
    <xf numFmtId="0" fontId="16" fillId="2" borderId="11" xfId="0" applyFont="1" applyFill="1" applyBorder="1" applyAlignment="1" applyProtection="1">
      <alignment horizontal="center" vertical="center" wrapText="1"/>
      <protection hidden="1"/>
    </xf>
    <xf numFmtId="0" fontId="16" fillId="2" borderId="0" xfId="0" applyFont="1" applyFill="1" applyBorder="1" applyAlignment="1" applyProtection="1">
      <alignment horizontal="center" vertical="center" wrapText="1"/>
      <protection hidden="1"/>
    </xf>
    <xf numFmtId="0" fontId="16" fillId="2" borderId="21" xfId="0" applyFont="1" applyFill="1" applyBorder="1" applyAlignment="1" applyProtection="1">
      <alignment horizontal="center" vertical="center" wrapText="1"/>
      <protection hidden="1"/>
    </xf>
    <xf numFmtId="164" fontId="11" fillId="0" borderId="5" xfId="0" applyNumberFormat="1" applyFont="1" applyBorder="1" applyAlignment="1" applyProtection="1">
      <alignment horizontal="center" vertical="center" wrapText="1"/>
      <protection locked="0" hidden="1"/>
    </xf>
    <xf numFmtId="164" fontId="11" fillId="0" borderId="9" xfId="0" applyNumberFormat="1" applyFont="1" applyBorder="1" applyAlignment="1" applyProtection="1">
      <alignment horizontal="center" vertical="center" wrapText="1"/>
      <protection locked="0" hidden="1"/>
    </xf>
    <xf numFmtId="164" fontId="11" fillId="0" borderId="24" xfId="0" applyNumberFormat="1" applyFont="1" applyBorder="1" applyAlignment="1" applyProtection="1">
      <alignment horizontal="center" vertical="center" wrapText="1"/>
      <protection locked="0" hidden="1"/>
    </xf>
    <xf numFmtId="164" fontId="11" fillId="0" borderId="32" xfId="0" applyNumberFormat="1" applyFont="1" applyBorder="1" applyAlignment="1" applyProtection="1">
      <alignment horizontal="center" vertical="center" wrapText="1"/>
      <protection locked="0" hidden="1"/>
    </xf>
    <xf numFmtId="0" fontId="11" fillId="0" borderId="6" xfId="0" applyFont="1" applyBorder="1" applyAlignment="1" applyProtection="1">
      <alignment horizontal="center" vertical="center" wrapText="1"/>
      <protection hidden="1"/>
    </xf>
    <xf numFmtId="0" fontId="11" fillId="0" borderId="14" xfId="0" applyFont="1" applyBorder="1" applyAlignment="1" applyProtection="1">
      <alignment horizontal="center" vertical="center" wrapText="1"/>
      <protection hidden="1"/>
    </xf>
    <xf numFmtId="0" fontId="5" fillId="0" borderId="6" xfId="0" applyFont="1" applyFill="1" applyBorder="1" applyAlignment="1" applyProtection="1">
      <alignment horizontal="center" vertical="center" wrapText="1"/>
      <protection hidden="1"/>
    </xf>
    <xf numFmtId="0" fontId="5" fillId="0" borderId="13"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28" fillId="4" borderId="13" xfId="0" applyFont="1" applyFill="1" applyBorder="1" applyAlignment="1" applyProtection="1">
      <alignment horizontal="center" vertical="center" wrapText="1"/>
      <protection hidden="1"/>
    </xf>
    <xf numFmtId="0" fontId="28" fillId="4" borderId="14" xfId="0" applyFont="1" applyFill="1" applyBorder="1" applyAlignment="1" applyProtection="1">
      <alignment horizontal="center" vertical="center" wrapText="1"/>
      <protection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28" fillId="0" borderId="13" xfId="0" applyFont="1" applyBorder="1" applyAlignment="1" applyProtection="1">
      <alignment horizontal="center" vertical="center" wrapText="1"/>
      <protection hidden="1"/>
    </xf>
    <xf numFmtId="0" fontId="28" fillId="0" borderId="14" xfId="0" applyFont="1" applyBorder="1" applyAlignment="1" applyProtection="1">
      <alignment horizontal="center" vertical="center" wrapText="1"/>
      <protection hidden="1"/>
    </xf>
    <xf numFmtId="0" fontId="18" fillId="3" borderId="40" xfId="0" applyFont="1" applyFill="1" applyBorder="1" applyAlignment="1" applyProtection="1">
      <alignment horizontal="center" vertical="center" wrapText="1"/>
      <protection hidden="1"/>
    </xf>
    <xf numFmtId="0" fontId="18" fillId="3" borderId="44" xfId="0" applyFont="1" applyFill="1" applyBorder="1" applyAlignment="1" applyProtection="1">
      <alignment horizontal="center" vertical="center" wrapText="1"/>
      <protection hidden="1"/>
    </xf>
    <xf numFmtId="0" fontId="18" fillId="3" borderId="38" xfId="0" applyFont="1" applyFill="1" applyBorder="1" applyAlignment="1" applyProtection="1">
      <alignment horizontal="center" vertical="center" wrapText="1"/>
      <protection hidden="1"/>
    </xf>
    <xf numFmtId="0" fontId="18" fillId="3" borderId="46" xfId="0" applyFont="1" applyFill="1" applyBorder="1" applyAlignment="1" applyProtection="1">
      <alignment horizontal="center"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11" fillId="0" borderId="8" xfId="0" applyFont="1" applyBorder="1" applyAlignment="1" applyProtection="1">
      <alignment horizontal="center" vertical="center" wrapText="1"/>
      <protection locked="0" hidden="1"/>
    </xf>
    <xf numFmtId="0" fontId="11" fillId="0" borderId="5" xfId="0" applyFont="1" applyBorder="1" applyAlignment="1" applyProtection="1">
      <alignment horizontal="center" vertical="center" wrapTex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28" fillId="4" borderId="15" xfId="0" applyFont="1" applyFill="1" applyBorder="1" applyAlignment="1" applyProtection="1">
      <alignment horizontal="center" vertical="center" wrapText="1"/>
      <protection hidden="1"/>
    </xf>
    <xf numFmtId="0" fontId="28" fillId="4" borderId="16" xfId="0" applyFont="1" applyFill="1" applyBorder="1" applyAlignment="1" applyProtection="1">
      <alignment horizontal="center" vertical="center" wrapText="1"/>
      <protection hidden="1"/>
    </xf>
    <xf numFmtId="0" fontId="28" fillId="4" borderId="17" xfId="0" applyFont="1" applyFill="1" applyBorder="1" applyAlignment="1" applyProtection="1">
      <alignment horizontal="center" vertical="center" wrapText="1"/>
      <protection hidden="1"/>
    </xf>
    <xf numFmtId="0" fontId="3" fillId="0" borderId="35" xfId="0" applyFont="1" applyBorder="1" applyAlignment="1" applyProtection="1">
      <alignment horizontal="center" vertical="center"/>
      <protection hidden="1"/>
    </xf>
    <xf numFmtId="0" fontId="8" fillId="0" borderId="35" xfId="0" applyFont="1" applyBorder="1" applyAlignment="1" applyProtection="1">
      <alignment horizontal="center" vertical="center"/>
      <protection hidden="1"/>
    </xf>
    <xf numFmtId="0" fontId="18" fillId="3" borderId="20" xfId="0" applyFont="1" applyFill="1" applyBorder="1" applyAlignment="1" applyProtection="1">
      <alignment horizontal="center" vertical="center" wrapText="1"/>
      <protection hidden="1"/>
    </xf>
    <xf numFmtId="0" fontId="18" fillId="3" borderId="21" xfId="0" applyFont="1" applyFill="1" applyBorder="1" applyAlignment="1" applyProtection="1">
      <alignment horizontal="center" vertical="center" wrapText="1"/>
      <protection hidden="1"/>
    </xf>
    <xf numFmtId="0" fontId="18" fillId="3" borderId="22" xfId="0" applyFont="1" applyFill="1" applyBorder="1" applyAlignment="1" applyProtection="1">
      <alignment horizontal="center" vertical="center" wrapText="1"/>
      <protection hidden="1"/>
    </xf>
    <xf numFmtId="0" fontId="18" fillId="3" borderId="23" xfId="0" applyFont="1" applyFill="1" applyBorder="1" applyAlignment="1" applyProtection="1">
      <alignment horizontal="center" vertical="center" wrapText="1"/>
      <protection hidden="1"/>
    </xf>
    <xf numFmtId="0" fontId="3" fillId="0" borderId="6" xfId="0" applyFont="1" applyBorder="1" applyAlignment="1" applyProtection="1">
      <alignment horizontal="center" vertical="center" wrapText="1"/>
      <protection locked="0" hidden="1"/>
    </xf>
    <xf numFmtId="0" fontId="0" fillId="0" borderId="13" xfId="0" applyBorder="1" applyAlignment="1" applyProtection="1">
      <alignment horizontal="center" vertical="center" wrapText="1"/>
      <protection locked="0" hidden="1"/>
    </xf>
    <xf numFmtId="0" fontId="0" fillId="0" borderId="14" xfId="0" applyBorder="1" applyAlignment="1" applyProtection="1">
      <alignment horizontal="center" vertical="center" wrapText="1"/>
      <protection locked="0" hidden="1"/>
    </xf>
    <xf numFmtId="0" fontId="5" fillId="2" borderId="6" xfId="0" applyFont="1" applyFill="1" applyBorder="1" applyAlignment="1" applyProtection="1">
      <alignment horizontal="left" vertical="center" wrapText="1"/>
      <protection hidden="1"/>
    </xf>
    <xf numFmtId="0" fontId="5" fillId="2" borderId="13" xfId="0" applyFont="1" applyFill="1" applyBorder="1" applyAlignment="1" applyProtection="1">
      <alignment horizontal="left" vertical="center" wrapText="1"/>
      <protection hidden="1"/>
    </xf>
    <xf numFmtId="169" fontId="3" fillId="0" borderId="56" xfId="0" applyNumberFormat="1" applyFont="1" applyBorder="1" applyAlignment="1" applyProtection="1">
      <alignment horizontal="left" vertical="center"/>
      <protection locked="0" hidden="1"/>
    </xf>
    <xf numFmtId="169" fontId="3" fillId="0" borderId="34" xfId="0" applyNumberFormat="1" applyFont="1" applyBorder="1" applyAlignment="1" applyProtection="1">
      <alignment horizontal="left" vertical="center"/>
      <protection locked="0" hidden="1"/>
    </xf>
    <xf numFmtId="169" fontId="3" fillId="0" borderId="55" xfId="0" applyNumberFormat="1" applyFont="1" applyBorder="1" applyAlignment="1" applyProtection="1">
      <alignment horizontal="left" vertical="center"/>
      <protection locked="0" hidden="1"/>
    </xf>
    <xf numFmtId="0" fontId="20" fillId="9" borderId="6" xfId="0" applyFont="1" applyFill="1" applyBorder="1" applyAlignment="1" applyProtection="1">
      <alignment horizontal="center" vertical="center" wrapText="1"/>
      <protection hidden="1"/>
    </xf>
    <xf numFmtId="0" fontId="20" fillId="9" borderId="14" xfId="0" applyFont="1" applyFill="1" applyBorder="1" applyAlignment="1" applyProtection="1">
      <alignment horizontal="center" vertical="center" wrapText="1"/>
      <protection hidden="1"/>
    </xf>
    <xf numFmtId="164" fontId="18" fillId="2" borderId="6" xfId="0" applyNumberFormat="1" applyFont="1" applyFill="1" applyBorder="1" applyAlignment="1" applyProtection="1">
      <alignment horizontal="center" vertical="center" wrapText="1"/>
      <protection locked="0" hidden="1"/>
    </xf>
    <xf numFmtId="164" fontId="18" fillId="2" borderId="13" xfId="0" applyNumberFormat="1" applyFont="1" applyFill="1" applyBorder="1" applyAlignment="1" applyProtection="1">
      <alignment horizontal="center" vertical="center" wrapText="1"/>
      <protection locked="0" hidden="1"/>
    </xf>
    <xf numFmtId="164" fontId="18" fillId="2" borderId="14" xfId="0" applyNumberFormat="1" applyFont="1" applyFill="1" applyBorder="1" applyAlignment="1" applyProtection="1">
      <alignment horizontal="center" vertical="center" wrapText="1"/>
      <protection locked="0" hidden="1"/>
    </xf>
    <xf numFmtId="0" fontId="16" fillId="9" borderId="13" xfId="0" applyFont="1" applyFill="1" applyBorder="1" applyAlignment="1" applyProtection="1">
      <alignment horizontal="center" vertical="center" wrapText="1"/>
      <protection hidden="1"/>
    </xf>
    <xf numFmtId="0" fontId="5" fillId="5" borderId="6" xfId="0" applyFont="1" applyFill="1" applyBorder="1" applyAlignment="1" applyProtection="1">
      <alignment horizontal="center" vertical="center" wrapText="1"/>
      <protection hidden="1"/>
    </xf>
    <xf numFmtId="0" fontId="5" fillId="5" borderId="14" xfId="0" applyFont="1" applyFill="1" applyBorder="1" applyAlignment="1" applyProtection="1">
      <alignment horizontal="center" vertical="center" wrapText="1"/>
      <protection hidden="1"/>
    </xf>
    <xf numFmtId="0" fontId="5" fillId="0" borderId="15" xfId="0" applyFont="1" applyBorder="1" applyAlignment="1" applyProtection="1">
      <alignment horizontal="center" vertical="center" wrapText="1"/>
      <protection hidden="1"/>
    </xf>
    <xf numFmtId="0" fontId="5" fillId="0" borderId="17" xfId="0" applyFont="1" applyBorder="1" applyAlignment="1" applyProtection="1">
      <alignment horizontal="center" vertical="center" wrapText="1"/>
      <protection hidden="1"/>
    </xf>
    <xf numFmtId="0" fontId="16" fillId="0" borderId="26" xfId="0" applyFont="1" applyBorder="1" applyAlignment="1" applyProtection="1">
      <alignment horizontal="center" vertical="center" wrapText="1"/>
      <protection hidden="1"/>
    </xf>
    <xf numFmtId="0" fontId="16" fillId="0" borderId="27" xfId="0" applyFont="1" applyBorder="1" applyAlignment="1" applyProtection="1">
      <alignment horizontal="center" vertical="center" wrapText="1"/>
      <protection hidden="1"/>
    </xf>
    <xf numFmtId="0" fontId="16" fillId="0" borderId="29" xfId="0" applyFont="1" applyBorder="1" applyAlignment="1" applyProtection="1">
      <alignment horizontal="center" vertical="center" wrapText="1"/>
      <protection hidden="1"/>
    </xf>
    <xf numFmtId="0" fontId="16" fillId="0" borderId="25" xfId="0" applyFont="1" applyBorder="1" applyAlignment="1" applyProtection="1">
      <alignment horizontal="center" vertical="center" wrapText="1"/>
      <protection hidden="1"/>
    </xf>
    <xf numFmtId="0" fontId="5" fillId="2" borderId="16" xfId="0" applyFont="1" applyFill="1" applyBorder="1" applyAlignment="1" applyProtection="1">
      <alignment horizontal="center" vertical="center" wrapText="1"/>
      <protection locked="0" hidden="1"/>
    </xf>
    <xf numFmtId="0" fontId="5" fillId="2" borderId="17" xfId="0" applyFont="1" applyFill="1" applyBorder="1" applyAlignment="1" applyProtection="1">
      <alignment horizontal="center" vertical="center" wrapText="1"/>
      <protection locked="0" hidden="1"/>
    </xf>
    <xf numFmtId="0" fontId="5" fillId="2" borderId="11" xfId="0" applyFont="1" applyFill="1" applyBorder="1" applyAlignment="1" applyProtection="1">
      <alignment horizontal="center" vertical="center" wrapText="1"/>
      <protection locked="0" hidden="1"/>
    </xf>
    <xf numFmtId="0" fontId="5" fillId="2" borderId="12" xfId="0" applyFont="1" applyFill="1" applyBorder="1" applyAlignment="1" applyProtection="1">
      <alignment horizontal="center" vertical="center" wrapText="1"/>
      <protection locked="0" hidden="1"/>
    </xf>
    <xf numFmtId="0" fontId="34" fillId="0" borderId="0" xfId="0" applyFont="1" applyBorder="1" applyAlignment="1" applyProtection="1">
      <alignment horizontal="center" vertical="center" wrapText="1"/>
      <protection hidden="1"/>
    </xf>
    <xf numFmtId="0" fontId="31" fillId="0" borderId="0" xfId="0" applyFont="1" applyBorder="1" applyAlignment="1" applyProtection="1">
      <alignment horizontal="center" vertical="center"/>
      <protection hidden="1"/>
    </xf>
    <xf numFmtId="0" fontId="31" fillId="0" borderId="21" xfId="0" applyFont="1" applyBorder="1" applyAlignment="1" applyProtection="1">
      <alignment horizontal="center" vertical="center"/>
      <protection hidden="1"/>
    </xf>
    <xf numFmtId="166" fontId="32" fillId="0" borderId="5" xfId="1" applyNumberFormat="1" applyFont="1" applyBorder="1" applyAlignment="1" applyProtection="1">
      <alignment horizontal="left" vertical="center"/>
      <protection hidden="1"/>
    </xf>
    <xf numFmtId="0" fontId="31" fillId="0" borderId="0" xfId="0" applyFont="1" applyBorder="1" applyAlignment="1" applyProtection="1">
      <alignment horizontal="right" vertical="center"/>
      <protection hidden="1"/>
    </xf>
    <xf numFmtId="0" fontId="31" fillId="0" borderId="21" xfId="0" applyFont="1" applyBorder="1" applyAlignment="1" applyProtection="1">
      <alignment horizontal="right" vertical="center"/>
      <protection hidden="1"/>
    </xf>
    <xf numFmtId="166" fontId="32" fillId="0" borderId="24" xfId="1" applyNumberFormat="1" applyFont="1" applyBorder="1" applyAlignment="1" applyProtection="1">
      <alignment horizontal="left" vertical="center"/>
      <protection hidden="1"/>
    </xf>
    <xf numFmtId="166" fontId="32" fillId="0" borderId="25" xfId="1" applyNumberFormat="1" applyFont="1" applyBorder="1" applyAlignment="1" applyProtection="1">
      <alignment horizontal="left" vertical="center"/>
      <protection hidden="1"/>
    </xf>
    <xf numFmtId="166" fontId="32" fillId="0" borderId="19" xfId="1" applyNumberFormat="1" applyFont="1" applyBorder="1" applyAlignment="1" applyProtection="1">
      <alignment horizontal="left" vertical="center"/>
      <protection hidden="1"/>
    </xf>
    <xf numFmtId="0" fontId="5" fillId="2" borderId="2" xfId="0" applyFont="1" applyFill="1" applyBorder="1" applyAlignment="1" applyProtection="1">
      <alignment horizontal="center" vertical="center" wrapText="1"/>
      <protection hidden="1"/>
    </xf>
    <xf numFmtId="0" fontId="8" fillId="0" borderId="6" xfId="0" applyFont="1" applyBorder="1" applyAlignment="1" applyProtection="1">
      <alignment horizontal="center" vertical="center" wrapText="1"/>
      <protection hidden="1"/>
    </xf>
    <xf numFmtId="0" fontId="16" fillId="2" borderId="37" xfId="0" applyFont="1" applyFill="1" applyBorder="1" applyAlignment="1" applyProtection="1">
      <alignment horizontal="left" vertical="center" wrapText="1"/>
      <protection hidden="1"/>
    </xf>
    <xf numFmtId="0" fontId="16" fillId="2" borderId="18" xfId="0" applyFont="1" applyFill="1" applyBorder="1" applyAlignment="1" applyProtection="1">
      <alignment horizontal="left" vertical="center" wrapText="1"/>
      <protection hidden="1"/>
    </xf>
    <xf numFmtId="0" fontId="10" fillId="0" borderId="18" xfId="0" applyFont="1" applyBorder="1" applyAlignment="1" applyProtection="1">
      <alignment horizontal="left" vertical="center" wrapText="1"/>
      <protection hidden="1"/>
    </xf>
    <xf numFmtId="0" fontId="21" fillId="2" borderId="6" xfId="0" applyFont="1" applyFill="1" applyBorder="1" applyAlignment="1" applyProtection="1">
      <alignment horizontal="center" vertical="center" wrapText="1"/>
      <protection hidden="1"/>
    </xf>
    <xf numFmtId="0" fontId="23" fillId="0" borderId="14" xfId="0" applyFont="1" applyBorder="1" applyAlignment="1" applyProtection="1">
      <alignment vertical="center" wrapText="1"/>
      <protection hidden="1"/>
    </xf>
    <xf numFmtId="3" fontId="5" fillId="6" borderId="42" xfId="0" applyNumberFormat="1" applyFont="1" applyFill="1" applyBorder="1" applyAlignment="1" applyProtection="1">
      <alignment horizontal="right" vertical="center" wrapText="1"/>
      <protection hidden="1"/>
    </xf>
    <xf numFmtId="0" fontId="0" fillId="0" borderId="42" xfId="0" applyBorder="1" applyAlignment="1" applyProtection="1">
      <alignment vertical="center"/>
      <protection hidden="1"/>
    </xf>
    <xf numFmtId="0" fontId="0" fillId="0" borderId="41" xfId="0" applyBorder="1" applyAlignment="1" applyProtection="1">
      <alignment vertical="center"/>
      <protection hidden="1"/>
    </xf>
    <xf numFmtId="165" fontId="17" fillId="4" borderId="24" xfId="0" applyNumberFormat="1" applyFont="1" applyFill="1" applyBorder="1" applyAlignment="1" applyProtection="1">
      <alignment horizontal="center" vertical="center" wrapText="1"/>
      <protection locked="0" hidden="1"/>
    </xf>
    <xf numFmtId="165" fontId="17" fillId="4" borderId="19" xfId="0" applyNumberFormat="1" applyFont="1" applyFill="1" applyBorder="1" applyAlignment="1" applyProtection="1">
      <alignment horizontal="center" vertical="center" wrapText="1"/>
      <protection locked="0" hidden="1"/>
    </xf>
    <xf numFmtId="0" fontId="9" fillId="0" borderId="6" xfId="0" applyFont="1" applyBorder="1" applyAlignment="1" applyProtection="1">
      <alignment horizontal="center" vertical="center" wrapText="1"/>
      <protection hidden="1"/>
    </xf>
    <xf numFmtId="0" fontId="0" fillId="0" borderId="13" xfId="0" applyBorder="1" applyAlignment="1" applyProtection="1">
      <alignment horizontal="center" vertical="center"/>
      <protection hidden="1"/>
    </xf>
    <xf numFmtId="164" fontId="19" fillId="0" borderId="27" xfId="0" applyNumberFormat="1" applyFont="1" applyBorder="1" applyAlignment="1" applyProtection="1">
      <alignment vertical="center" shrinkToFit="1"/>
      <protection hidden="1"/>
    </xf>
    <xf numFmtId="164" fontId="19" fillId="0" borderId="27" xfId="0" applyNumberFormat="1" applyFont="1" applyBorder="1" applyAlignment="1" applyProtection="1">
      <alignment vertical="center"/>
      <protection hidden="1"/>
    </xf>
    <xf numFmtId="0" fontId="5" fillId="0" borderId="15" xfId="0" applyFont="1" applyFill="1" applyBorder="1" applyAlignment="1" applyProtection="1">
      <alignment horizontal="center" vertical="center" wrapText="1"/>
      <protection hidden="1"/>
    </xf>
    <xf numFmtId="0" fontId="0" fillId="0" borderId="16" xfId="0" applyBorder="1" applyAlignment="1" applyProtection="1">
      <alignment vertical="center"/>
      <protection hidden="1"/>
    </xf>
    <xf numFmtId="0" fontId="0" fillId="0" borderId="17" xfId="0" applyBorder="1" applyAlignment="1" applyProtection="1">
      <alignment vertical="center"/>
      <protection hidden="1"/>
    </xf>
    <xf numFmtId="0" fontId="0" fillId="0" borderId="3" xfId="0" applyBorder="1" applyAlignment="1" applyProtection="1">
      <alignment vertical="center"/>
      <protection hidden="1"/>
    </xf>
    <xf numFmtId="0" fontId="0" fillId="0" borderId="0" xfId="0" applyBorder="1" applyAlignment="1" applyProtection="1">
      <alignment vertical="center"/>
      <protection hidden="1"/>
    </xf>
    <xf numFmtId="0" fontId="0" fillId="0" borderId="4" xfId="0" applyBorder="1" applyAlignment="1" applyProtection="1">
      <alignment vertical="center"/>
      <protection hidden="1"/>
    </xf>
    <xf numFmtId="0" fontId="0" fillId="0" borderId="10" xfId="0" applyBorder="1" applyAlignment="1" applyProtection="1">
      <alignment vertical="center"/>
      <protection hidden="1"/>
    </xf>
    <xf numFmtId="0" fontId="0" fillId="0" borderId="11" xfId="0" applyBorder="1" applyAlignment="1" applyProtection="1">
      <alignment vertical="center"/>
      <protection hidden="1"/>
    </xf>
    <xf numFmtId="0" fontId="0" fillId="0" borderId="12" xfId="0" applyBorder="1" applyAlignment="1" applyProtection="1">
      <alignment vertical="center"/>
      <protection hidden="1"/>
    </xf>
    <xf numFmtId="0" fontId="27" fillId="2" borderId="8" xfId="0" applyFont="1" applyFill="1" applyBorder="1" applyAlignment="1" applyProtection="1">
      <alignment horizontal="center" vertical="center" wrapText="1"/>
      <protection locked="0" hidden="1"/>
    </xf>
    <xf numFmtId="0" fontId="27" fillId="2" borderId="5" xfId="0" applyFont="1" applyFill="1" applyBorder="1" applyAlignment="1" applyProtection="1">
      <alignment horizontal="center" vertical="center" wrapText="1"/>
      <protection locked="0" hidden="1"/>
    </xf>
    <xf numFmtId="3" fontId="5" fillId="6" borderId="6" xfId="0" applyNumberFormat="1" applyFont="1" applyFill="1" applyBorder="1" applyAlignment="1" applyProtection="1">
      <alignment horizontal="right" vertical="center" wrapText="1"/>
      <protection hidden="1"/>
    </xf>
    <xf numFmtId="0" fontId="0" fillId="0" borderId="13" xfId="0" applyBorder="1" applyAlignment="1" applyProtection="1">
      <alignment vertical="center"/>
      <protection hidden="1"/>
    </xf>
    <xf numFmtId="0" fontId="0" fillId="0" borderId="14" xfId="0" applyBorder="1" applyAlignment="1" applyProtection="1">
      <alignment vertical="center"/>
      <protection hidden="1"/>
    </xf>
    <xf numFmtId="0" fontId="5" fillId="2" borderId="29" xfId="0" applyFont="1" applyFill="1" applyBorder="1" applyAlignment="1" applyProtection="1">
      <alignment horizontal="justify" vertical="center" wrapText="1"/>
      <protection hidden="1"/>
    </xf>
    <xf numFmtId="0" fontId="5" fillId="2" borderId="25" xfId="0" applyFont="1" applyFill="1" applyBorder="1" applyAlignment="1" applyProtection="1">
      <alignment horizontal="justify" vertical="center" wrapText="1"/>
      <protection hidden="1"/>
    </xf>
    <xf numFmtId="0" fontId="8" fillId="0" borderId="19" xfId="0" applyFont="1" applyBorder="1" applyAlignment="1" applyProtection="1">
      <alignment horizontal="justify" vertical="center" wrapText="1"/>
      <protection hidden="1"/>
    </xf>
    <xf numFmtId="0" fontId="15" fillId="0" borderId="24" xfId="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1" fontId="3" fillId="0" borderId="24" xfId="0" applyNumberFormat="1" applyFont="1" applyBorder="1" applyAlignment="1" applyProtection="1">
      <alignment horizontal="left" vertical="center"/>
      <protection locked="0" hidden="1"/>
    </xf>
    <xf numFmtId="1" fontId="8" fillId="0" borderId="25" xfId="0" applyNumberFormat="1" applyFont="1" applyBorder="1" applyAlignment="1" applyProtection="1">
      <alignment horizontal="left" vertical="center"/>
      <protection locked="0" hidden="1"/>
    </xf>
    <xf numFmtId="1" fontId="8" fillId="0" borderId="32" xfId="0" applyNumberFormat="1" applyFont="1" applyBorder="1" applyAlignment="1" applyProtection="1">
      <alignment horizontal="left" vertical="center"/>
      <protection locked="0" hidden="1"/>
    </xf>
    <xf numFmtId="0" fontId="5" fillId="0" borderId="30" xfId="0" applyNumberFormat="1" applyFont="1" applyBorder="1" applyAlignment="1" applyProtection="1">
      <alignment horizontal="center" vertical="center"/>
      <protection locked="0" hidden="1"/>
    </xf>
    <xf numFmtId="0" fontId="8" fillId="0" borderId="27" xfId="0" applyNumberFormat="1" applyFont="1" applyBorder="1" applyAlignment="1" applyProtection="1">
      <alignment horizontal="center" vertical="center"/>
      <protection locked="0" hidden="1"/>
    </xf>
    <xf numFmtId="0" fontId="14" fillId="0" borderId="30" xfId="0" applyFont="1" applyBorder="1" applyAlignment="1" applyProtection="1">
      <alignment horizontal="center" vertical="center"/>
      <protection hidden="1"/>
    </xf>
    <xf numFmtId="0" fontId="12" fillId="0" borderId="28" xfId="0" applyFont="1" applyBorder="1" applyAlignment="1" applyProtection="1">
      <alignment horizontal="center" vertical="center"/>
      <protection hidden="1"/>
    </xf>
    <xf numFmtId="0" fontId="16" fillId="4" borderId="2" xfId="0" applyFont="1" applyFill="1" applyBorder="1" applyAlignment="1" applyProtection="1">
      <alignment horizontal="center" vertical="center" wrapText="1"/>
      <protection hidden="1"/>
    </xf>
    <xf numFmtId="0" fontId="16" fillId="0" borderId="2" xfId="0" applyFont="1" applyBorder="1" applyAlignment="1" applyProtection="1">
      <alignment horizontal="center" vertical="center" wrapText="1"/>
      <protection hidden="1"/>
    </xf>
    <xf numFmtId="169" fontId="3" fillId="0" borderId="30" xfId="0" applyNumberFormat="1" applyFont="1" applyBorder="1" applyAlignment="1" applyProtection="1">
      <alignment horizontal="center" vertical="center"/>
      <protection locked="0" hidden="1"/>
    </xf>
    <xf numFmtId="169" fontId="8" fillId="0" borderId="28" xfId="0" applyNumberFormat="1" applyFont="1" applyBorder="1" applyAlignment="1" applyProtection="1">
      <alignment horizontal="center" vertical="center"/>
      <protection locked="0" hidden="1"/>
    </xf>
    <xf numFmtId="0" fontId="5" fillId="2" borderId="26" xfId="0" applyFont="1" applyFill="1" applyBorder="1" applyAlignment="1" applyProtection="1">
      <alignment horizontal="justify" vertical="center" wrapText="1"/>
      <protection hidden="1"/>
    </xf>
    <xf numFmtId="0" fontId="5" fillId="2" borderId="27" xfId="0" applyFont="1" applyFill="1" applyBorder="1" applyAlignment="1" applyProtection="1">
      <alignment horizontal="justify" vertical="center" wrapText="1"/>
      <protection hidden="1"/>
    </xf>
    <xf numFmtId="0" fontId="8" fillId="0" borderId="28" xfId="0" applyFont="1" applyBorder="1" applyAlignment="1" applyProtection="1">
      <alignment horizontal="justify" vertical="center" wrapText="1"/>
      <protection hidden="1"/>
    </xf>
    <xf numFmtId="3" fontId="5" fillId="7" borderId="52" xfId="0" applyNumberFormat="1" applyFont="1" applyFill="1" applyBorder="1" applyAlignment="1" applyProtection="1">
      <alignment horizontal="right" vertical="center" wrapText="1"/>
      <protection hidden="1"/>
    </xf>
    <xf numFmtId="0" fontId="5" fillId="2" borderId="33" xfId="0" applyFont="1" applyFill="1" applyBorder="1" applyAlignment="1" applyProtection="1">
      <alignment horizontal="left" vertical="center" wrapText="1"/>
      <protection hidden="1"/>
    </xf>
    <xf numFmtId="0" fontId="5" fillId="2" borderId="34" xfId="0" applyFont="1" applyFill="1" applyBorder="1" applyAlignment="1" applyProtection="1">
      <alignment horizontal="left" vertical="center" wrapText="1"/>
      <protection hidden="1"/>
    </xf>
    <xf numFmtId="0" fontId="3" fillId="0" borderId="15" xfId="0" applyFont="1" applyBorder="1" applyAlignment="1" applyProtection="1">
      <alignment horizontal="center" vertical="center"/>
      <protection hidden="1"/>
    </xf>
    <xf numFmtId="0" fontId="3" fillId="0" borderId="16" xfId="0" applyFont="1" applyBorder="1" applyAlignment="1" applyProtection="1">
      <alignment horizontal="center" vertical="center"/>
      <protection hidden="1"/>
    </xf>
    <xf numFmtId="0" fontId="8" fillId="0" borderId="17" xfId="0" applyFont="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3" fillId="0" borderId="11" xfId="0" applyFont="1" applyBorder="1" applyAlignment="1" applyProtection="1">
      <alignment horizontal="center" vertical="center"/>
      <protection hidden="1"/>
    </xf>
    <xf numFmtId="0" fontId="8" fillId="0" borderId="12"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hidden="1"/>
    </xf>
    <xf numFmtId="0" fontId="3" fillId="0" borderId="24" xfId="0" applyFont="1" applyBorder="1" applyAlignment="1" applyProtection="1">
      <alignment horizontal="left" vertical="center"/>
      <protection locked="0" hidden="1"/>
    </xf>
    <xf numFmtId="0" fontId="39" fillId="0" borderId="54" xfId="0" applyFont="1" applyBorder="1" applyAlignment="1" applyProtection="1">
      <alignment horizontal="center" vertical="center"/>
      <protection hidden="1"/>
    </xf>
    <xf numFmtId="0" fontId="40" fillId="0" borderId="61" xfId="0" applyFont="1" applyBorder="1" applyAlignment="1" applyProtection="1">
      <alignment vertical="center"/>
      <protection hidden="1"/>
    </xf>
    <xf numFmtId="0" fontId="6" fillId="0" borderId="6" xfId="0" applyFont="1" applyBorder="1" applyAlignment="1" applyProtection="1">
      <alignment horizontal="center" vertical="center" wrapText="1"/>
      <protection hidden="1"/>
    </xf>
    <xf numFmtId="0" fontId="6" fillId="0" borderId="13" xfId="0" applyFont="1" applyBorder="1" applyAlignment="1" applyProtection="1">
      <alignment horizontal="center" vertical="center" wrapText="1"/>
      <protection hidden="1"/>
    </xf>
    <xf numFmtId="0" fontId="6" fillId="0" borderId="14" xfId="0" applyFont="1" applyBorder="1" applyAlignment="1" applyProtection="1">
      <alignment horizontal="center" vertical="center" wrapText="1"/>
      <protection hidden="1"/>
    </xf>
    <xf numFmtId="171" fontId="5" fillId="0" borderId="30" xfId="0" applyNumberFormat="1" applyFont="1" applyBorder="1" applyAlignment="1" applyProtection="1">
      <alignment horizontal="center" vertical="center"/>
      <protection locked="0" hidden="1"/>
    </xf>
    <xf numFmtId="171" fontId="8" fillId="0" borderId="27" xfId="0" applyNumberFormat="1" applyFont="1" applyBorder="1" applyAlignment="1" applyProtection="1">
      <alignment horizontal="center" vertical="center"/>
      <protection locked="0" hidden="1"/>
    </xf>
    <xf numFmtId="171" fontId="5" fillId="0" borderId="27" xfId="0" applyNumberFormat="1" applyFont="1" applyBorder="1" applyAlignment="1" applyProtection="1">
      <alignment horizontal="center" vertical="center"/>
      <protection locked="0" hidden="1"/>
    </xf>
    <xf numFmtId="171" fontId="5" fillId="0" borderId="28" xfId="0" applyNumberFormat="1" applyFont="1" applyBorder="1" applyAlignment="1" applyProtection="1">
      <alignment horizontal="center" vertical="center"/>
      <protection locked="0" hidden="1"/>
    </xf>
    <xf numFmtId="166" fontId="3" fillId="0" borderId="10" xfId="0" applyNumberFormat="1" applyFont="1" applyBorder="1" applyAlignment="1" applyProtection="1">
      <alignment horizontal="center" wrapText="1"/>
      <protection hidden="1"/>
    </xf>
    <xf numFmtId="166" fontId="3" fillId="0" borderId="11" xfId="0" applyNumberFormat="1" applyFont="1" applyBorder="1" applyAlignment="1" applyProtection="1">
      <alignment horizontal="center" wrapText="1"/>
      <protection hidden="1"/>
    </xf>
    <xf numFmtId="0" fontId="0" fillId="0" borderId="11" xfId="0" applyBorder="1" applyAlignment="1" applyProtection="1">
      <alignment horizontal="center" wrapText="1"/>
      <protection hidden="1"/>
    </xf>
    <xf numFmtId="0" fontId="0" fillId="0" borderId="12" xfId="0" applyBorder="1" applyAlignment="1" applyProtection="1">
      <alignment horizontal="center" wrapText="1"/>
      <protection hidden="1"/>
    </xf>
    <xf numFmtId="164" fontId="19" fillId="0" borderId="6" xfId="0" applyNumberFormat="1" applyFont="1" applyBorder="1" applyAlignment="1" applyProtection="1">
      <alignment vertical="center" shrinkToFit="1"/>
      <protection hidden="1"/>
    </xf>
    <xf numFmtId="164" fontId="19" fillId="0" borderId="13" xfId="0" applyNumberFormat="1" applyFont="1" applyBorder="1" applyAlignment="1" applyProtection="1">
      <alignment vertical="center"/>
      <protection hidden="1"/>
    </xf>
    <xf numFmtId="0" fontId="8" fillId="0" borderId="0" xfId="0" applyFont="1" applyBorder="1" applyAlignment="1" applyProtection="1">
      <alignment horizontal="center" vertical="center"/>
      <protection hidden="1"/>
    </xf>
    <xf numFmtId="0" fontId="16" fillId="2" borderId="29" xfId="0" applyFont="1" applyFill="1" applyBorder="1" applyAlignment="1" applyProtection="1">
      <alignment horizontal="left" vertical="center" wrapText="1"/>
      <protection hidden="1"/>
    </xf>
    <xf numFmtId="0" fontId="16" fillId="2" borderId="25" xfId="0" applyFont="1" applyFill="1" applyBorder="1" applyAlignment="1" applyProtection="1">
      <alignment horizontal="left" vertical="center" wrapText="1"/>
      <protection hidden="1"/>
    </xf>
    <xf numFmtId="0" fontId="20" fillId="0" borderId="25" xfId="0" applyFont="1" applyBorder="1" applyAlignment="1" applyProtection="1">
      <alignment horizontal="left" vertical="center" wrapText="1"/>
      <protection hidden="1"/>
    </xf>
    <xf numFmtId="0" fontId="2" fillId="0" borderId="27" xfId="0" applyFont="1" applyBorder="1" applyAlignment="1" applyProtection="1">
      <alignment horizontal="center" vertical="center"/>
      <protection locked="0" hidden="1"/>
    </xf>
    <xf numFmtId="0" fontId="0" fillId="0" borderId="27" xfId="0" applyBorder="1" applyAlignment="1" applyProtection="1">
      <alignment horizontal="center" vertical="center"/>
      <protection locked="0" hidden="1"/>
    </xf>
    <xf numFmtId="0" fontId="16" fillId="2" borderId="43" xfId="0" applyFont="1" applyFill="1" applyBorder="1" applyAlignment="1" applyProtection="1">
      <alignment horizontal="left" vertical="center" wrapText="1"/>
      <protection hidden="1"/>
    </xf>
    <xf numFmtId="0" fontId="16" fillId="2" borderId="35" xfId="0" applyFont="1" applyFill="1" applyBorder="1" applyAlignment="1" applyProtection="1">
      <alignment horizontal="left" vertical="center" wrapText="1"/>
      <protection hidden="1"/>
    </xf>
    <xf numFmtId="0" fontId="10" fillId="0" borderId="35" xfId="0" applyFont="1" applyBorder="1" applyAlignment="1" applyProtection="1">
      <alignment horizontal="left" vertical="center" wrapText="1"/>
      <protection hidden="1"/>
    </xf>
    <xf numFmtId="164" fontId="7" fillId="0" borderId="45" xfId="0" applyNumberFormat="1" applyFont="1" applyBorder="1" applyAlignment="1" applyProtection="1">
      <alignment vertical="center" wrapText="1"/>
      <protection locked="0" hidden="1"/>
    </xf>
    <xf numFmtId="164" fontId="7" fillId="0" borderId="49" xfId="0" applyNumberFormat="1" applyFont="1" applyBorder="1" applyAlignment="1" applyProtection="1">
      <alignment vertical="center" wrapText="1"/>
      <protection locked="0" hidden="1"/>
    </xf>
    <xf numFmtId="164" fontId="7" fillId="0" borderId="50" xfId="0" applyNumberFormat="1" applyFont="1" applyBorder="1" applyAlignment="1" applyProtection="1">
      <alignment vertical="center" wrapText="1"/>
      <protection locked="0" hidden="1"/>
    </xf>
    <xf numFmtId="0" fontId="5" fillId="2" borderId="6" xfId="0" applyFont="1" applyFill="1" applyBorder="1" applyAlignment="1" applyProtection="1">
      <alignment horizontal="center" vertical="center" wrapText="1"/>
      <protection hidden="1"/>
    </xf>
    <xf numFmtId="0" fontId="0" fillId="0" borderId="13" xfId="0" applyBorder="1" applyAlignment="1" applyProtection="1">
      <alignment horizontal="center" vertical="center" wrapText="1"/>
      <protection hidden="1"/>
    </xf>
    <xf numFmtId="0" fontId="2" fillId="0" borderId="26" xfId="0" applyFont="1" applyBorder="1" applyAlignment="1" applyProtection="1">
      <alignment horizontal="center" vertical="center"/>
      <protection locked="0" hidden="1"/>
    </xf>
    <xf numFmtId="0" fontId="2" fillId="0" borderId="13" xfId="0" applyFont="1" applyBorder="1" applyAlignment="1" applyProtection="1">
      <alignment horizontal="center" vertical="center"/>
      <protection locked="0" hidden="1"/>
    </xf>
    <xf numFmtId="0" fontId="2" fillId="0" borderId="14" xfId="0" applyFont="1" applyBorder="1" applyAlignment="1" applyProtection="1">
      <alignment horizontal="center" vertical="center"/>
      <protection locked="0" hidden="1"/>
    </xf>
    <xf numFmtId="0" fontId="9" fillId="0" borderId="2" xfId="0" applyFont="1" applyBorder="1" applyAlignment="1" applyProtection="1">
      <alignment vertical="center" wrapText="1"/>
      <protection hidden="1"/>
    </xf>
    <xf numFmtId="0" fontId="5" fillId="0" borderId="2" xfId="0" applyFont="1" applyFill="1" applyBorder="1" applyAlignment="1" applyProtection="1">
      <alignment vertical="center" wrapText="1"/>
      <protection hidden="1"/>
    </xf>
    <xf numFmtId="0" fontId="0" fillId="0" borderId="2" xfId="0" applyBorder="1" applyAlignment="1" applyProtection="1">
      <alignment vertical="center" wrapText="1"/>
      <protection hidden="1"/>
    </xf>
    <xf numFmtId="169" fontId="1" fillId="0" borderId="6" xfId="0" quotePrefix="1" applyNumberFormat="1" applyFont="1" applyBorder="1" applyAlignment="1" applyProtection="1">
      <alignment vertical="center"/>
      <protection locked="0" hidden="1"/>
    </xf>
    <xf numFmtId="169" fontId="0" fillId="0" borderId="13" xfId="0" applyNumberFormat="1" applyFont="1" applyBorder="1" applyAlignment="1" applyProtection="1">
      <alignment vertical="center"/>
      <protection locked="0" hidden="1"/>
    </xf>
    <xf numFmtId="169" fontId="0" fillId="0" borderId="14" xfId="0" applyNumberFormat="1" applyFont="1" applyBorder="1" applyAlignment="1" applyProtection="1">
      <alignment vertical="center"/>
      <protection locked="0" hidden="1"/>
    </xf>
    <xf numFmtId="0" fontId="5" fillId="0" borderId="2" xfId="0" applyFont="1" applyBorder="1" applyAlignment="1" applyProtection="1">
      <alignment vertical="center"/>
      <protection hidden="1"/>
    </xf>
    <xf numFmtId="0" fontId="0" fillId="0" borderId="2" xfId="0" applyBorder="1" applyAlignment="1" applyProtection="1">
      <alignment vertical="center"/>
      <protection hidden="1"/>
    </xf>
    <xf numFmtId="164" fontId="19" fillId="0" borderId="25" xfId="0" applyNumberFormat="1" applyFont="1" applyBorder="1" applyAlignment="1" applyProtection="1">
      <alignment vertical="center" shrinkToFit="1"/>
      <protection hidden="1"/>
    </xf>
    <xf numFmtId="164" fontId="19" fillId="0" borderId="25" xfId="0" applyNumberFormat="1" applyFont="1" applyBorder="1" applyAlignment="1" applyProtection="1">
      <alignment vertical="center"/>
      <protection hidden="1"/>
    </xf>
    <xf numFmtId="164" fontId="19" fillId="0" borderId="34" xfId="0" applyNumberFormat="1" applyFont="1" applyBorder="1" applyAlignment="1" applyProtection="1">
      <alignment vertical="center" shrinkToFit="1"/>
      <protection hidden="1"/>
    </xf>
    <xf numFmtId="164" fontId="19" fillId="0" borderId="34" xfId="0" applyNumberFormat="1" applyFont="1" applyBorder="1" applyAlignment="1" applyProtection="1">
      <alignment vertical="center"/>
      <protection hidden="1"/>
    </xf>
    <xf numFmtId="3" fontId="3" fillId="0" borderId="0" xfId="0" applyNumberFormat="1" applyFont="1" applyBorder="1" applyAlignment="1" applyProtection="1">
      <alignment horizontal="center" vertical="center"/>
      <protection hidden="1"/>
    </xf>
    <xf numFmtId="3" fontId="8" fillId="0" borderId="0" xfId="0" applyNumberFormat="1" applyFont="1" applyBorder="1" applyAlignment="1" applyProtection="1">
      <alignment vertical="center"/>
      <protection hidden="1"/>
    </xf>
    <xf numFmtId="164" fontId="19" fillId="0" borderId="26" xfId="0" applyNumberFormat="1" applyFont="1" applyBorder="1" applyAlignment="1" applyProtection="1">
      <alignment vertical="center"/>
      <protection locked="0" hidden="1"/>
    </xf>
    <xf numFmtId="164" fontId="19" fillId="0" borderId="31" xfId="0" applyNumberFormat="1" applyFont="1" applyBorder="1" applyAlignment="1" applyProtection="1">
      <alignment vertical="center"/>
      <protection locked="0" hidden="1"/>
    </xf>
    <xf numFmtId="164" fontId="19" fillId="0" borderId="29" xfId="0" applyNumberFormat="1" applyFont="1" applyBorder="1" applyAlignment="1" applyProtection="1">
      <alignment vertical="center"/>
      <protection locked="0" hidden="1"/>
    </xf>
    <xf numFmtId="164" fontId="19" fillId="0" borderId="32" xfId="0" applyNumberFormat="1" applyFont="1" applyBorder="1" applyAlignment="1" applyProtection="1">
      <alignment vertical="center"/>
      <protection locked="0" hidden="1"/>
    </xf>
    <xf numFmtId="164" fontId="19" fillId="0" borderId="33" xfId="0" applyNumberFormat="1" applyFont="1" applyBorder="1" applyAlignment="1" applyProtection="1">
      <alignment vertical="center" wrapText="1"/>
      <protection locked="0" hidden="1"/>
    </xf>
    <xf numFmtId="164" fontId="19" fillId="0" borderId="36" xfId="0" applyNumberFormat="1" applyFont="1" applyBorder="1" applyAlignment="1" applyProtection="1">
      <alignment vertical="center" wrapText="1"/>
      <protection locked="0" hidden="1"/>
    </xf>
    <xf numFmtId="164" fontId="19" fillId="0" borderId="6" xfId="0" applyNumberFormat="1" applyFont="1" applyBorder="1" applyAlignment="1" applyProtection="1">
      <alignment vertical="center"/>
      <protection hidden="1"/>
    </xf>
    <xf numFmtId="164" fontId="19" fillId="0" borderId="14" xfId="0" applyNumberFormat="1" applyFont="1" applyBorder="1" applyAlignment="1" applyProtection="1">
      <alignment vertical="center"/>
      <protection hidden="1"/>
    </xf>
    <xf numFmtId="0" fontId="0" fillId="0" borderId="1" xfId="0" applyBorder="1" applyAlignment="1" applyProtection="1">
      <alignment horizontal="left" vertical="center"/>
      <protection hidden="1"/>
    </xf>
    <xf numFmtId="0" fontId="16" fillId="0" borderId="26" xfId="0" applyFont="1" applyFill="1" applyBorder="1" applyAlignment="1" applyProtection="1">
      <alignment vertical="center" wrapText="1"/>
      <protection hidden="1"/>
    </xf>
    <xf numFmtId="0" fontId="16" fillId="0" borderId="27" xfId="0" applyFont="1" applyFill="1" applyBorder="1" applyAlignment="1" applyProtection="1">
      <alignment vertical="center" wrapText="1"/>
      <protection hidden="1"/>
    </xf>
    <xf numFmtId="0" fontId="20" fillId="0" borderId="27" xfId="0" applyFont="1" applyBorder="1" applyAlignment="1" applyProtection="1">
      <alignment vertical="center"/>
      <protection hidden="1"/>
    </xf>
    <xf numFmtId="0" fontId="3" fillId="0" borderId="66" xfId="0" applyFont="1" applyFill="1" applyBorder="1" applyAlignment="1" applyProtection="1">
      <alignment horizontal="left" vertical="center"/>
      <protection hidden="1"/>
    </xf>
    <xf numFmtId="0" fontId="3" fillId="0" borderId="64" xfId="0" applyFont="1" applyFill="1" applyBorder="1" applyAlignment="1" applyProtection="1">
      <alignment horizontal="left" vertical="center"/>
      <protection hidden="1"/>
    </xf>
    <xf numFmtId="0" fontId="11" fillId="0" borderId="29" xfId="0" applyFont="1" applyBorder="1" applyAlignment="1" applyProtection="1">
      <alignment horizontal="center" vertical="center" wrapText="1"/>
      <protection locked="0" hidden="1"/>
    </xf>
    <xf numFmtId="0" fontId="11" fillId="0" borderId="25" xfId="0" applyFont="1" applyBorder="1" applyAlignment="1" applyProtection="1">
      <alignment horizontal="center" vertical="center" wrapText="1"/>
      <protection locked="0" hidden="1"/>
    </xf>
    <xf numFmtId="0" fontId="11" fillId="0" borderId="19" xfId="0" applyFont="1" applyBorder="1" applyAlignment="1" applyProtection="1">
      <alignment horizontal="center" vertical="center" wrapText="1"/>
      <protection locked="0" hidden="1"/>
    </xf>
    <xf numFmtId="164" fontId="20" fillId="0" borderId="42" xfId="0" applyNumberFormat="1" applyFont="1" applyBorder="1" applyAlignment="1" applyProtection="1">
      <alignment horizontal="center" vertical="center" wrapText="1"/>
      <protection hidden="1"/>
    </xf>
    <xf numFmtId="164" fontId="20" fillId="0" borderId="41" xfId="0" applyNumberFormat="1" applyFont="1" applyBorder="1" applyAlignment="1" applyProtection="1">
      <alignment horizontal="center" vertical="center" wrapText="1"/>
      <protection hidden="1"/>
    </xf>
    <xf numFmtId="0" fontId="16" fillId="2" borderId="6" xfId="0" applyFont="1" applyFill="1" applyBorder="1" applyAlignment="1" applyProtection="1">
      <alignment horizontal="center" vertical="center" wrapText="1"/>
      <protection hidden="1"/>
    </xf>
    <xf numFmtId="0" fontId="16" fillId="2" borderId="44" xfId="0" applyFont="1" applyFill="1" applyBorder="1" applyAlignment="1" applyProtection="1">
      <alignment horizontal="center" vertical="center" wrapText="1"/>
      <protection hidden="1"/>
    </xf>
    <xf numFmtId="0" fontId="27" fillId="2" borderId="26" xfId="0" applyFont="1" applyFill="1" applyBorder="1" applyAlignment="1" applyProtection="1">
      <alignment horizontal="center" vertical="center" wrapText="1"/>
      <protection locked="0" hidden="1"/>
    </xf>
    <xf numFmtId="0" fontId="27" fillId="2" borderId="28" xfId="0" applyFont="1" applyFill="1" applyBorder="1" applyAlignment="1" applyProtection="1">
      <alignment horizontal="center" vertical="center" wrapText="1"/>
      <protection locked="0" hidden="1"/>
    </xf>
    <xf numFmtId="0" fontId="14" fillId="4" borderId="2" xfId="0" applyFont="1" applyFill="1" applyBorder="1" applyAlignment="1" applyProtection="1">
      <alignment horizontal="center" vertical="center" wrapText="1"/>
      <protection hidden="1"/>
    </xf>
    <xf numFmtId="164" fontId="11" fillId="0" borderId="52" xfId="0" applyNumberFormat="1" applyFont="1" applyBorder="1" applyAlignment="1" applyProtection="1">
      <alignment horizontal="center" vertical="center" wrapText="1"/>
      <protection locked="0" hidden="1"/>
    </xf>
    <xf numFmtId="164" fontId="11" fillId="0" borderId="7" xfId="0" applyNumberFormat="1" applyFont="1" applyBorder="1" applyAlignment="1" applyProtection="1">
      <alignment horizontal="center" vertical="center" wrapText="1"/>
      <protection locked="0" hidden="1"/>
    </xf>
    <xf numFmtId="0" fontId="14" fillId="5" borderId="6" xfId="0" applyFont="1" applyFill="1" applyBorder="1" applyAlignment="1" applyProtection="1">
      <alignment horizontal="center" vertical="center" wrapText="1"/>
      <protection hidden="1"/>
    </xf>
    <xf numFmtId="0" fontId="14" fillId="5" borderId="13" xfId="0" applyFont="1" applyFill="1" applyBorder="1" applyAlignment="1" applyProtection="1">
      <alignment horizontal="center" vertical="center" wrapText="1"/>
      <protection hidden="1"/>
    </xf>
    <xf numFmtId="0" fontId="14" fillId="5" borderId="14" xfId="0" applyFont="1" applyFill="1" applyBorder="1" applyAlignment="1" applyProtection="1">
      <alignment horizontal="center" vertical="center" wrapText="1"/>
      <protection hidden="1"/>
    </xf>
    <xf numFmtId="14" fontId="14" fillId="5" borderId="6" xfId="0" applyNumberFormat="1" applyFont="1" applyFill="1" applyBorder="1" applyAlignment="1" applyProtection="1">
      <alignment horizontal="center" vertical="center" wrapText="1"/>
      <protection locked="0" hidden="1"/>
    </xf>
    <xf numFmtId="0" fontId="14" fillId="5" borderId="13" xfId="0" applyFont="1" applyFill="1" applyBorder="1" applyAlignment="1" applyProtection="1">
      <alignment horizontal="center" vertical="center" wrapText="1"/>
      <protection locked="0" hidden="1"/>
    </xf>
    <xf numFmtId="0" fontId="14" fillId="5" borderId="14" xfId="0" applyFont="1" applyFill="1" applyBorder="1" applyAlignment="1" applyProtection="1">
      <alignment horizontal="center" vertical="center" wrapText="1"/>
      <protection locked="0" hidden="1"/>
    </xf>
    <xf numFmtId="3" fontId="5" fillId="6" borderId="65" xfId="0" applyNumberFormat="1" applyFont="1" applyFill="1" applyBorder="1" applyAlignment="1" applyProtection="1">
      <alignment horizontal="right" vertical="center" wrapText="1"/>
      <protection hidden="1"/>
    </xf>
    <xf numFmtId="3" fontId="5" fillId="6" borderId="13" xfId="0" applyNumberFormat="1" applyFont="1" applyFill="1" applyBorder="1" applyAlignment="1" applyProtection="1">
      <alignment horizontal="right" vertical="center" wrapText="1"/>
      <protection hidden="1"/>
    </xf>
    <xf numFmtId="3" fontId="5" fillId="6" borderId="14" xfId="0" applyNumberFormat="1" applyFont="1" applyFill="1" applyBorder="1" applyAlignment="1" applyProtection="1">
      <alignment horizontal="right" vertical="center" wrapText="1"/>
      <protection hidden="1"/>
    </xf>
    <xf numFmtId="164" fontId="19" fillId="0" borderId="45" xfId="0" applyNumberFormat="1" applyFont="1" applyBorder="1" applyAlignment="1" applyProtection="1">
      <alignment horizontal="center" vertical="center"/>
      <protection hidden="1"/>
    </xf>
    <xf numFmtId="164" fontId="19" fillId="0" borderId="49" xfId="0" applyNumberFormat="1" applyFont="1" applyBorder="1" applyAlignment="1" applyProtection="1">
      <alignment horizontal="center" vertical="center"/>
      <protection hidden="1"/>
    </xf>
    <xf numFmtId="164" fontId="19" fillId="0" borderId="50" xfId="0" applyNumberFormat="1" applyFont="1" applyBorder="1" applyAlignment="1" applyProtection="1">
      <alignment horizontal="center" vertical="center"/>
      <protection hidden="1"/>
    </xf>
    <xf numFmtId="0" fontId="3" fillId="0" borderId="56" xfId="0" applyFont="1" applyBorder="1" applyAlignment="1" applyProtection="1">
      <alignment horizontal="center" vertical="center"/>
      <protection locked="0" hidden="1"/>
    </xf>
    <xf numFmtId="0" fontId="3" fillId="0" borderId="34" xfId="0" applyFont="1" applyBorder="1" applyAlignment="1" applyProtection="1">
      <alignment horizontal="center" vertical="center"/>
      <protection locked="0" hidden="1"/>
    </xf>
    <xf numFmtId="0" fontId="3" fillId="0" borderId="55" xfId="0" applyFont="1" applyBorder="1" applyAlignment="1" applyProtection="1">
      <alignment horizontal="center" vertical="center"/>
      <protection locked="0" hidden="1"/>
    </xf>
    <xf numFmtId="0" fontId="16" fillId="0" borderId="8" xfId="0" applyFont="1" applyBorder="1" applyAlignment="1" applyProtection="1">
      <alignment horizontal="center" vertical="center" wrapText="1"/>
      <protection hidden="1"/>
    </xf>
    <xf numFmtId="0" fontId="16" fillId="0" borderId="24" xfId="0" applyFont="1" applyBorder="1" applyAlignment="1" applyProtection="1">
      <alignment horizontal="center" vertical="center" wrapText="1"/>
      <protection hidden="1"/>
    </xf>
    <xf numFmtId="0" fontId="16" fillId="2" borderId="6" xfId="0" applyFont="1" applyFill="1" applyBorder="1" applyAlignment="1" applyProtection="1">
      <alignment vertical="center" wrapText="1"/>
      <protection hidden="1"/>
    </xf>
    <xf numFmtId="0" fontId="0" fillId="0" borderId="13" xfId="0" applyBorder="1" applyAlignment="1" applyProtection="1">
      <alignment vertical="center" wrapText="1"/>
      <protection hidden="1"/>
    </xf>
    <xf numFmtId="0" fontId="0" fillId="0" borderId="14" xfId="0" applyBorder="1" applyAlignment="1" applyProtection="1">
      <alignment vertical="center" wrapText="1"/>
      <protection hidden="1"/>
    </xf>
    <xf numFmtId="164" fontId="37" fillId="0" borderId="6" xfId="0" applyNumberFormat="1" applyFont="1" applyBorder="1" applyAlignment="1" applyProtection="1">
      <alignment horizontal="center" vertical="center" wrapText="1"/>
      <protection hidden="1"/>
    </xf>
    <xf numFmtId="0" fontId="19" fillId="0" borderId="14" xfId="0" applyFont="1" applyBorder="1" applyAlignment="1" applyProtection="1">
      <alignment vertical="center" wrapText="1"/>
      <protection hidden="1"/>
    </xf>
    <xf numFmtId="164" fontId="20" fillId="0" borderId="13" xfId="0" applyNumberFormat="1" applyFont="1" applyBorder="1" applyAlignment="1" applyProtection="1">
      <alignment vertical="center" wrapText="1"/>
      <protection hidden="1"/>
    </xf>
    <xf numFmtId="0" fontId="10" fillId="0" borderId="13" xfId="0" applyFont="1" applyBorder="1" applyAlignment="1" applyProtection="1">
      <alignment vertical="center" wrapText="1"/>
      <protection hidden="1"/>
    </xf>
    <xf numFmtId="0" fontId="10" fillId="0" borderId="44" xfId="0" applyFont="1" applyBorder="1" applyAlignment="1" applyProtection="1">
      <alignment vertical="center" wrapText="1"/>
      <protection hidden="1"/>
    </xf>
    <xf numFmtId="164" fontId="20" fillId="0" borderId="6" xfId="0" applyNumberFormat="1" applyFont="1" applyBorder="1" applyAlignment="1" applyProtection="1">
      <alignment horizontal="center" vertical="center" wrapText="1"/>
      <protection hidden="1"/>
    </xf>
    <xf numFmtId="164" fontId="20" fillId="0" borderId="13" xfId="0" applyNumberFormat="1" applyFont="1" applyBorder="1" applyAlignment="1" applyProtection="1">
      <alignment horizontal="center" vertical="center" wrapText="1"/>
      <protection hidden="1"/>
    </xf>
    <xf numFmtId="164" fontId="20" fillId="0" borderId="44" xfId="0" applyNumberFormat="1" applyFont="1" applyBorder="1" applyAlignment="1" applyProtection="1">
      <alignment horizontal="center" vertical="center" wrapText="1"/>
      <protection hidden="1"/>
    </xf>
    <xf numFmtId="0" fontId="11" fillId="0" borderId="26" xfId="0" applyFont="1" applyBorder="1" applyAlignment="1" applyProtection="1">
      <alignment horizontal="center" vertical="center" wrapText="1"/>
      <protection locked="0" hidden="1"/>
    </xf>
    <xf numFmtId="0" fontId="11" fillId="0" borderId="27" xfId="0" applyFont="1" applyBorder="1" applyAlignment="1" applyProtection="1">
      <alignment horizontal="center" vertical="center" wrapText="1"/>
      <protection locked="0" hidden="1"/>
    </xf>
    <xf numFmtId="0" fontId="11" fillId="0" borderId="28" xfId="0" applyFont="1" applyBorder="1" applyAlignment="1" applyProtection="1">
      <alignment horizontal="center" vertical="center" wrapText="1"/>
      <protection locked="0" hidden="1"/>
    </xf>
  </cellXfs>
  <cellStyles count="3">
    <cellStyle name="Hipervínculo" xfId="1" builtinId="8"/>
    <cellStyle name="Normal" xfId="0" builtinId="0"/>
    <cellStyle name="Normal 2 4" xfId="2"/>
  </cellStyles>
  <dxfs count="48">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color rgb="FFFF0000"/>
      </font>
      <fill>
        <patternFill>
          <bgColor rgb="FFFF0000"/>
        </patternFill>
      </fill>
    </dxf>
    <dxf>
      <font>
        <color auto="1"/>
      </font>
      <fill>
        <patternFill>
          <bgColor rgb="FFFF0000"/>
        </patternFill>
      </fill>
    </dxf>
    <dxf>
      <font>
        <color rgb="FFFF0000"/>
      </font>
      <fill>
        <patternFill>
          <bgColor rgb="FFFF0000"/>
        </patternFill>
      </fill>
    </dxf>
    <dxf>
      <font>
        <b/>
        <i val="0"/>
        <color auto="1"/>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color rgb="FFFF0000"/>
      </font>
      <fill>
        <patternFill>
          <bgColor rgb="FFFF0000"/>
        </patternFill>
      </fill>
    </dxf>
    <dxf>
      <font>
        <b/>
        <i val="0"/>
        <color auto="1"/>
      </font>
      <fill>
        <patternFill>
          <bgColor rgb="FFFF0000"/>
        </patternFill>
      </fill>
    </dxf>
    <dxf>
      <font>
        <b/>
        <i val="0"/>
        <color auto="1"/>
      </font>
      <fill>
        <patternFill>
          <bgColor rgb="FFFF0000"/>
        </patternFill>
      </fill>
    </dxf>
    <dxf>
      <font>
        <color auto="1"/>
      </font>
      <fill>
        <patternFill>
          <bgColor rgb="FFFF0000"/>
        </patternFill>
      </fill>
    </dxf>
    <dxf>
      <font>
        <color auto="1"/>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b/>
        <i val="0"/>
        <color theme="0"/>
      </font>
      <fill>
        <patternFill>
          <bgColor rgb="FFFF0000"/>
        </patternFill>
      </fill>
    </dxf>
    <dxf>
      <fill>
        <patternFill>
          <bgColor theme="0"/>
        </patternFill>
      </fill>
    </dxf>
    <dxf>
      <font>
        <b/>
        <i val="0"/>
        <color theme="0"/>
      </font>
      <fill>
        <patternFill>
          <bgColor rgb="FFFF0000"/>
        </patternFill>
      </fill>
    </dxf>
    <dxf>
      <fill>
        <patternFill>
          <bgColor rgb="FFFF0000"/>
        </patternFill>
      </fill>
    </dxf>
    <dxf>
      <font>
        <b/>
        <i val="0"/>
        <color theme="0"/>
      </font>
      <fill>
        <patternFill>
          <bgColor theme="9" tint="-0.24994659260841701"/>
        </patternFill>
      </fill>
    </dxf>
    <dxf>
      <font>
        <b/>
        <i val="0"/>
        <color theme="0"/>
      </font>
      <fill>
        <patternFill>
          <bgColor theme="9" tint="-0.24994659260841701"/>
        </patternFill>
      </fill>
    </dxf>
    <dxf>
      <fill>
        <patternFill>
          <bgColor rgb="FFFF0000"/>
        </patternFill>
      </fill>
    </dxf>
    <dxf>
      <font>
        <b/>
        <i val="0"/>
        <color theme="0"/>
      </font>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b/>
        <i val="0"/>
        <color theme="0"/>
      </font>
      <numFmt numFmtId="3" formatCode="#,##0"/>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color rgb="FFFF0000"/>
      </font>
      <fill>
        <patternFill>
          <bgColor rgb="FFFF0000"/>
        </patternFill>
      </fill>
    </dxf>
    <dxf>
      <font>
        <b/>
        <i val="0"/>
        <color theme="0"/>
      </font>
      <fill>
        <patternFill>
          <bgColor rgb="FFFF0000"/>
        </patternFill>
      </fill>
    </dxf>
    <dxf>
      <font>
        <b/>
        <i val="0"/>
        <color theme="0"/>
      </font>
      <fill>
        <patternFill>
          <bgColor rgb="FFFF0000"/>
        </patternFill>
      </fill>
    </dxf>
    <dxf>
      <font>
        <color rgb="FFFF0000"/>
      </font>
      <fill>
        <patternFill>
          <bgColor rgb="FFFF0000"/>
        </patternFill>
      </fill>
    </dxf>
    <dxf>
      <font>
        <b/>
        <i val="0"/>
        <color rgb="FFFF0000"/>
      </font>
      <fill>
        <patternFill>
          <bgColor rgb="FFFF0000"/>
        </patternFill>
      </fill>
    </dxf>
    <dxf>
      <fill>
        <patternFill>
          <bgColor rgb="FFFF0000"/>
        </patternFill>
      </fill>
    </dxf>
  </dxfs>
  <tableStyles count="0" defaultTableStyle="TableStyleMedium2" defaultPivotStyle="PivotStyleLight16"/>
  <colors>
    <mruColors>
      <color rgb="FF99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0</xdr:colOff>
      <xdr:row>8</xdr:row>
      <xdr:rowOff>0</xdr:rowOff>
    </xdr:from>
    <xdr:to>
      <xdr:col>1</xdr:col>
      <xdr:colOff>0</xdr:colOff>
      <xdr:row>9</xdr:row>
      <xdr:rowOff>0</xdr:rowOff>
    </xdr:to>
    <xdr:pic>
      <xdr:nvPicPr>
        <xdr:cNvPr id="1880" name="2 Imagen">
          <a:extLst>
            <a:ext uri="{FF2B5EF4-FFF2-40B4-BE49-F238E27FC236}">
              <a16:creationId xmlns:a16="http://schemas.microsoft.com/office/drawing/2014/main" id="{00000000-0008-0000-00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11620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158433</xdr:colOff>
      <xdr:row>1</xdr:row>
      <xdr:rowOff>7589</xdr:rowOff>
    </xdr:from>
    <xdr:to>
      <xdr:col>3</xdr:col>
      <xdr:colOff>488647</xdr:colOff>
      <xdr:row>3</xdr:row>
      <xdr:rowOff>2106</xdr:rowOff>
    </xdr:to>
    <xdr:pic>
      <xdr:nvPicPr>
        <xdr:cNvPr id="4" name="Imagen 2" descr="escudo_subred_sur">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r="-833"/>
        <a:stretch>
          <a:fillRect/>
        </a:stretch>
      </xdr:blipFill>
      <xdr:spPr bwMode="auto">
        <a:xfrm>
          <a:off x="961846" y="90415"/>
          <a:ext cx="752627" cy="704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id="1" name="TBBANCOS" displayName="TBBANCOS" ref="Q1:T20" totalsRowShown="0" headerRowDxfId="8" dataDxfId="7">
  <autoFilter ref="Q1:T20"/>
  <sortState ref="Q2:T15">
    <sortCondition ref="Q2:Q15"/>
  </sortState>
  <tableColumns count="4">
    <tableColumn id="1" name="ENTIDAD" dataDxfId="6"/>
    <tableColumn id="2" name="COD" dataDxfId="5"/>
    <tableColumn id="3" name="AHORROS" dataDxfId="4"/>
    <tableColumn id="4" name="CORRIENTE" dataDxfId="3"/>
  </tableColumns>
  <tableStyleInfo name="TableStyleMedium2" showFirstColumn="0" showLastColumn="0" showRowStripes="1" showColumnStripes="0"/>
</table>
</file>

<file path=xl/tables/table2.xml><?xml version="1.0" encoding="utf-8"?>
<table xmlns="http://schemas.openxmlformats.org/spreadsheetml/2006/main" id="2" name="TIPOCTA" displayName="TIPOCTA" ref="V1:V3" totalsRowShown="0" headerRowDxfId="2" dataDxfId="1">
  <autoFilter ref="V1:V3"/>
  <tableColumns count="1">
    <tableColumn id="1" name="TIPOCTA"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BP139"/>
  <sheetViews>
    <sheetView showGridLines="0" tabSelected="1" zoomScale="115" zoomScaleNormal="115" zoomScaleSheetLayoutView="100" workbookViewId="0">
      <pane xSplit="1" ySplit="5" topLeftCell="B65" activePane="bottomRight" state="frozen"/>
      <selection pane="topRight" activeCell="B1" sqref="B1"/>
      <selection pane="bottomLeft" activeCell="A6" sqref="A6"/>
      <selection pane="bottomRight" activeCell="I82" sqref="I82:J82"/>
    </sheetView>
  </sheetViews>
  <sheetFormatPr baseColWidth="10" defaultColWidth="0" defaultRowHeight="12.75" x14ac:dyDescent="0.25"/>
  <cols>
    <col min="1" max="1" width="5.7109375" style="14" customWidth="1"/>
    <col min="2" max="3" width="6.28515625" style="14" customWidth="1"/>
    <col min="4" max="4" width="11.7109375" style="14" customWidth="1"/>
    <col min="5" max="5" width="12" style="14" customWidth="1"/>
    <col min="6" max="7" width="11.7109375" style="14" customWidth="1"/>
    <col min="8" max="8" width="11.28515625" style="14" customWidth="1"/>
    <col min="9" max="9" width="8.7109375" style="14" customWidth="1"/>
    <col min="10" max="10" width="9.7109375" style="14" customWidth="1"/>
    <col min="11" max="11" width="14.28515625" style="14" customWidth="1"/>
    <col min="12" max="12" width="18" style="14" customWidth="1"/>
    <col min="13" max="13" width="0.7109375" style="14" hidden="1" customWidth="1"/>
    <col min="14" max="14" width="19.42578125" style="14" customWidth="1"/>
    <col min="15" max="15" width="15.85546875" style="14" customWidth="1"/>
    <col min="16" max="16" width="5.7109375" style="14" customWidth="1"/>
    <col min="17" max="17" width="15.7109375" style="14" hidden="1" customWidth="1"/>
    <col min="18" max="18" width="2.7109375" style="14" hidden="1" customWidth="1"/>
    <col min="19" max="19" width="101.140625" style="14" hidden="1" customWidth="1"/>
    <col min="20" max="25" width="11.42578125" style="14" hidden="1" customWidth="1"/>
    <col min="26" max="16384" width="11.42578125" style="14" hidden="1"/>
  </cols>
  <sheetData>
    <row r="1" spans="2:15" ht="6.95" customHeight="1" thickBot="1" x14ac:dyDescent="0.3"/>
    <row r="2" spans="2:15" ht="27.95" customHeight="1" thickBot="1" x14ac:dyDescent="0.3">
      <c r="B2" s="358"/>
      <c r="C2" s="359"/>
      <c r="D2" s="359"/>
      <c r="E2" s="359"/>
      <c r="F2" s="360"/>
      <c r="G2" s="364" t="s">
        <v>0</v>
      </c>
      <c r="H2" s="364"/>
      <c r="I2" s="364"/>
      <c r="J2" s="364"/>
      <c r="K2" s="364"/>
      <c r="L2" s="364"/>
      <c r="M2" s="364"/>
      <c r="N2" s="364"/>
      <c r="O2" s="364"/>
    </row>
    <row r="3" spans="2:15" ht="27.95" customHeight="1" thickBot="1" x14ac:dyDescent="0.3">
      <c r="B3" s="361"/>
      <c r="C3" s="362"/>
      <c r="D3" s="362"/>
      <c r="E3" s="362"/>
      <c r="F3" s="363"/>
      <c r="G3" s="368" t="s">
        <v>708</v>
      </c>
      <c r="H3" s="369"/>
      <c r="I3" s="369"/>
      <c r="J3" s="369"/>
      <c r="K3" s="369"/>
      <c r="L3" s="369"/>
      <c r="M3" s="370"/>
      <c r="N3" s="366" t="s">
        <v>1499</v>
      </c>
      <c r="O3" s="367"/>
    </row>
    <row r="4" spans="2:15" ht="3" customHeight="1" thickBot="1" x14ac:dyDescent="0.3">
      <c r="B4" s="28"/>
      <c r="C4" s="3"/>
      <c r="D4" s="3"/>
      <c r="E4" s="3"/>
      <c r="F4" s="3"/>
      <c r="G4" s="3"/>
      <c r="H4" s="3"/>
      <c r="I4" s="3"/>
      <c r="J4" s="3"/>
      <c r="K4" s="3"/>
      <c r="L4" s="3"/>
      <c r="M4" s="3"/>
      <c r="N4" s="3"/>
      <c r="O4" s="4"/>
    </row>
    <row r="5" spans="2:15" ht="22.5" customHeight="1" thickBot="1" x14ac:dyDescent="0.3">
      <c r="B5" s="206" t="s">
        <v>1</v>
      </c>
      <c r="C5" s="206"/>
      <c r="D5" s="206"/>
      <c r="E5" s="206"/>
      <c r="F5" s="206"/>
      <c r="G5" s="206"/>
      <c r="H5" s="206"/>
      <c r="I5" s="206"/>
      <c r="J5" s="206"/>
      <c r="K5" s="206"/>
      <c r="L5" s="206"/>
      <c r="M5" s="206"/>
      <c r="N5" s="206"/>
      <c r="O5" s="206"/>
    </row>
    <row r="6" spans="2:15" ht="12" customHeight="1" x14ac:dyDescent="0.25">
      <c r="B6" s="352" t="s">
        <v>1440</v>
      </c>
      <c r="C6" s="353"/>
      <c r="D6" s="353"/>
      <c r="E6" s="353"/>
      <c r="F6" s="354"/>
      <c r="G6" s="1" t="s">
        <v>2</v>
      </c>
      <c r="H6" s="371">
        <v>44743</v>
      </c>
      <c r="I6" s="372"/>
      <c r="J6" s="372"/>
      <c r="K6" s="1" t="s">
        <v>3</v>
      </c>
      <c r="L6" s="371">
        <v>44773</v>
      </c>
      <c r="M6" s="373"/>
      <c r="N6" s="373"/>
      <c r="O6" s="374"/>
    </row>
    <row r="7" spans="2:15" ht="12" customHeight="1" x14ac:dyDescent="0.25">
      <c r="B7" s="336" t="s">
        <v>4</v>
      </c>
      <c r="C7" s="337"/>
      <c r="D7" s="337"/>
      <c r="E7" s="337"/>
      <c r="F7" s="338"/>
      <c r="G7" s="365" t="s">
        <v>1593</v>
      </c>
      <c r="H7" s="340"/>
      <c r="I7" s="340"/>
      <c r="J7" s="340"/>
      <c r="K7" s="2" t="s">
        <v>5</v>
      </c>
      <c r="L7" s="341">
        <v>1023009950</v>
      </c>
      <c r="M7" s="342"/>
      <c r="N7" s="342"/>
      <c r="O7" s="343"/>
    </row>
    <row r="8" spans="2:15" ht="10.9" customHeight="1" x14ac:dyDescent="0.25">
      <c r="B8" s="336" t="s">
        <v>635</v>
      </c>
      <c r="C8" s="337"/>
      <c r="D8" s="337"/>
      <c r="E8" s="337"/>
      <c r="F8" s="338"/>
      <c r="G8" s="339" t="s">
        <v>1594</v>
      </c>
      <c r="H8" s="340"/>
      <c r="I8" s="340"/>
      <c r="J8" s="340"/>
      <c r="K8" s="2" t="s">
        <v>641</v>
      </c>
      <c r="L8" s="341">
        <v>3115418349</v>
      </c>
      <c r="M8" s="342"/>
      <c r="N8" s="342"/>
      <c r="O8" s="343"/>
    </row>
    <row r="9" spans="2:15" ht="12" hidden="1" customHeight="1" x14ac:dyDescent="0.25">
      <c r="B9" s="336" t="s">
        <v>1481</v>
      </c>
      <c r="C9" s="337"/>
      <c r="D9" s="337"/>
      <c r="E9" s="337"/>
      <c r="F9" s="338"/>
      <c r="G9" s="203"/>
      <c r="H9" s="204"/>
      <c r="I9" s="204"/>
      <c r="J9" s="205"/>
      <c r="K9" s="2" t="s">
        <v>1479</v>
      </c>
      <c r="L9" s="153"/>
      <c r="M9" s="154"/>
      <c r="N9" s="2" t="s">
        <v>1480</v>
      </c>
      <c r="O9" s="156"/>
    </row>
    <row r="10" spans="2:15" ht="12" customHeight="1" x14ac:dyDescent="0.25">
      <c r="B10" s="336" t="s">
        <v>1487</v>
      </c>
      <c r="C10" s="337"/>
      <c r="D10" s="337"/>
      <c r="E10" s="337"/>
      <c r="F10" s="338"/>
      <c r="G10" s="203" t="s">
        <v>1550</v>
      </c>
      <c r="H10" s="204"/>
      <c r="I10" s="204"/>
      <c r="J10" s="205"/>
      <c r="K10" s="2" t="s">
        <v>1483</v>
      </c>
      <c r="L10" s="136" t="s">
        <v>1551</v>
      </c>
      <c r="M10" s="137"/>
      <c r="N10" s="2" t="s">
        <v>1484</v>
      </c>
      <c r="O10" s="138" t="s">
        <v>1552</v>
      </c>
    </row>
    <row r="11" spans="2:15" ht="0.6" customHeight="1" thickBot="1" x14ac:dyDescent="0.3">
      <c r="B11" s="356" t="s">
        <v>1482</v>
      </c>
      <c r="C11" s="357"/>
      <c r="D11" s="357"/>
      <c r="E11" s="357"/>
      <c r="F11" s="357"/>
      <c r="G11" s="203"/>
      <c r="H11" s="204"/>
      <c r="I11" s="204"/>
      <c r="J11" s="205"/>
      <c r="K11" s="2" t="s">
        <v>1479</v>
      </c>
      <c r="L11" s="153"/>
      <c r="M11" s="154"/>
      <c r="N11" s="2" t="s">
        <v>1485</v>
      </c>
      <c r="O11" s="155">
        <v>6654</v>
      </c>
    </row>
    <row r="12" spans="2:15" ht="12" customHeight="1" thickBot="1" x14ac:dyDescent="0.3">
      <c r="B12" s="356" t="s">
        <v>1488</v>
      </c>
      <c r="C12" s="357"/>
      <c r="D12" s="357"/>
      <c r="E12" s="357"/>
      <c r="F12" s="357"/>
      <c r="G12" s="450" t="s">
        <v>1572</v>
      </c>
      <c r="H12" s="451"/>
      <c r="I12" s="451"/>
      <c r="J12" s="452"/>
      <c r="K12" s="2" t="s">
        <v>1483</v>
      </c>
      <c r="L12" s="150" t="s">
        <v>1571</v>
      </c>
      <c r="M12" s="151"/>
      <c r="N12" s="2" t="s">
        <v>1484</v>
      </c>
      <c r="O12" s="152" t="s">
        <v>1554</v>
      </c>
    </row>
    <row r="13" spans="2:15" ht="21.75" customHeight="1" thickBot="1" x14ac:dyDescent="0.3">
      <c r="B13" s="206" t="s">
        <v>7</v>
      </c>
      <c r="C13" s="206"/>
      <c r="D13" s="206"/>
      <c r="E13" s="206"/>
      <c r="F13" s="206"/>
      <c r="G13" s="206"/>
      <c r="H13" s="206"/>
      <c r="I13" s="206"/>
      <c r="J13" s="206"/>
      <c r="K13" s="206"/>
      <c r="L13" s="206"/>
      <c r="M13" s="206"/>
      <c r="N13" s="206"/>
      <c r="O13" s="206"/>
    </row>
    <row r="14" spans="2:15" ht="15" customHeight="1" thickBot="1" x14ac:dyDescent="0.3">
      <c r="B14" s="352" t="s">
        <v>8</v>
      </c>
      <c r="C14" s="353"/>
      <c r="D14" s="353"/>
      <c r="E14" s="353"/>
      <c r="F14" s="354"/>
      <c r="G14" s="350" t="s">
        <v>1595</v>
      </c>
      <c r="H14" s="351"/>
      <c r="I14" s="1" t="s">
        <v>9</v>
      </c>
      <c r="J14" s="92">
        <v>2022</v>
      </c>
      <c r="K14" s="346" t="s">
        <v>1476</v>
      </c>
      <c r="L14" s="347"/>
      <c r="M14" s="344">
        <v>565</v>
      </c>
      <c r="N14" s="345"/>
      <c r="O14" s="345"/>
    </row>
    <row r="15" spans="2:15" ht="15" customHeight="1" thickBot="1" x14ac:dyDescent="0.3">
      <c r="B15" s="274" t="s">
        <v>636</v>
      </c>
      <c r="C15" s="275"/>
      <c r="D15" s="275"/>
      <c r="E15" s="275"/>
      <c r="F15" s="275"/>
      <c r="G15" s="276" t="s">
        <v>1555</v>
      </c>
      <c r="H15" s="277"/>
      <c r="I15" s="277"/>
      <c r="J15" s="277"/>
      <c r="K15" s="277"/>
      <c r="L15" s="277"/>
      <c r="M15" s="277"/>
      <c r="N15" s="277"/>
      <c r="O15" s="278"/>
    </row>
    <row r="16" spans="2:15" ht="15" customHeight="1" thickBot="1" x14ac:dyDescent="0.3">
      <c r="B16" s="274" t="s">
        <v>1474</v>
      </c>
      <c r="C16" s="275"/>
      <c r="D16" s="275"/>
      <c r="E16" s="275"/>
      <c r="F16" s="275"/>
      <c r="G16" s="200" t="s">
        <v>1553</v>
      </c>
      <c r="H16" s="201"/>
      <c r="I16" s="201"/>
      <c r="J16" s="201"/>
      <c r="K16" s="201"/>
      <c r="L16" s="201"/>
      <c r="M16" s="201"/>
      <c r="N16" s="201"/>
      <c r="O16" s="202"/>
    </row>
    <row r="17" spans="2:19" ht="15" customHeight="1" thickBot="1" x14ac:dyDescent="0.3">
      <c r="B17" s="274" t="s">
        <v>1475</v>
      </c>
      <c r="C17" s="275"/>
      <c r="D17" s="275"/>
      <c r="E17" s="275"/>
      <c r="F17" s="275"/>
      <c r="G17" s="200" t="s">
        <v>1143</v>
      </c>
      <c r="H17" s="201"/>
      <c r="I17" s="201"/>
      <c r="J17" s="201"/>
      <c r="K17" s="201"/>
      <c r="L17" s="201"/>
      <c r="M17" s="201"/>
      <c r="N17" s="201"/>
      <c r="O17" s="202"/>
    </row>
    <row r="18" spans="2:19" ht="21" customHeight="1" thickBot="1" x14ac:dyDescent="0.3">
      <c r="B18" s="206" t="s">
        <v>1059</v>
      </c>
      <c r="C18" s="206"/>
      <c r="D18" s="206"/>
      <c r="E18" s="206"/>
      <c r="F18" s="206"/>
      <c r="G18" s="206"/>
      <c r="H18" s="206"/>
      <c r="I18" s="206"/>
      <c r="J18" s="206"/>
      <c r="K18" s="206"/>
      <c r="L18" s="206"/>
      <c r="M18" s="206"/>
      <c r="N18" s="206"/>
      <c r="O18" s="206"/>
    </row>
    <row r="19" spans="2:19" ht="33" customHeight="1" thickBot="1" x14ac:dyDescent="0.3">
      <c r="B19" s="348" t="s">
        <v>642</v>
      </c>
      <c r="C19" s="348"/>
      <c r="D19" s="348"/>
      <c r="E19" s="349"/>
      <c r="F19" s="349"/>
      <c r="G19" s="349"/>
      <c r="H19" s="91" t="s">
        <v>1063</v>
      </c>
      <c r="I19" s="91" t="s">
        <v>645</v>
      </c>
      <c r="J19" s="33" t="s">
        <v>1394</v>
      </c>
      <c r="K19" s="33" t="s">
        <v>1471</v>
      </c>
      <c r="L19" s="119" t="s">
        <v>643</v>
      </c>
      <c r="M19" s="207" t="s">
        <v>11</v>
      </c>
      <c r="N19" s="208"/>
      <c r="O19" s="91" t="s">
        <v>644</v>
      </c>
      <c r="Q19" s="14">
        <f>+COUNTIF(TOTPORC,"&gt;0")</f>
        <v>0</v>
      </c>
    </row>
    <row r="20" spans="2:19" ht="18" customHeight="1" thickBot="1" x14ac:dyDescent="0.3">
      <c r="B20" s="57" t="s">
        <v>1391</v>
      </c>
      <c r="C20" s="77"/>
      <c r="D20" s="77"/>
      <c r="E20" s="48"/>
      <c r="F20" s="48"/>
      <c r="G20" s="64" t="s">
        <v>1395</v>
      </c>
      <c r="H20" s="355"/>
      <c r="I20" s="210"/>
      <c r="J20" s="210"/>
      <c r="K20" s="210"/>
      <c r="L20" s="210"/>
      <c r="M20" s="210"/>
      <c r="N20" s="210"/>
      <c r="O20" s="211"/>
      <c r="Q20" s="14">
        <f>+SUM(TOTAMB)</f>
        <v>0</v>
      </c>
      <c r="S20" s="49" t="s">
        <v>1419</v>
      </c>
    </row>
    <row r="21" spans="2:19" ht="15" hidden="1" customHeight="1" x14ac:dyDescent="0.25">
      <c r="B21" s="194" t="str">
        <f>+IF(I21&lt;&gt;"",+VLOOKUP(I21,CENCOS,2,0),"")</f>
        <v/>
      </c>
      <c r="C21" s="195"/>
      <c r="D21" s="195"/>
      <c r="E21" s="196"/>
      <c r="F21" s="196"/>
      <c r="G21" s="196"/>
      <c r="H21" s="51"/>
      <c r="I21" s="53"/>
      <c r="J21" s="122"/>
      <c r="K21" s="123"/>
      <c r="L21" s="118"/>
      <c r="M21" s="212"/>
      <c r="N21" s="213"/>
      <c r="O21" s="63"/>
      <c r="S21" s="49" t="s">
        <v>1420</v>
      </c>
    </row>
    <row r="22" spans="2:19" ht="15" hidden="1" customHeight="1" x14ac:dyDescent="0.25">
      <c r="B22" s="194" t="str">
        <f>+IF(I22&lt;&gt;"",+VLOOKUP(I22,CENCOS,2,0),"")</f>
        <v/>
      </c>
      <c r="C22" s="195"/>
      <c r="D22" s="195"/>
      <c r="E22" s="196"/>
      <c r="F22" s="196"/>
      <c r="G22" s="196"/>
      <c r="H22" s="51"/>
      <c r="I22" s="53"/>
      <c r="J22" s="122"/>
      <c r="K22" s="123"/>
      <c r="L22" s="118"/>
      <c r="M22" s="212">
        <f t="shared" ref="M22" si="0">IF(AND(COUNTA(H22:I22)=2,SUM(J22:K22)&gt;0),+(J22+K22)*L22,0)</f>
        <v>0</v>
      </c>
      <c r="N22" s="213"/>
      <c r="O22" s="63">
        <f>+IF(M22&gt;0,+M22/SUM(TOTPORC),0)</f>
        <v>0</v>
      </c>
    </row>
    <row r="23" spans="2:19" ht="15" hidden="1" customHeight="1" thickBot="1" x14ac:dyDescent="0.3">
      <c r="B23" s="197" t="str">
        <f>+IF(I23&lt;&gt;"",+VLOOKUP(I23,CENCOS,2,0),"")</f>
        <v/>
      </c>
      <c r="C23" s="198"/>
      <c r="D23" s="198"/>
      <c r="E23" s="199"/>
      <c r="F23" s="199"/>
      <c r="G23" s="199"/>
      <c r="H23" s="52"/>
      <c r="I23" s="53"/>
      <c r="J23" s="122"/>
      <c r="K23" s="123"/>
      <c r="L23" s="118"/>
      <c r="M23" s="212">
        <f t="shared" ref="M23" si="1">IF(AND(COUNTA(H23:I23)=2,SUM(J23:K23)&gt;0),+(J23+K23)*L23,0)</f>
        <v>0</v>
      </c>
      <c r="N23" s="213"/>
      <c r="O23" s="63">
        <f>+IF(M23&gt;0,+M23/SUM(TOTPORC),0)</f>
        <v>0</v>
      </c>
    </row>
    <row r="24" spans="2:19" ht="18" customHeight="1" thickBot="1" x14ac:dyDescent="0.3">
      <c r="B24" s="57" t="s">
        <v>1266</v>
      </c>
      <c r="C24" s="77"/>
      <c r="D24" s="77"/>
      <c r="E24" s="48"/>
      <c r="F24" s="48"/>
      <c r="G24" s="64" t="s">
        <v>1395</v>
      </c>
      <c r="H24" s="209"/>
      <c r="I24" s="210"/>
      <c r="J24" s="210"/>
      <c r="K24" s="210"/>
      <c r="L24" s="210"/>
      <c r="M24" s="210"/>
      <c r="N24" s="210"/>
      <c r="O24" s="211"/>
      <c r="Q24" s="14">
        <f>+SUM(TOTURG)</f>
        <v>0</v>
      </c>
      <c r="S24" s="49" t="s">
        <v>1401</v>
      </c>
    </row>
    <row r="25" spans="2:19" ht="15" hidden="1" customHeight="1" x14ac:dyDescent="0.25">
      <c r="B25" s="194" t="str">
        <f>+IF(I25&lt;&gt;"",+VLOOKUP(I25,CENCOS,2,0),"")</f>
        <v/>
      </c>
      <c r="C25" s="195"/>
      <c r="D25" s="195"/>
      <c r="E25" s="196"/>
      <c r="F25" s="196"/>
      <c r="G25" s="196"/>
      <c r="H25" s="51"/>
      <c r="I25" s="55"/>
      <c r="J25" s="123"/>
      <c r="K25" s="123"/>
      <c r="L25" s="118"/>
      <c r="M25" s="212">
        <f>IF(AND(COUNTA(H25:I25)=2,SUM(J25:K25)&gt;0),+(J25+K25)*L25,0)</f>
        <v>0</v>
      </c>
      <c r="N25" s="213"/>
      <c r="O25" s="63">
        <f>+IF(M25&gt;0,+M25/SUM(TOTPORC),0)</f>
        <v>0</v>
      </c>
      <c r="S25" s="49" t="s">
        <v>1402</v>
      </c>
    </row>
    <row r="26" spans="2:19" ht="15" hidden="1" customHeight="1" x14ac:dyDescent="0.25">
      <c r="B26" s="194" t="str">
        <f>+IF(I26&lt;&gt;"",+VLOOKUP(I26,CENCOS,2,0),"")</f>
        <v/>
      </c>
      <c r="C26" s="195"/>
      <c r="D26" s="195"/>
      <c r="E26" s="196"/>
      <c r="F26" s="196"/>
      <c r="G26" s="196"/>
      <c r="H26" s="51"/>
      <c r="I26" s="55"/>
      <c r="J26" s="123"/>
      <c r="K26" s="123"/>
      <c r="L26" s="118"/>
      <c r="M26" s="212">
        <f t="shared" ref="M26:M27" si="2">IF(AND(COUNTA(H26:I26)=2,SUM(J26:K26)&gt;0),+(J26+K26)*L26,0)</f>
        <v>0</v>
      </c>
      <c r="N26" s="213"/>
      <c r="O26" s="63">
        <f>+IF(M26&gt;0,+M26/SUM(TOTPORC),0)</f>
        <v>0</v>
      </c>
    </row>
    <row r="27" spans="2:19" ht="15" hidden="1" customHeight="1" thickBot="1" x14ac:dyDescent="0.3">
      <c r="B27" s="197" t="str">
        <f>+IF(I27&lt;&gt;"",+VLOOKUP(I27,CENCOS,2,0),"")</f>
        <v/>
      </c>
      <c r="C27" s="198"/>
      <c r="D27" s="198"/>
      <c r="E27" s="199"/>
      <c r="F27" s="199"/>
      <c r="G27" s="199"/>
      <c r="H27" s="52"/>
      <c r="I27" s="56"/>
      <c r="J27" s="124"/>
      <c r="K27" s="123"/>
      <c r="L27" s="118"/>
      <c r="M27" s="212">
        <f t="shared" si="2"/>
        <v>0</v>
      </c>
      <c r="N27" s="213"/>
      <c r="O27" s="63">
        <f>+IF(M27&gt;0,+M27/SUM(TOTPORC),0)</f>
        <v>0</v>
      </c>
    </row>
    <row r="28" spans="2:19" ht="18" customHeight="1" thickBot="1" x14ac:dyDescent="0.3">
      <c r="B28" s="57" t="s">
        <v>1279</v>
      </c>
      <c r="C28" s="77"/>
      <c r="D28" s="77"/>
      <c r="E28" s="48"/>
      <c r="F28" s="48"/>
      <c r="G28" s="64" t="s">
        <v>1395</v>
      </c>
      <c r="H28" s="209"/>
      <c r="I28" s="210"/>
      <c r="J28" s="210"/>
      <c r="K28" s="210"/>
      <c r="L28" s="210"/>
      <c r="M28" s="210"/>
      <c r="N28" s="210"/>
      <c r="O28" s="211"/>
      <c r="Q28" s="14">
        <f>+SUM(TOTHOS)</f>
        <v>0</v>
      </c>
      <c r="S28" s="49" t="s">
        <v>1403</v>
      </c>
    </row>
    <row r="29" spans="2:19" ht="15" hidden="1" customHeight="1" x14ac:dyDescent="0.25">
      <c r="B29" s="194" t="str">
        <f>+IF(I29&lt;&gt;"",+VLOOKUP(I29,CENCOS,2,0),"")</f>
        <v/>
      </c>
      <c r="C29" s="195"/>
      <c r="D29" s="195"/>
      <c r="E29" s="196"/>
      <c r="F29" s="196"/>
      <c r="G29" s="196"/>
      <c r="H29" s="51"/>
      <c r="I29" s="53"/>
      <c r="J29" s="123"/>
      <c r="K29" s="123"/>
      <c r="L29" s="118">
        <v>17400</v>
      </c>
      <c r="M29" s="212">
        <f>IF(AND(COUNTA(H29:I29)=2,SUM(J29:K29)&gt;0),+(J29+K29)*L29,0)</f>
        <v>0</v>
      </c>
      <c r="N29" s="213"/>
      <c r="O29" s="63">
        <f>+IF(M29&gt;0,+M29/SUM(TOTPORC),0)</f>
        <v>0</v>
      </c>
      <c r="S29" s="49" t="s">
        <v>1404</v>
      </c>
    </row>
    <row r="30" spans="2:19" ht="15" hidden="1" customHeight="1" x14ac:dyDescent="0.25">
      <c r="B30" s="194" t="str">
        <f>+IF(I30&lt;&gt;"",+VLOOKUP(I30,CENCOS,2,0),"")</f>
        <v/>
      </c>
      <c r="C30" s="195"/>
      <c r="D30" s="195"/>
      <c r="E30" s="196"/>
      <c r="F30" s="196"/>
      <c r="G30" s="196"/>
      <c r="H30" s="51"/>
      <c r="I30" s="53"/>
      <c r="J30" s="123"/>
      <c r="K30" s="123"/>
      <c r="L30" s="118"/>
      <c r="M30" s="212">
        <f t="shared" ref="M30:M31" si="3">IF(AND(COUNTA(H30:I30)=2,SUM(J30:K30)&gt;0),+(J30+K30)*L30,0)</f>
        <v>0</v>
      </c>
      <c r="N30" s="213"/>
      <c r="O30" s="63">
        <f>+IF(M30&gt;0,+M30/SUM(TOTPORC),0)</f>
        <v>0</v>
      </c>
    </row>
    <row r="31" spans="2:19" ht="15" hidden="1" customHeight="1" thickBot="1" x14ac:dyDescent="0.3">
      <c r="B31" s="197" t="str">
        <f>+IF(I31&lt;&gt;"",+VLOOKUP(I31,CENCOS,2,0),"")</f>
        <v/>
      </c>
      <c r="C31" s="198"/>
      <c r="D31" s="198"/>
      <c r="E31" s="199"/>
      <c r="F31" s="199"/>
      <c r="G31" s="199"/>
      <c r="H31" s="52"/>
      <c r="I31" s="54"/>
      <c r="J31" s="124"/>
      <c r="K31" s="123"/>
      <c r="L31" s="118"/>
      <c r="M31" s="212">
        <f t="shared" si="3"/>
        <v>0</v>
      </c>
      <c r="N31" s="213"/>
      <c r="O31" s="63">
        <f>+IF(M31&gt;0,+M31/SUM(TOTPORC),0)</f>
        <v>0</v>
      </c>
    </row>
    <row r="32" spans="2:19" ht="18" customHeight="1" thickBot="1" x14ac:dyDescent="0.3">
      <c r="B32" s="57" t="s">
        <v>1329</v>
      </c>
      <c r="C32" s="77"/>
      <c r="D32" s="77"/>
      <c r="E32" s="48"/>
      <c r="F32" s="48"/>
      <c r="G32" s="64" t="s">
        <v>1395</v>
      </c>
      <c r="H32" s="209"/>
      <c r="I32" s="210"/>
      <c r="J32" s="210"/>
      <c r="K32" s="210"/>
      <c r="L32" s="210"/>
      <c r="M32" s="210"/>
      <c r="N32" s="210"/>
      <c r="O32" s="211"/>
      <c r="Q32" s="14">
        <f>+SUM(TOTUCIP)</f>
        <v>0</v>
      </c>
      <c r="S32" s="49" t="s">
        <v>1405</v>
      </c>
    </row>
    <row r="33" spans="2:25" ht="15" hidden="1" customHeight="1" x14ac:dyDescent="0.25">
      <c r="B33" s="194" t="str">
        <f>+IF(I33&lt;&gt;"",+VLOOKUP(I33,CENCOS,2,0),"")</f>
        <v/>
      </c>
      <c r="C33" s="195"/>
      <c r="D33" s="195"/>
      <c r="E33" s="196"/>
      <c r="F33" s="196"/>
      <c r="G33" s="196"/>
      <c r="H33" s="51"/>
      <c r="I33" s="53"/>
      <c r="J33" s="123"/>
      <c r="K33" s="123"/>
      <c r="L33" s="118"/>
      <c r="M33" s="212">
        <f>IF(AND(COUNTA(H33:I33)=2,SUM(J33:K33)&gt;0),+(J33+K33)*L33,0)</f>
        <v>0</v>
      </c>
      <c r="N33" s="213"/>
      <c r="O33" s="63">
        <f>+IF(M33&gt;0,+M33/SUM(TOTPORC),0)</f>
        <v>0</v>
      </c>
      <c r="S33" s="49" t="s">
        <v>1406</v>
      </c>
    </row>
    <row r="34" spans="2:25" ht="15" hidden="1" customHeight="1" x14ac:dyDescent="0.25">
      <c r="B34" s="194" t="str">
        <f>+IF(I34&lt;&gt;"",+VLOOKUP(I34,CENCOS,2,0),"")</f>
        <v/>
      </c>
      <c r="C34" s="195"/>
      <c r="D34" s="195"/>
      <c r="E34" s="196"/>
      <c r="F34" s="196"/>
      <c r="G34" s="196"/>
      <c r="H34" s="51"/>
      <c r="I34" s="53"/>
      <c r="J34" s="123"/>
      <c r="K34" s="123"/>
      <c r="L34" s="118"/>
      <c r="M34" s="212">
        <f t="shared" ref="M34:M35" si="4">IF(AND(COUNTA(H34:I34)=2,SUM(J34:K34)&gt;0),+(J34+K34)*L34,0)</f>
        <v>0</v>
      </c>
      <c r="N34" s="213"/>
      <c r="O34" s="63">
        <f>+IF(M34&gt;0,+M34/SUM(TOTPORC),0)</f>
        <v>0</v>
      </c>
    </row>
    <row r="35" spans="2:25" ht="15" hidden="1" customHeight="1" thickBot="1" x14ac:dyDescent="0.3">
      <c r="B35" s="197" t="str">
        <f>+IF(I35&lt;&gt;"",+VLOOKUP(I35,CENCOS,2,0),"")</f>
        <v/>
      </c>
      <c r="C35" s="198"/>
      <c r="D35" s="198"/>
      <c r="E35" s="199"/>
      <c r="F35" s="199"/>
      <c r="G35" s="199"/>
      <c r="H35" s="52"/>
      <c r="I35" s="54"/>
      <c r="J35" s="124"/>
      <c r="K35" s="123"/>
      <c r="L35" s="118"/>
      <c r="M35" s="212">
        <f t="shared" si="4"/>
        <v>0</v>
      </c>
      <c r="N35" s="213"/>
      <c r="O35" s="63">
        <f>+IF(M35&gt;0,+M35/SUM(TOTPORC),0)</f>
        <v>0</v>
      </c>
    </row>
    <row r="36" spans="2:25" ht="18" customHeight="1" thickBot="1" x14ac:dyDescent="0.3">
      <c r="B36" s="47" t="s">
        <v>1332</v>
      </c>
      <c r="C36" s="78"/>
      <c r="D36" s="78"/>
      <c r="E36" s="45"/>
      <c r="F36" s="45"/>
      <c r="G36" s="65" t="s">
        <v>1395</v>
      </c>
      <c r="H36" s="333"/>
      <c r="I36" s="334"/>
      <c r="J36" s="334"/>
      <c r="K36" s="334"/>
      <c r="L36" s="334"/>
      <c r="M36" s="334"/>
      <c r="N36" s="334"/>
      <c r="O36" s="335"/>
      <c r="Q36" s="14">
        <f>+SUM(TOTUCIN)</f>
        <v>0</v>
      </c>
      <c r="S36" s="49" t="s">
        <v>1407</v>
      </c>
    </row>
    <row r="37" spans="2:25" ht="15" hidden="1" customHeight="1" x14ac:dyDescent="0.25">
      <c r="B37" s="194" t="str">
        <f>+IF(I37&lt;&gt;"",+VLOOKUP(I37,CENCOS,2,0),"")</f>
        <v/>
      </c>
      <c r="C37" s="195"/>
      <c r="D37" s="195"/>
      <c r="E37" s="196"/>
      <c r="F37" s="196"/>
      <c r="G37" s="196"/>
      <c r="H37" s="50"/>
      <c r="I37" s="58"/>
      <c r="J37" s="125"/>
      <c r="K37" s="123"/>
      <c r="L37" s="118"/>
      <c r="M37" s="212">
        <f>IF(AND(COUNTA(H37:I37)=2,SUM(J37:K37)&gt;0),+(J37+K37)*L37,0)</f>
        <v>0</v>
      </c>
      <c r="N37" s="213"/>
      <c r="O37" s="63">
        <f>+IF(M37&gt;0,+M37/SUM(TOTPORC),0)</f>
        <v>0</v>
      </c>
      <c r="S37" s="49" t="s">
        <v>1408</v>
      </c>
    </row>
    <row r="38" spans="2:25" ht="15" hidden="1" customHeight="1" x14ac:dyDescent="0.25">
      <c r="B38" s="194" t="str">
        <f>+IF(I38&lt;&gt;"",+VLOOKUP(I38,CENCOS,2,0),"")</f>
        <v/>
      </c>
      <c r="C38" s="195"/>
      <c r="D38" s="195"/>
      <c r="E38" s="196"/>
      <c r="F38" s="196"/>
      <c r="G38" s="196"/>
      <c r="H38" s="51"/>
      <c r="I38" s="59"/>
      <c r="J38" s="126"/>
      <c r="K38" s="123"/>
      <c r="L38" s="118"/>
      <c r="M38" s="212">
        <f t="shared" ref="M38:M39" si="5">IF(AND(COUNTA(H38:I38)=2,SUM(J38:K38)&gt;0),+(J38+K38)*L38,0)</f>
        <v>0</v>
      </c>
      <c r="N38" s="213"/>
      <c r="O38" s="63">
        <f>+IF(M38&gt;0,+M38/SUM(TOTPORC),0)</f>
        <v>0</v>
      </c>
    </row>
    <row r="39" spans="2:25" ht="15" hidden="1" customHeight="1" thickBot="1" x14ac:dyDescent="0.3">
      <c r="B39" s="197" t="str">
        <f>+IF(I39&lt;&gt;"",+VLOOKUP(I39,CENCOS,2,0),"")</f>
        <v/>
      </c>
      <c r="C39" s="198"/>
      <c r="D39" s="198"/>
      <c r="E39" s="199"/>
      <c r="F39" s="199"/>
      <c r="G39" s="199"/>
      <c r="H39" s="52"/>
      <c r="I39" s="60"/>
      <c r="J39" s="127"/>
      <c r="K39" s="123"/>
      <c r="L39" s="118"/>
      <c r="M39" s="212">
        <f t="shared" si="5"/>
        <v>0</v>
      </c>
      <c r="N39" s="213"/>
      <c r="O39" s="63">
        <f>+IF(M39&gt;0,+M39/SUM(TOTPORC),0)</f>
        <v>0</v>
      </c>
    </row>
    <row r="40" spans="2:25" ht="18" customHeight="1" thickBot="1" x14ac:dyDescent="0.3">
      <c r="B40" s="57" t="s">
        <v>1333</v>
      </c>
      <c r="C40" s="77"/>
      <c r="D40" s="77"/>
      <c r="E40" s="48"/>
      <c r="F40" s="48"/>
      <c r="G40" s="64" t="s">
        <v>1395</v>
      </c>
      <c r="H40" s="209"/>
      <c r="I40" s="210"/>
      <c r="J40" s="210"/>
      <c r="K40" s="210"/>
      <c r="L40" s="210"/>
      <c r="M40" s="210"/>
      <c r="N40" s="210"/>
      <c r="O40" s="211"/>
      <c r="Q40" s="14">
        <f>+SUM(TOTUCIA)</f>
        <v>0</v>
      </c>
      <c r="S40" s="49" t="s">
        <v>1409</v>
      </c>
    </row>
    <row r="41" spans="2:25" ht="15" hidden="1" customHeight="1" x14ac:dyDescent="0.25">
      <c r="B41" s="194" t="str">
        <f>+IF(I41&lt;&gt;"",+VLOOKUP(I41,CENCOS,2,0),"")</f>
        <v/>
      </c>
      <c r="C41" s="195"/>
      <c r="D41" s="195"/>
      <c r="E41" s="196"/>
      <c r="F41" s="196"/>
      <c r="G41" s="196"/>
      <c r="H41" s="51"/>
      <c r="I41" s="53"/>
      <c r="J41" s="123"/>
      <c r="K41" s="123"/>
      <c r="L41" s="118"/>
      <c r="M41" s="212">
        <f>IF(AND(COUNTA(H41:I41)=2,SUM(J41:K41)&gt;0),+(J41+K41)*L41,0)</f>
        <v>0</v>
      </c>
      <c r="N41" s="213"/>
      <c r="O41" s="63">
        <f>+IF(M41&gt;0,+M41/SUM(TOTPORC),0)</f>
        <v>0</v>
      </c>
      <c r="S41" s="49" t="s">
        <v>1410</v>
      </c>
    </row>
    <row r="42" spans="2:25" ht="15" hidden="1" customHeight="1" x14ac:dyDescent="0.25">
      <c r="B42" s="194" t="str">
        <f>+IF(I42&lt;&gt;"",+VLOOKUP(I42,CENCOS,2,0),"")</f>
        <v/>
      </c>
      <c r="C42" s="195"/>
      <c r="D42" s="195"/>
      <c r="E42" s="196"/>
      <c r="F42" s="196"/>
      <c r="G42" s="196"/>
      <c r="H42" s="51"/>
      <c r="I42" s="53"/>
      <c r="J42" s="123"/>
      <c r="K42" s="123"/>
      <c r="L42" s="118"/>
      <c r="M42" s="212">
        <f t="shared" ref="M42:M43" si="6">IF(AND(COUNTA(H42:I42)=2,SUM(J42:K42)&gt;0),+(J42+K42)*L42,0)</f>
        <v>0</v>
      </c>
      <c r="N42" s="213"/>
      <c r="O42" s="63">
        <f>+IF(M42&gt;0,+M42/SUM(TOTPORC),0)</f>
        <v>0</v>
      </c>
    </row>
    <row r="43" spans="2:25" ht="15" hidden="1" customHeight="1" thickBot="1" x14ac:dyDescent="0.3">
      <c r="B43" s="197" t="str">
        <f>+IF(I43&lt;&gt;"",+VLOOKUP(I43,CENCOS,2,0),"")</f>
        <v/>
      </c>
      <c r="C43" s="198"/>
      <c r="D43" s="198"/>
      <c r="E43" s="199"/>
      <c r="F43" s="199"/>
      <c r="G43" s="199"/>
      <c r="H43" s="52"/>
      <c r="I43" s="54"/>
      <c r="J43" s="124"/>
      <c r="K43" s="123"/>
      <c r="L43" s="118"/>
      <c r="M43" s="212">
        <f t="shared" si="6"/>
        <v>0</v>
      </c>
      <c r="N43" s="213"/>
      <c r="O43" s="63">
        <f>+IF(M43&gt;0,+M43/SUM(TOTPORC),0)</f>
        <v>0</v>
      </c>
    </row>
    <row r="44" spans="2:25" ht="18" customHeight="1" thickBot="1" x14ac:dyDescent="0.3">
      <c r="B44" s="57" t="s">
        <v>1334</v>
      </c>
      <c r="C44" s="77"/>
      <c r="D44" s="77"/>
      <c r="E44" s="48"/>
      <c r="F44" s="48"/>
      <c r="G44" s="64" t="s">
        <v>1395</v>
      </c>
      <c r="H44" s="209"/>
      <c r="I44" s="210"/>
      <c r="J44" s="210"/>
      <c r="K44" s="210"/>
      <c r="L44" s="210"/>
      <c r="M44" s="210"/>
      <c r="N44" s="210"/>
      <c r="O44" s="211"/>
      <c r="Q44" s="14">
        <f>+SUM(TOTCOM)</f>
        <v>0</v>
      </c>
      <c r="S44" s="49" t="s">
        <v>1398</v>
      </c>
    </row>
    <row r="45" spans="2:25" ht="15" hidden="1" customHeight="1" x14ac:dyDescent="0.25">
      <c r="B45" s="194" t="str">
        <f>+IF(I45&lt;&gt;"",+VLOOKUP(I45,CENCOS,2,0),"")</f>
        <v/>
      </c>
      <c r="C45" s="195"/>
      <c r="D45" s="195"/>
      <c r="E45" s="196"/>
      <c r="F45" s="196"/>
      <c r="G45" s="196"/>
      <c r="H45" s="51"/>
      <c r="I45" s="53"/>
      <c r="J45" s="123"/>
      <c r="K45" s="123"/>
      <c r="L45" s="118"/>
      <c r="M45" s="212">
        <f>IF(AND(COUNTA(H45:I45)=2,SUM(J45:K45)&gt;0),+(J45+K45)*L45,0)</f>
        <v>0</v>
      </c>
      <c r="N45" s="213"/>
      <c r="O45" s="63">
        <f>+IF(M45&gt;0,+M45/SUM(TOTPORC),0)</f>
        <v>0</v>
      </c>
      <c r="S45" s="49" t="s">
        <v>1411</v>
      </c>
      <c r="Y45" s="49"/>
    </row>
    <row r="46" spans="2:25" ht="15" hidden="1" customHeight="1" x14ac:dyDescent="0.25">
      <c r="B46" s="194" t="str">
        <f>+IF(I46&lt;&gt;"",+VLOOKUP(I46,CENCOS,2,0),"")</f>
        <v/>
      </c>
      <c r="C46" s="195"/>
      <c r="D46" s="195"/>
      <c r="E46" s="196"/>
      <c r="F46" s="196"/>
      <c r="G46" s="196"/>
      <c r="H46" s="51"/>
      <c r="I46" s="53"/>
      <c r="J46" s="123"/>
      <c r="K46" s="123"/>
      <c r="L46" s="118"/>
      <c r="M46" s="212">
        <f t="shared" ref="M46:M47" si="7">IF(AND(COUNTA(H46:I46)=2,SUM(J46:K46)&gt;0),+(J46+K46)*L46,0)</f>
        <v>0</v>
      </c>
      <c r="N46" s="213"/>
      <c r="O46" s="63">
        <f>+IF(M46&gt;0,+M46/SUM(TOTPORC),0)</f>
        <v>0</v>
      </c>
      <c r="S46" s="49"/>
    </row>
    <row r="47" spans="2:25" ht="15" hidden="1" customHeight="1" thickBot="1" x14ac:dyDescent="0.3">
      <c r="B47" s="197" t="str">
        <f>+IF(I47&lt;&gt;"",+VLOOKUP(I47,CENCOS,2,0),"")</f>
        <v/>
      </c>
      <c r="C47" s="198"/>
      <c r="D47" s="198"/>
      <c r="E47" s="199"/>
      <c r="F47" s="199"/>
      <c r="G47" s="199"/>
      <c r="H47" s="52"/>
      <c r="I47" s="54"/>
      <c r="J47" s="124"/>
      <c r="K47" s="123"/>
      <c r="L47" s="118"/>
      <c r="M47" s="212">
        <f t="shared" si="7"/>
        <v>0</v>
      </c>
      <c r="N47" s="213"/>
      <c r="O47" s="63">
        <f>+IF(M47&gt;0,+M47/SUM(TOTPORC),0)</f>
        <v>0</v>
      </c>
      <c r="S47" s="49"/>
    </row>
    <row r="48" spans="2:25" ht="15" customHeight="1" thickBot="1" x14ac:dyDescent="0.3">
      <c r="B48" s="57" t="s">
        <v>1064</v>
      </c>
      <c r="C48" s="77"/>
      <c r="D48" s="77"/>
      <c r="E48" s="48"/>
      <c r="F48" s="48"/>
      <c r="G48" s="64" t="s">
        <v>1395</v>
      </c>
      <c r="H48" s="209"/>
      <c r="I48" s="210"/>
      <c r="J48" s="210"/>
      <c r="K48" s="210"/>
      <c r="L48" s="210"/>
      <c r="M48" s="210"/>
      <c r="N48" s="210"/>
      <c r="O48" s="211"/>
      <c r="Q48" s="14">
        <f>+SUM(TOTAPH)</f>
        <v>0</v>
      </c>
      <c r="S48" s="49" t="s">
        <v>1412</v>
      </c>
      <c r="U48" s="49" t="s">
        <v>1393</v>
      </c>
    </row>
    <row r="49" spans="2:21" ht="15" hidden="1" customHeight="1" x14ac:dyDescent="0.25">
      <c r="B49" s="194" t="str">
        <f>+IF(I49&lt;&gt;"",+VLOOKUP(I49,CENCOS,2,0),"")</f>
        <v/>
      </c>
      <c r="C49" s="195"/>
      <c r="D49" s="195"/>
      <c r="E49" s="196"/>
      <c r="F49" s="196"/>
      <c r="G49" s="196"/>
      <c r="H49" s="51"/>
      <c r="I49" s="53"/>
      <c r="J49" s="128"/>
      <c r="K49" s="123"/>
      <c r="L49" s="118"/>
      <c r="M49" s="212">
        <f>IF(AND(COUNTA(H49:I49)=2,SUM(J49:K49)&gt;0),+(J49+K49)*L49,0)</f>
        <v>0</v>
      </c>
      <c r="N49" s="213"/>
      <c r="O49" s="63">
        <f>+IF(M49&gt;0,+M49/SUM(TOTPORC),0)</f>
        <v>0</v>
      </c>
      <c r="S49" s="49" t="s">
        <v>1413</v>
      </c>
      <c r="U49" s="49"/>
    </row>
    <row r="50" spans="2:21" ht="15" hidden="1" customHeight="1" thickBot="1" x14ac:dyDescent="0.3">
      <c r="B50" s="194" t="str">
        <f>+IF(I50&lt;&gt;"",+VLOOKUP(I50,CENCOS,2,0),"")</f>
        <v/>
      </c>
      <c r="C50" s="195"/>
      <c r="D50" s="195"/>
      <c r="E50" s="196"/>
      <c r="F50" s="196"/>
      <c r="G50" s="196"/>
      <c r="H50" s="52"/>
      <c r="I50" s="54"/>
      <c r="J50" s="129"/>
      <c r="K50" s="124"/>
      <c r="L50" s="120"/>
      <c r="M50" s="182">
        <f t="shared" ref="M50" si="8">IF(AND(COUNTA(H50:I50)=2,SUM(J50:K50)&gt;0),+(J50+K50)*L50,0)</f>
        <v>0</v>
      </c>
      <c r="N50" s="183"/>
      <c r="O50" s="66">
        <f>+IF(M50&gt;0,+M50/SUM(TOTPORC),0)</f>
        <v>0</v>
      </c>
      <c r="S50" s="49"/>
      <c r="U50" s="49"/>
    </row>
    <row r="51" spans="2:21" ht="15" hidden="1" customHeight="1" thickBot="1" x14ac:dyDescent="0.3">
      <c r="B51" s="194" t="str">
        <f>+IF(I51&lt;&gt;"",+VLOOKUP(I51,CENCOS,2,0),"")</f>
        <v/>
      </c>
      <c r="C51" s="195"/>
      <c r="D51" s="195"/>
      <c r="E51" s="196"/>
      <c r="F51" s="196"/>
      <c r="G51" s="196"/>
      <c r="H51" s="52"/>
      <c r="I51" s="54"/>
      <c r="J51" s="129"/>
      <c r="K51" s="124"/>
      <c r="L51" s="120"/>
      <c r="M51" s="182">
        <f t="shared" ref="M51:M52" si="9">IF(AND(COUNTA(H51:I51)=2,SUM(J51:K51)&gt;0),+(J51+K51)*L51,0)</f>
        <v>0</v>
      </c>
      <c r="N51" s="183"/>
      <c r="O51" s="66">
        <f>+IF(M51&gt;0,+M51/SUM(TOTPORC),0)</f>
        <v>0</v>
      </c>
      <c r="S51" s="49"/>
      <c r="U51" s="49"/>
    </row>
    <row r="52" spans="2:21" ht="15" customHeight="1" thickBot="1" x14ac:dyDescent="0.3">
      <c r="B52" s="57" t="s">
        <v>1065</v>
      </c>
      <c r="C52" s="79"/>
      <c r="D52" s="79"/>
      <c r="E52" s="45"/>
      <c r="F52" s="45"/>
      <c r="G52" s="45"/>
      <c r="H52" s="61"/>
      <c r="I52" s="62"/>
      <c r="J52" s="130"/>
      <c r="K52" s="131"/>
      <c r="L52" s="121"/>
      <c r="M52" s="212">
        <f t="shared" si="9"/>
        <v>0</v>
      </c>
      <c r="N52" s="213"/>
      <c r="O52" s="98">
        <f>+IF(M52&gt;0,+M52/SUM(TOTPORC),0)</f>
        <v>0</v>
      </c>
      <c r="S52" s="49" t="s">
        <v>1421</v>
      </c>
      <c r="U52" s="49" t="s">
        <v>1422</v>
      </c>
    </row>
    <row r="53" spans="2:21" ht="15" customHeight="1" thickBot="1" x14ac:dyDescent="0.3">
      <c r="B53" s="57" t="s">
        <v>1066</v>
      </c>
      <c r="C53" s="77"/>
      <c r="D53" s="77"/>
      <c r="E53" s="48"/>
      <c r="F53" s="48"/>
      <c r="G53" s="64" t="s">
        <v>1395</v>
      </c>
      <c r="H53" s="209"/>
      <c r="I53" s="210"/>
      <c r="J53" s="210"/>
      <c r="K53" s="210"/>
      <c r="L53" s="210"/>
      <c r="M53" s="210"/>
      <c r="N53" s="210"/>
      <c r="O53" s="211"/>
      <c r="Q53" s="14">
        <f>+SUM(TOTRUR)</f>
        <v>0</v>
      </c>
      <c r="S53" s="49" t="s">
        <v>1399</v>
      </c>
    </row>
    <row r="54" spans="2:21" ht="15" hidden="1" customHeight="1" thickBot="1" x14ac:dyDescent="0.3">
      <c r="B54" s="194" t="str">
        <f>+IF(I54&lt;&gt;"",+VLOOKUP(I54,CENCOS,2,0),"")</f>
        <v/>
      </c>
      <c r="C54" s="195"/>
      <c r="D54" s="195"/>
      <c r="E54" s="196"/>
      <c r="F54" s="196"/>
      <c r="G54" s="196"/>
      <c r="H54" s="51"/>
      <c r="I54" s="53"/>
      <c r="J54" s="123"/>
      <c r="K54" s="123"/>
      <c r="L54" s="118"/>
      <c r="M54" s="212">
        <f>IF(AND(COUNTA(H54:I54)=2,SUM(J54:K54)&gt;0),+(J54+K54)*L54,0)</f>
        <v>0</v>
      </c>
      <c r="N54" s="213"/>
      <c r="O54" s="98">
        <f>+IF(M54&gt;0,+M54/SUM(TOTPORC),0)</f>
        <v>0</v>
      </c>
      <c r="S54" s="49" t="s">
        <v>1400</v>
      </c>
    </row>
    <row r="55" spans="2:21" ht="15" hidden="1" customHeight="1" x14ac:dyDescent="0.25">
      <c r="B55" s="194" t="str">
        <f>+IF(I55&lt;&gt;"",+VLOOKUP(I55,CENCOS,2,0),"")</f>
        <v/>
      </c>
      <c r="C55" s="195"/>
      <c r="D55" s="195"/>
      <c r="E55" s="196"/>
      <c r="F55" s="196"/>
      <c r="G55" s="196"/>
      <c r="H55" s="51"/>
      <c r="I55" s="53"/>
      <c r="J55" s="123"/>
      <c r="K55" s="123"/>
      <c r="L55" s="118"/>
      <c r="M55" s="212">
        <f t="shared" ref="M55:M56" si="10">IF(AND(COUNTA(H55:I55)=2,SUM(J55:K55)&gt;0),+(J55+K55)*L55,0)</f>
        <v>0</v>
      </c>
      <c r="N55" s="213"/>
      <c r="O55" s="63"/>
      <c r="S55" s="49"/>
    </row>
    <row r="56" spans="2:21" ht="15" hidden="1" customHeight="1" thickBot="1" x14ac:dyDescent="0.3">
      <c r="B56" s="197" t="str">
        <f>+IF(I56&lt;&gt;"",+VLOOKUP(I56,CENCOS,2,0),"")</f>
        <v/>
      </c>
      <c r="C56" s="198"/>
      <c r="D56" s="198"/>
      <c r="E56" s="199"/>
      <c r="F56" s="199"/>
      <c r="G56" s="199"/>
      <c r="H56" s="52"/>
      <c r="I56" s="54"/>
      <c r="J56" s="124"/>
      <c r="K56" s="123"/>
      <c r="L56" s="118"/>
      <c r="M56" s="212">
        <f t="shared" si="10"/>
        <v>0</v>
      </c>
      <c r="N56" s="213"/>
      <c r="O56" s="66"/>
      <c r="S56" s="49"/>
    </row>
    <row r="57" spans="2:21" ht="39.950000000000003" customHeight="1" thickBot="1" x14ac:dyDescent="0.3">
      <c r="B57" s="421" t="s">
        <v>1361</v>
      </c>
      <c r="C57" s="422"/>
      <c r="D57" s="422"/>
      <c r="E57" s="423"/>
      <c r="F57" s="423"/>
      <c r="G57" s="64" t="s">
        <v>1395</v>
      </c>
      <c r="H57" s="209"/>
      <c r="I57" s="210"/>
      <c r="J57" s="210"/>
      <c r="K57" s="210"/>
      <c r="L57" s="210"/>
      <c r="M57" s="210"/>
      <c r="N57" s="210"/>
      <c r="O57" s="211"/>
      <c r="Q57" s="14">
        <f>+SUM(TOTPAR)</f>
        <v>0</v>
      </c>
      <c r="S57" s="49" t="s">
        <v>1414</v>
      </c>
    </row>
    <row r="58" spans="2:21" ht="15" hidden="1" customHeight="1" x14ac:dyDescent="0.2">
      <c r="B58" s="194" t="str">
        <f>+IF(I58&lt;&gt;"",+VLOOKUP(I58,CENCOS,2,0),"")</f>
        <v/>
      </c>
      <c r="C58" s="195"/>
      <c r="D58" s="195"/>
      <c r="E58" s="196"/>
      <c r="F58" s="196"/>
      <c r="G58" s="196"/>
      <c r="H58" s="51"/>
      <c r="I58" s="42"/>
      <c r="J58" s="128"/>
      <c r="K58" s="123"/>
      <c r="L58" s="118"/>
      <c r="M58" s="212">
        <f>IF(AND(COUNTA(H58:I58)=2,SUM(J58:K58)&gt;0),+(J58+K58)*L58,0)</f>
        <v>0</v>
      </c>
      <c r="N58" s="213"/>
      <c r="O58" s="63">
        <f>+IF(M58&gt;0,+M58/SUM(TOTPORC),0)</f>
        <v>0</v>
      </c>
      <c r="S58" s="49" t="s">
        <v>1423</v>
      </c>
    </row>
    <row r="59" spans="2:21" ht="15" hidden="1" customHeight="1" x14ac:dyDescent="0.25">
      <c r="B59" s="194" t="str">
        <f>+IF(I59&lt;&gt;"",+VLOOKUP(I59,CENCOS,2,0),"")</f>
        <v/>
      </c>
      <c r="C59" s="195"/>
      <c r="D59" s="195"/>
      <c r="E59" s="196"/>
      <c r="F59" s="196"/>
      <c r="G59" s="196"/>
      <c r="H59" s="51"/>
      <c r="I59" s="55"/>
      <c r="J59" s="128"/>
      <c r="K59" s="123"/>
      <c r="L59" s="118"/>
      <c r="M59" s="212">
        <f t="shared" ref="M59:M60" si="11">IF(AND(COUNTA(H59:I59)=2,SUM(J59:K59)&gt;0),+(J59+K59)*L59,0)</f>
        <v>0</v>
      </c>
      <c r="N59" s="213"/>
      <c r="O59" s="63">
        <f>+IF(M59&gt;0,+M59/SUM(TOTPORC),0)</f>
        <v>0</v>
      </c>
      <c r="S59" s="49"/>
    </row>
    <row r="60" spans="2:21" ht="15" hidden="1" customHeight="1" thickBot="1" x14ac:dyDescent="0.3">
      <c r="B60" s="197" t="str">
        <f>+IF(I60&lt;&gt;"",+VLOOKUP(I60,CENCOS,2,0),"")</f>
        <v/>
      </c>
      <c r="C60" s="198"/>
      <c r="D60" s="198"/>
      <c r="E60" s="199"/>
      <c r="F60" s="199"/>
      <c r="G60" s="199"/>
      <c r="H60" s="52"/>
      <c r="I60" s="56"/>
      <c r="J60" s="129"/>
      <c r="K60" s="123"/>
      <c r="L60" s="118"/>
      <c r="M60" s="212">
        <f t="shared" si="11"/>
        <v>0</v>
      </c>
      <c r="N60" s="213"/>
      <c r="O60" s="63">
        <f>+IF(M60&gt;0,+M60/SUM(TOTPORC),0)</f>
        <v>0</v>
      </c>
      <c r="S60" s="49"/>
    </row>
    <row r="61" spans="2:21" ht="15" customHeight="1" thickBot="1" x14ac:dyDescent="0.3">
      <c r="B61" s="47" t="s">
        <v>1486</v>
      </c>
      <c r="C61" s="78"/>
      <c r="D61" s="78"/>
      <c r="E61" s="45"/>
      <c r="F61" s="45"/>
      <c r="G61" s="64" t="s">
        <v>1549</v>
      </c>
      <c r="H61" s="157"/>
      <c r="I61" s="158"/>
      <c r="J61" s="159"/>
      <c r="K61" s="160"/>
      <c r="L61" s="161"/>
      <c r="M61" s="162"/>
      <c r="N61" s="163"/>
      <c r="O61" s="164"/>
      <c r="S61" s="49"/>
    </row>
    <row r="62" spans="2:21" ht="15" customHeight="1" x14ac:dyDescent="0.2">
      <c r="B62" s="424" t="str">
        <f>+IF(I62&lt;&gt;"",+VLOOKUP(I62,CENCOS,2,0),"")</f>
        <v>PIC ENTORNO EDUCATIVO - CONVENIO 2612819/2021</v>
      </c>
      <c r="C62" s="425"/>
      <c r="D62" s="425"/>
      <c r="E62" s="420"/>
      <c r="F62" s="420"/>
      <c r="G62" s="420"/>
      <c r="H62" s="95" t="s">
        <v>1143</v>
      </c>
      <c r="I62" s="42" t="s">
        <v>1533</v>
      </c>
      <c r="J62" s="184"/>
      <c r="K62" s="185"/>
      <c r="L62" s="186"/>
      <c r="M62" s="192">
        <v>2299415</v>
      </c>
      <c r="N62" s="193"/>
      <c r="O62" s="97">
        <v>1</v>
      </c>
      <c r="S62" s="49" t="s">
        <v>1416</v>
      </c>
    </row>
    <row r="63" spans="2:21" ht="15" customHeight="1" x14ac:dyDescent="0.25">
      <c r="B63" s="194" t="str">
        <f>+IF(I63&lt;&gt;"",+VLOOKUP(I63,CENCOS,2,0),"")</f>
        <v/>
      </c>
      <c r="C63" s="195"/>
      <c r="D63" s="195"/>
      <c r="E63" s="196"/>
      <c r="F63" s="196"/>
      <c r="G63" s="196"/>
      <c r="H63" s="51"/>
      <c r="I63" s="53"/>
      <c r="J63" s="187"/>
      <c r="K63" s="188"/>
      <c r="L63" s="186"/>
      <c r="M63" s="192">
        <v>0</v>
      </c>
      <c r="N63" s="193"/>
      <c r="O63" s="63">
        <f>+IF(M63&gt;0,+M63/SUM(TOTPORC),0)</f>
        <v>0</v>
      </c>
      <c r="S63" s="49"/>
    </row>
    <row r="64" spans="2:21" ht="15" customHeight="1" thickBot="1" x14ac:dyDescent="0.3">
      <c r="B64" s="197" t="str">
        <f>+IF(I64&lt;&gt;"",+VLOOKUP(I64,CENCOS,2,0),"")</f>
        <v/>
      </c>
      <c r="C64" s="198"/>
      <c r="D64" s="198"/>
      <c r="E64" s="199"/>
      <c r="F64" s="199"/>
      <c r="G64" s="199"/>
      <c r="H64" s="51"/>
      <c r="I64" s="53"/>
      <c r="J64" s="189"/>
      <c r="K64" s="190"/>
      <c r="L64" s="191"/>
      <c r="M64" s="192">
        <v>0</v>
      </c>
      <c r="N64" s="193"/>
      <c r="O64" s="63">
        <f>+IF(M64&gt;0,+M64/SUM(TOTPORC),0)</f>
        <v>0</v>
      </c>
      <c r="S64" s="49"/>
    </row>
    <row r="65" spans="2:19" ht="15" customHeight="1" thickBot="1" x14ac:dyDescent="0.3">
      <c r="B65" s="47" t="s">
        <v>1067</v>
      </c>
      <c r="C65" s="78"/>
      <c r="D65" s="78"/>
      <c r="E65" s="45"/>
      <c r="F65" s="45"/>
      <c r="G65" s="64" t="s">
        <v>1395</v>
      </c>
      <c r="H65" s="444"/>
      <c r="I65" s="445"/>
      <c r="J65" s="445"/>
      <c r="K65" s="445"/>
      <c r="L65" s="445"/>
      <c r="M65" s="445"/>
      <c r="N65" s="445"/>
      <c r="O65" s="446"/>
      <c r="Q65" s="14">
        <f>+SUM(TOTPIC)</f>
        <v>0</v>
      </c>
      <c r="S65" s="49" t="s">
        <v>1415</v>
      </c>
    </row>
    <row r="66" spans="2:19" ht="15" hidden="1" customHeight="1" x14ac:dyDescent="0.25">
      <c r="B66" s="424" t="str">
        <f>+IF(I66&lt;&gt;"",+VLOOKUP(I66,CENCOS,2,0),"")</f>
        <v/>
      </c>
      <c r="C66" s="425"/>
      <c r="D66" s="425"/>
      <c r="E66" s="420"/>
      <c r="F66" s="420"/>
      <c r="G66" s="420"/>
      <c r="H66" s="95"/>
      <c r="I66" s="96"/>
      <c r="J66" s="184"/>
      <c r="K66" s="185"/>
      <c r="L66" s="186"/>
      <c r="M66" s="192"/>
      <c r="N66" s="193"/>
      <c r="O66" s="97">
        <f>+IF(M66&gt;0,+M66/SUM(TOTPORC),0)</f>
        <v>0</v>
      </c>
      <c r="S66" s="49" t="s">
        <v>1416</v>
      </c>
    </row>
    <row r="67" spans="2:19" ht="15" hidden="1" customHeight="1" x14ac:dyDescent="0.25">
      <c r="B67" s="194" t="str">
        <f>+IF(I67&lt;&gt;"",+VLOOKUP(I67,CENCOS,2,0),"")</f>
        <v/>
      </c>
      <c r="C67" s="195"/>
      <c r="D67" s="195"/>
      <c r="E67" s="196"/>
      <c r="F67" s="196"/>
      <c r="G67" s="196"/>
      <c r="H67" s="51"/>
      <c r="I67" s="53"/>
      <c r="J67" s="187"/>
      <c r="K67" s="188"/>
      <c r="L67" s="186"/>
      <c r="M67" s="192">
        <v>0</v>
      </c>
      <c r="N67" s="193"/>
      <c r="O67" s="63">
        <f>+IF(M67&gt;0,+M67/SUM(TOTPORC),0)</f>
        <v>0</v>
      </c>
      <c r="S67" s="49"/>
    </row>
    <row r="68" spans="2:19" ht="15" hidden="1" customHeight="1" thickBot="1" x14ac:dyDescent="0.3">
      <c r="B68" s="197" t="str">
        <f>+IF(I68&lt;&gt;"",+VLOOKUP(I68,CENCOS,2,0),"")</f>
        <v/>
      </c>
      <c r="C68" s="198"/>
      <c r="D68" s="198"/>
      <c r="E68" s="199"/>
      <c r="F68" s="199"/>
      <c r="G68" s="199"/>
      <c r="H68" s="51"/>
      <c r="I68" s="53"/>
      <c r="J68" s="189"/>
      <c r="K68" s="190"/>
      <c r="L68" s="191"/>
      <c r="M68" s="192">
        <v>0</v>
      </c>
      <c r="N68" s="193"/>
      <c r="O68" s="63">
        <f>+IF(M68&gt;0,+M68/SUM(TOTPORC),0)</f>
        <v>0</v>
      </c>
      <c r="S68" s="49"/>
    </row>
    <row r="69" spans="2:19" ht="15" customHeight="1" thickBot="1" x14ac:dyDescent="0.3">
      <c r="B69" s="57" t="s">
        <v>1068</v>
      </c>
      <c r="C69" s="79"/>
      <c r="D69" s="79"/>
      <c r="E69" s="45"/>
      <c r="F69" s="45"/>
      <c r="G69" s="64" t="s">
        <v>1395</v>
      </c>
      <c r="H69" s="313"/>
      <c r="I69" s="314"/>
      <c r="J69" s="314"/>
      <c r="K69" s="314"/>
      <c r="L69" s="314"/>
      <c r="M69" s="314"/>
      <c r="N69" s="314"/>
      <c r="O69" s="315"/>
      <c r="Q69" s="14">
        <f>+SUM(TOTHON)</f>
        <v>0</v>
      </c>
      <c r="S69" s="49" t="s">
        <v>1417</v>
      </c>
    </row>
    <row r="70" spans="2:19" ht="15" hidden="1" customHeight="1" x14ac:dyDescent="0.25">
      <c r="B70" s="194"/>
      <c r="C70" s="195"/>
      <c r="D70" s="195"/>
      <c r="E70" s="196"/>
      <c r="F70" s="196"/>
      <c r="G70" s="420"/>
      <c r="H70" s="95"/>
      <c r="I70" s="96"/>
      <c r="J70" s="184"/>
      <c r="K70" s="185"/>
      <c r="L70" s="186"/>
      <c r="M70" s="192"/>
      <c r="N70" s="193"/>
      <c r="O70" s="97">
        <f>+IF(M70&gt;0,+M70/SUM(TOTPORC),0)</f>
        <v>0</v>
      </c>
      <c r="S70" s="49" t="s">
        <v>1418</v>
      </c>
    </row>
    <row r="71" spans="2:19" ht="15" hidden="1" customHeight="1" x14ac:dyDescent="0.25">
      <c r="B71" s="194" t="str">
        <f>+IF(I71&lt;&gt;"",+VLOOKUP(I71,CENCOS,2,0),"")</f>
        <v/>
      </c>
      <c r="C71" s="195"/>
      <c r="D71" s="195"/>
      <c r="E71" s="196"/>
      <c r="F71" s="196"/>
      <c r="G71" s="196"/>
      <c r="H71" s="51"/>
      <c r="I71" s="53"/>
      <c r="J71" s="187"/>
      <c r="K71" s="188"/>
      <c r="L71" s="186"/>
      <c r="M71" s="192">
        <v>0</v>
      </c>
      <c r="N71" s="193"/>
      <c r="O71" s="63">
        <f>+IF(M71&gt;0,+M71/SUM(TOTPORC),0)</f>
        <v>0</v>
      </c>
      <c r="S71" s="49"/>
    </row>
    <row r="72" spans="2:19" ht="15" hidden="1" customHeight="1" thickBot="1" x14ac:dyDescent="0.3">
      <c r="B72" s="197" t="str">
        <f>+IF(I72&lt;&gt;"",+VLOOKUP(I72,CENCOS,2,0),"")</f>
        <v/>
      </c>
      <c r="C72" s="198"/>
      <c r="D72" s="198"/>
      <c r="E72" s="199"/>
      <c r="F72" s="199"/>
      <c r="G72" s="199"/>
      <c r="H72" s="51"/>
      <c r="I72" s="53"/>
      <c r="J72" s="189"/>
      <c r="K72" s="190"/>
      <c r="L72" s="191"/>
      <c r="M72" s="192">
        <v>0</v>
      </c>
      <c r="N72" s="193"/>
      <c r="O72" s="63">
        <f>+IF(M72&gt;0,+M72/SUM(TOTPORC),0)</f>
        <v>0</v>
      </c>
      <c r="S72" s="49"/>
    </row>
    <row r="73" spans="2:19" ht="15" customHeight="1" thickBot="1" x14ac:dyDescent="0.3">
      <c r="B73" s="174" t="s">
        <v>1069</v>
      </c>
      <c r="C73" s="78"/>
      <c r="D73" s="78"/>
      <c r="E73" s="45"/>
      <c r="F73" s="45"/>
      <c r="G73" s="64" t="s">
        <v>1395</v>
      </c>
      <c r="H73" s="313"/>
      <c r="I73" s="314"/>
      <c r="J73" s="314"/>
      <c r="K73" s="314"/>
      <c r="L73" s="314"/>
      <c r="M73" s="314"/>
      <c r="N73" s="314"/>
      <c r="O73" s="315"/>
      <c r="Q73" s="14">
        <f>+SUM(TOTREM)</f>
        <v>0</v>
      </c>
      <c r="S73" s="49" t="s">
        <v>1424</v>
      </c>
    </row>
    <row r="74" spans="2:19" ht="15" hidden="1" customHeight="1" x14ac:dyDescent="0.25">
      <c r="B74" s="194" t="str">
        <f>+IF(I74&lt;&gt;"",+VLOOKUP(I74,CENCOS,2,0),"")</f>
        <v/>
      </c>
      <c r="C74" s="195"/>
      <c r="D74" s="195"/>
      <c r="E74" s="196"/>
      <c r="F74" s="196"/>
      <c r="G74" s="196"/>
      <c r="H74" s="95"/>
      <c r="I74" s="96"/>
      <c r="J74" s="184"/>
      <c r="K74" s="185"/>
      <c r="L74" s="186"/>
      <c r="M74" s="192"/>
      <c r="N74" s="193"/>
      <c r="O74" s="97">
        <f>+IF(M74&gt;0,+M74/SUM(TOTPORC),0)</f>
        <v>0</v>
      </c>
      <c r="S74" s="49" t="s">
        <v>1425</v>
      </c>
    </row>
    <row r="75" spans="2:19" ht="15" hidden="1" customHeight="1" x14ac:dyDescent="0.25">
      <c r="B75" s="194" t="str">
        <f>+IF(I75&lt;&gt;"",+VLOOKUP(I75,CENCOS,2,0),"")</f>
        <v/>
      </c>
      <c r="C75" s="195"/>
      <c r="D75" s="195"/>
      <c r="E75" s="196"/>
      <c r="F75" s="196"/>
      <c r="G75" s="196"/>
      <c r="H75" s="51"/>
      <c r="I75" s="53"/>
      <c r="J75" s="187"/>
      <c r="K75" s="185"/>
      <c r="L75" s="186"/>
      <c r="M75" s="316">
        <v>0</v>
      </c>
      <c r="N75" s="317"/>
      <c r="O75" s="63">
        <f>+IF(M75&gt;0,+M75/SUM(TOTPORC),0)</f>
        <v>0</v>
      </c>
      <c r="S75" s="49"/>
    </row>
    <row r="76" spans="2:19" ht="15" hidden="1" customHeight="1" thickBot="1" x14ac:dyDescent="0.3">
      <c r="B76" s="197" t="str">
        <f>+IF(I76&lt;&gt;"",+VLOOKUP(I76,CENCOS,2,0),"")</f>
        <v/>
      </c>
      <c r="C76" s="198"/>
      <c r="D76" s="198"/>
      <c r="E76" s="199"/>
      <c r="F76" s="199"/>
      <c r="G76" s="199"/>
      <c r="H76" s="52"/>
      <c r="I76" s="54"/>
      <c r="J76" s="189"/>
      <c r="K76" s="190"/>
      <c r="L76" s="191"/>
      <c r="M76" s="316">
        <v>0</v>
      </c>
      <c r="N76" s="317"/>
      <c r="O76" s="63">
        <f>+IF(M76&gt;0,+M76/SUM(TOTPORC),0)</f>
        <v>0</v>
      </c>
      <c r="S76" s="49"/>
    </row>
    <row r="77" spans="2:19" ht="30" customHeight="1" thickBot="1" x14ac:dyDescent="0.3">
      <c r="B77" s="455" t="s">
        <v>614</v>
      </c>
      <c r="C77" s="456"/>
      <c r="D77" s="456"/>
      <c r="E77" s="457"/>
      <c r="F77" s="458">
        <f>M62</f>
        <v>2299415</v>
      </c>
      <c r="G77" s="459"/>
      <c r="H77" s="460" t="str">
        <f>NumLetras(VRMENCTO)</f>
        <v>DOS MILLONES DOSCIENTOS NOVENTA Y NUEVE MIL CUATROCIENTOS QUINCE PESOS</v>
      </c>
      <c r="I77" s="461"/>
      <c r="J77" s="461"/>
      <c r="K77" s="461"/>
      <c r="L77" s="461"/>
      <c r="M77" s="461"/>
      <c r="N77" s="461"/>
      <c r="O77" s="462"/>
    </row>
    <row r="78" spans="2:19" ht="22.5" customHeight="1" thickBot="1" x14ac:dyDescent="0.3">
      <c r="B78" s="435" t="s">
        <v>1436</v>
      </c>
      <c r="C78" s="435"/>
      <c r="D78" s="435"/>
      <c r="E78" s="435"/>
      <c r="F78" s="435"/>
      <c r="G78" s="435"/>
      <c r="H78" s="435"/>
      <c r="I78" s="435"/>
      <c r="J78" s="435"/>
      <c r="K78" s="435"/>
      <c r="L78" s="435"/>
      <c r="M78" s="435"/>
      <c r="N78" s="435"/>
      <c r="O78" s="435"/>
      <c r="Q78" s="86"/>
    </row>
    <row r="79" spans="2:19" ht="22.5" customHeight="1" thickBot="1" x14ac:dyDescent="0.3">
      <c r="B79" s="438" t="s">
        <v>1439</v>
      </c>
      <c r="C79" s="439"/>
      <c r="D79" s="440"/>
      <c r="E79" s="441">
        <v>44606</v>
      </c>
      <c r="F79" s="442"/>
      <c r="G79" s="442"/>
      <c r="H79" s="443"/>
      <c r="I79" s="285" t="s">
        <v>1444</v>
      </c>
      <c r="J79" s="286"/>
      <c r="K79" s="441">
        <v>44620</v>
      </c>
      <c r="L79" s="442"/>
      <c r="M79" s="442"/>
      <c r="N79" s="442"/>
      <c r="O79" s="443"/>
    </row>
    <row r="80" spans="2:19" ht="36" customHeight="1" thickBot="1" x14ac:dyDescent="0.3">
      <c r="B80" s="431" t="s">
        <v>1445</v>
      </c>
      <c r="C80" s="432"/>
      <c r="D80" s="94" t="s">
        <v>1428</v>
      </c>
      <c r="E80" s="76" t="s">
        <v>1429</v>
      </c>
      <c r="F80" s="76" t="s">
        <v>1446</v>
      </c>
      <c r="G80" s="72" t="s">
        <v>1427</v>
      </c>
      <c r="H80" s="93" t="s">
        <v>1426</v>
      </c>
      <c r="I80" s="287" t="s">
        <v>1477</v>
      </c>
      <c r="J80" s="288"/>
      <c r="K80" s="463" t="s">
        <v>1430</v>
      </c>
      <c r="L80" s="464"/>
      <c r="M80" s="465"/>
      <c r="N80" s="429" t="s">
        <v>1431</v>
      </c>
      <c r="O80" s="430"/>
    </row>
    <row r="81" spans="2:15" ht="12.95" customHeight="1" x14ac:dyDescent="0.25">
      <c r="B81" s="433">
        <v>1</v>
      </c>
      <c r="C81" s="434"/>
      <c r="D81" s="106">
        <v>44621</v>
      </c>
      <c r="E81" s="109">
        <v>44804</v>
      </c>
      <c r="F81" s="110">
        <v>1</v>
      </c>
      <c r="G81" s="115">
        <v>13796490</v>
      </c>
      <c r="H81" s="132">
        <v>710</v>
      </c>
      <c r="I81" s="289">
        <v>1</v>
      </c>
      <c r="J81" s="290"/>
      <c r="K81" s="466"/>
      <c r="L81" s="467"/>
      <c r="M81" s="468"/>
      <c r="N81" s="436"/>
      <c r="O81" s="437"/>
    </row>
    <row r="82" spans="2:15" ht="12.95" customHeight="1" x14ac:dyDescent="0.25">
      <c r="B82" s="227"/>
      <c r="C82" s="228"/>
      <c r="D82" s="107"/>
      <c r="E82" s="111"/>
      <c r="F82" s="112"/>
      <c r="G82" s="116"/>
      <c r="H82" s="133"/>
      <c r="I82" s="291">
        <v>2</v>
      </c>
      <c r="J82" s="292"/>
      <c r="K82" s="426" t="s">
        <v>1556</v>
      </c>
      <c r="L82" s="427"/>
      <c r="M82" s="428"/>
      <c r="N82" s="233">
        <v>1149707</v>
      </c>
      <c r="O82" s="234"/>
    </row>
    <row r="83" spans="2:15" ht="12.95" customHeight="1" x14ac:dyDescent="0.25">
      <c r="B83" s="227"/>
      <c r="C83" s="228"/>
      <c r="D83" s="107"/>
      <c r="E83" s="111"/>
      <c r="F83" s="112"/>
      <c r="G83" s="116"/>
      <c r="H83" s="133"/>
      <c r="I83" s="291">
        <v>3</v>
      </c>
      <c r="J83" s="292"/>
      <c r="K83" s="426" t="s">
        <v>1588</v>
      </c>
      <c r="L83" s="427"/>
      <c r="M83" s="428"/>
      <c r="N83" s="233">
        <v>2299415</v>
      </c>
      <c r="O83" s="234"/>
    </row>
    <row r="84" spans="2:15" ht="12.95" customHeight="1" x14ac:dyDescent="0.25">
      <c r="B84" s="227"/>
      <c r="C84" s="228"/>
      <c r="D84" s="107"/>
      <c r="E84" s="111"/>
      <c r="F84" s="112"/>
      <c r="G84" s="116"/>
      <c r="H84" s="133"/>
      <c r="I84" s="291">
        <v>4</v>
      </c>
      <c r="J84" s="292"/>
      <c r="K84" s="426" t="s">
        <v>1589</v>
      </c>
      <c r="L84" s="427"/>
      <c r="M84" s="428"/>
      <c r="N84" s="235">
        <v>2299415</v>
      </c>
      <c r="O84" s="236"/>
    </row>
    <row r="85" spans="2:15" ht="12.95" customHeight="1" x14ac:dyDescent="0.25">
      <c r="B85" s="227"/>
      <c r="C85" s="228"/>
      <c r="D85" s="107"/>
      <c r="E85" s="111"/>
      <c r="F85" s="112"/>
      <c r="G85" s="116"/>
      <c r="H85" s="133"/>
      <c r="I85" s="291">
        <v>5</v>
      </c>
      <c r="J85" s="292"/>
      <c r="K85" s="426" t="s">
        <v>1590</v>
      </c>
      <c r="L85" s="427"/>
      <c r="M85" s="428"/>
      <c r="N85" s="235">
        <v>2299415</v>
      </c>
      <c r="O85" s="236"/>
    </row>
    <row r="86" spans="2:15" ht="12.95" customHeight="1" x14ac:dyDescent="0.25">
      <c r="B86" s="227"/>
      <c r="C86" s="228"/>
      <c r="D86" s="107"/>
      <c r="E86" s="111"/>
      <c r="F86" s="112"/>
      <c r="G86" s="116"/>
      <c r="H86" s="133"/>
      <c r="I86" s="291">
        <v>6</v>
      </c>
      <c r="J86" s="292"/>
      <c r="K86" s="426" t="s">
        <v>1591</v>
      </c>
      <c r="L86" s="427"/>
      <c r="M86" s="428"/>
      <c r="N86" s="235">
        <v>2299415</v>
      </c>
      <c r="O86" s="236"/>
    </row>
    <row r="87" spans="2:15" ht="12.95" customHeight="1" x14ac:dyDescent="0.25">
      <c r="B87" s="227"/>
      <c r="C87" s="228"/>
      <c r="D87" s="107"/>
      <c r="E87" s="111"/>
      <c r="F87" s="112"/>
      <c r="G87" s="116"/>
      <c r="H87" s="133"/>
      <c r="I87" s="291">
        <v>7</v>
      </c>
      <c r="J87" s="292"/>
      <c r="K87" s="426" t="s">
        <v>1592</v>
      </c>
      <c r="L87" s="427"/>
      <c r="M87" s="428"/>
      <c r="N87" s="235">
        <v>2299415</v>
      </c>
      <c r="O87" s="236"/>
    </row>
    <row r="88" spans="2:15" ht="12.95" customHeight="1" x14ac:dyDescent="0.25">
      <c r="B88" s="227"/>
      <c r="C88" s="228"/>
      <c r="D88" s="107"/>
      <c r="E88" s="111"/>
      <c r="F88" s="112"/>
      <c r="G88" s="116"/>
      <c r="H88" s="133"/>
      <c r="I88" s="291">
        <v>8</v>
      </c>
      <c r="J88" s="292"/>
      <c r="K88" s="426"/>
      <c r="L88" s="427"/>
      <c r="M88" s="428"/>
      <c r="N88" s="233"/>
      <c r="O88" s="234"/>
    </row>
    <row r="89" spans="2:15" ht="12.95" customHeight="1" x14ac:dyDescent="0.25">
      <c r="B89" s="227"/>
      <c r="C89" s="228"/>
      <c r="D89" s="108"/>
      <c r="E89" s="113"/>
      <c r="F89" s="114"/>
      <c r="G89" s="117"/>
      <c r="H89" s="134"/>
      <c r="I89" s="291">
        <v>9</v>
      </c>
      <c r="J89" s="292"/>
      <c r="K89" s="426"/>
      <c r="L89" s="427"/>
      <c r="M89" s="428"/>
      <c r="N89" s="233"/>
      <c r="O89" s="234"/>
    </row>
    <row r="90" spans="2:15" ht="12.95" customHeight="1" x14ac:dyDescent="0.25">
      <c r="B90" s="227"/>
      <c r="C90" s="228"/>
      <c r="D90" s="107"/>
      <c r="E90" s="111"/>
      <c r="F90" s="112"/>
      <c r="G90" s="116"/>
      <c r="H90" s="133"/>
      <c r="I90" s="291">
        <v>10</v>
      </c>
      <c r="J90" s="292"/>
      <c r="K90" s="426"/>
      <c r="L90" s="427"/>
      <c r="M90" s="428"/>
      <c r="N90" s="233"/>
      <c r="O90" s="234"/>
    </row>
    <row r="91" spans="2:15" ht="12.95" customHeight="1" x14ac:dyDescent="0.25">
      <c r="B91" s="227"/>
      <c r="C91" s="228"/>
      <c r="D91" s="107"/>
      <c r="E91" s="111"/>
      <c r="F91" s="112"/>
      <c r="G91" s="116"/>
      <c r="H91" s="133"/>
      <c r="I91" s="291">
        <v>11</v>
      </c>
      <c r="J91" s="292"/>
      <c r="K91" s="426"/>
      <c r="L91" s="427"/>
      <c r="M91" s="428"/>
      <c r="N91" s="233"/>
      <c r="O91" s="234"/>
    </row>
    <row r="92" spans="2:15" ht="12.95" customHeight="1" x14ac:dyDescent="0.25">
      <c r="B92" s="331"/>
      <c r="C92" s="332"/>
      <c r="D92" s="167"/>
      <c r="E92" s="111"/>
      <c r="F92" s="112"/>
      <c r="G92" s="116"/>
      <c r="H92" s="133"/>
      <c r="I92" s="453">
        <v>12</v>
      </c>
      <c r="J92" s="454"/>
      <c r="K92" s="258"/>
      <c r="L92" s="259"/>
      <c r="M92" s="259"/>
      <c r="N92" s="233"/>
      <c r="O92" s="234"/>
    </row>
    <row r="93" spans="2:15" ht="12.95" customHeight="1" thickBot="1" x14ac:dyDescent="0.3">
      <c r="B93" s="214"/>
      <c r="C93" s="215"/>
      <c r="D93" s="168"/>
      <c r="E93" s="168"/>
      <c r="F93" s="169"/>
      <c r="G93" s="170"/>
      <c r="H93" s="171"/>
      <c r="I93" s="216">
        <v>13</v>
      </c>
      <c r="J93" s="217"/>
      <c r="K93" s="220"/>
      <c r="L93" s="221"/>
      <c r="M93" s="221"/>
      <c r="N93" s="218"/>
      <c r="O93" s="219"/>
    </row>
    <row r="94" spans="2:15" ht="15" customHeight="1" thickBot="1" x14ac:dyDescent="0.3">
      <c r="B94" s="229"/>
      <c r="C94" s="230"/>
      <c r="D94" s="230"/>
      <c r="E94" s="230"/>
      <c r="F94" s="231"/>
      <c r="G94" s="231"/>
      <c r="H94" s="230"/>
      <c r="I94" s="231"/>
      <c r="J94" s="231"/>
      <c r="K94" s="231"/>
      <c r="L94" s="231"/>
      <c r="M94" s="231"/>
      <c r="N94" s="231"/>
      <c r="O94" s="232"/>
    </row>
    <row r="95" spans="2:15" ht="30" customHeight="1" thickBot="1" x14ac:dyDescent="0.3">
      <c r="B95" s="82"/>
      <c r="C95" s="222" t="s">
        <v>1432</v>
      </c>
      <c r="D95" s="284"/>
      <c r="E95" s="223"/>
      <c r="F95" s="74"/>
      <c r="G95" s="222" t="s">
        <v>1433</v>
      </c>
      <c r="H95" s="223"/>
      <c r="I95" s="75"/>
      <c r="J95" s="222" t="s">
        <v>1434</v>
      </c>
      <c r="K95" s="223"/>
      <c r="L95" s="82"/>
      <c r="M95" s="87"/>
      <c r="N95" s="279" t="s">
        <v>1435</v>
      </c>
      <c r="O95" s="280"/>
    </row>
    <row r="96" spans="2:15" ht="30" customHeight="1" thickBot="1" x14ac:dyDescent="0.3">
      <c r="B96" s="82"/>
      <c r="C96" s="281">
        <v>1149708</v>
      </c>
      <c r="D96" s="282"/>
      <c r="E96" s="283"/>
      <c r="F96" s="74"/>
      <c r="G96" s="224">
        <f>+VRINICTO+SUM(G81:G93)</f>
        <v>14946198</v>
      </c>
      <c r="H96" s="225"/>
      <c r="I96" s="73"/>
      <c r="J96" s="224">
        <f>N81+N82+N83+N84+N85+N86+N87+N88+N89+N90+N91+N92+N93</f>
        <v>12646782</v>
      </c>
      <c r="K96" s="225"/>
      <c r="L96" s="226"/>
      <c r="M96" s="226"/>
      <c r="N96" s="224">
        <f>+G96-J96</f>
        <v>2299416</v>
      </c>
      <c r="O96" s="225"/>
    </row>
    <row r="97" spans="1:68" s="105" customFormat="1" ht="12.75" customHeight="1" thickBot="1" x14ac:dyDescent="0.3">
      <c r="A97" s="100"/>
      <c r="B97" s="101"/>
      <c r="C97" s="101"/>
      <c r="D97" s="101"/>
      <c r="E97" s="101"/>
      <c r="F97" s="101"/>
      <c r="G97" s="101"/>
      <c r="H97" s="101"/>
      <c r="I97" s="101"/>
      <c r="J97" s="101"/>
      <c r="K97" s="101"/>
      <c r="L97" s="101"/>
      <c r="M97" s="101"/>
      <c r="N97" s="101"/>
      <c r="O97" s="101"/>
      <c r="P97" s="101"/>
      <c r="Q97" s="101"/>
      <c r="R97" s="101"/>
      <c r="S97" s="101"/>
      <c r="T97" s="101"/>
      <c r="U97" s="298" t="s">
        <v>1437</v>
      </c>
      <c r="V97" s="298"/>
      <c r="W97" s="298"/>
      <c r="X97" s="299"/>
      <c r="Y97" s="300" t="s">
        <v>1438</v>
      </c>
      <c r="Z97" s="300"/>
      <c r="AA97" s="300"/>
      <c r="AB97" s="300"/>
      <c r="AC97" s="102"/>
      <c r="AD97" s="102"/>
      <c r="AE97" s="301" t="s">
        <v>3</v>
      </c>
      <c r="AF97" s="301"/>
      <c r="AG97" s="301"/>
      <c r="AH97" s="302"/>
      <c r="AI97" s="303" t="s">
        <v>1438</v>
      </c>
      <c r="AJ97" s="304"/>
      <c r="AK97" s="304"/>
      <c r="AL97" s="304"/>
      <c r="AM97" s="305"/>
      <c r="AN97" s="102"/>
      <c r="AO97" s="102"/>
      <c r="AP97" s="102"/>
      <c r="AQ97" s="102"/>
      <c r="AR97" s="102"/>
      <c r="AS97" s="102"/>
      <c r="AT97" s="102"/>
      <c r="AU97" s="102"/>
      <c r="AV97" s="102"/>
      <c r="AW97" s="103"/>
      <c r="AX97" s="297"/>
      <c r="AY97" s="297"/>
      <c r="AZ97" s="297"/>
      <c r="BA97" s="297"/>
      <c r="BB97" s="297"/>
      <c r="BC97" s="297"/>
      <c r="BD97" s="297"/>
      <c r="BE97" s="297"/>
      <c r="BF97" s="297"/>
      <c r="BG97" s="297"/>
      <c r="BH97" s="297"/>
      <c r="BI97" s="297"/>
      <c r="BJ97" s="297"/>
      <c r="BK97" s="297"/>
      <c r="BL97" s="297"/>
      <c r="BM97" s="297"/>
      <c r="BN97" s="297"/>
      <c r="BO97" s="297"/>
      <c r="BP97" s="104"/>
    </row>
    <row r="98" spans="1:68" ht="18" customHeight="1" thickBot="1" x14ac:dyDescent="0.3">
      <c r="B98" s="206" t="s">
        <v>10</v>
      </c>
      <c r="C98" s="206"/>
      <c r="D98" s="206"/>
      <c r="E98" s="206"/>
      <c r="F98" s="206"/>
      <c r="G98" s="206"/>
      <c r="H98" s="206"/>
      <c r="I98" s="206"/>
      <c r="J98" s="206"/>
      <c r="K98" s="206"/>
      <c r="L98" s="206"/>
      <c r="M98" s="206"/>
      <c r="N98" s="206"/>
      <c r="O98" s="206"/>
    </row>
    <row r="99" spans="1:68" ht="27" customHeight="1" thickBot="1" x14ac:dyDescent="0.3">
      <c r="B99" s="46"/>
      <c r="C99" s="80"/>
      <c r="D99" s="80"/>
      <c r="E99" s="242" t="s">
        <v>1441</v>
      </c>
      <c r="F99" s="247"/>
      <c r="G99" s="247"/>
      <c r="H99" s="248"/>
      <c r="I99" s="242" t="s">
        <v>1472</v>
      </c>
      <c r="J99" s="242"/>
      <c r="K99" s="242"/>
      <c r="L99" s="243"/>
      <c r="M99" s="262" t="s">
        <v>1442</v>
      </c>
      <c r="N99" s="263"/>
      <c r="O99" s="264"/>
    </row>
    <row r="100" spans="1:68" ht="24.95" customHeight="1" thickBot="1" x14ac:dyDescent="0.3">
      <c r="B100" s="85">
        <v>1</v>
      </c>
      <c r="C100" s="253" t="s">
        <v>1560</v>
      </c>
      <c r="D100" s="254"/>
      <c r="E100" s="254"/>
      <c r="F100" s="254"/>
      <c r="G100" s="254"/>
      <c r="H100" s="254"/>
      <c r="I100" s="244" t="s">
        <v>1573</v>
      </c>
      <c r="J100" s="245"/>
      <c r="K100" s="245"/>
      <c r="L100" s="246"/>
      <c r="M100" s="255" t="s">
        <v>1574</v>
      </c>
      <c r="N100" s="256"/>
      <c r="O100" s="257"/>
    </row>
    <row r="101" spans="1:68" ht="29.25" customHeight="1" thickBot="1" x14ac:dyDescent="0.3">
      <c r="B101" s="25">
        <v>2</v>
      </c>
      <c r="C101" s="253" t="s">
        <v>1561</v>
      </c>
      <c r="D101" s="254"/>
      <c r="E101" s="254"/>
      <c r="F101" s="254"/>
      <c r="G101" s="254"/>
      <c r="H101" s="254"/>
      <c r="I101" s="244" t="s">
        <v>1575</v>
      </c>
      <c r="J101" s="245"/>
      <c r="K101" s="245"/>
      <c r="L101" s="246"/>
      <c r="M101" s="255" t="s">
        <v>1576</v>
      </c>
      <c r="N101" s="256"/>
      <c r="O101" s="257"/>
    </row>
    <row r="102" spans="1:68" ht="24.95" customHeight="1" thickBot="1" x14ac:dyDescent="0.3">
      <c r="B102" s="25">
        <v>3</v>
      </c>
      <c r="C102" s="253" t="s">
        <v>1562</v>
      </c>
      <c r="D102" s="254"/>
      <c r="E102" s="254"/>
      <c r="F102" s="254"/>
      <c r="G102" s="254"/>
      <c r="H102" s="254"/>
      <c r="I102" s="244" t="s">
        <v>1577</v>
      </c>
      <c r="J102" s="245"/>
      <c r="K102" s="245"/>
      <c r="L102" s="246"/>
      <c r="M102" s="255" t="s">
        <v>1578</v>
      </c>
      <c r="N102" s="256"/>
      <c r="O102" s="257"/>
    </row>
    <row r="103" spans="1:68" ht="31.5" customHeight="1" thickBot="1" x14ac:dyDescent="0.3">
      <c r="B103" s="85">
        <v>4</v>
      </c>
      <c r="C103" s="253" t="s">
        <v>1563</v>
      </c>
      <c r="D103" s="254"/>
      <c r="E103" s="254"/>
      <c r="F103" s="254"/>
      <c r="G103" s="254"/>
      <c r="H103" s="254"/>
      <c r="I103" s="244" t="s">
        <v>1579</v>
      </c>
      <c r="J103" s="245"/>
      <c r="K103" s="245"/>
      <c r="L103" s="246"/>
      <c r="M103" s="255" t="s">
        <v>1576</v>
      </c>
      <c r="N103" s="256"/>
      <c r="O103" s="257"/>
    </row>
    <row r="104" spans="1:68" ht="40.5" customHeight="1" thickBot="1" x14ac:dyDescent="0.3">
      <c r="B104" s="25">
        <v>5</v>
      </c>
      <c r="C104" s="253" t="s">
        <v>1564</v>
      </c>
      <c r="D104" s="254"/>
      <c r="E104" s="254"/>
      <c r="F104" s="254"/>
      <c r="G104" s="254"/>
      <c r="H104" s="254"/>
      <c r="I104" s="244" t="s">
        <v>1580</v>
      </c>
      <c r="J104" s="245"/>
      <c r="K104" s="245"/>
      <c r="L104" s="246"/>
      <c r="M104" s="255" t="s">
        <v>1576</v>
      </c>
      <c r="N104" s="256"/>
      <c r="O104" s="257"/>
    </row>
    <row r="105" spans="1:68" ht="39.75" customHeight="1" thickBot="1" x14ac:dyDescent="0.3">
      <c r="B105" s="25">
        <v>6</v>
      </c>
      <c r="C105" s="253" t="s">
        <v>1565</v>
      </c>
      <c r="D105" s="254"/>
      <c r="E105" s="254"/>
      <c r="F105" s="254"/>
      <c r="G105" s="254"/>
      <c r="H105" s="254"/>
      <c r="I105" s="244" t="s">
        <v>1581</v>
      </c>
      <c r="J105" s="245"/>
      <c r="K105" s="245"/>
      <c r="L105" s="246"/>
      <c r="M105" s="255" t="s">
        <v>1576</v>
      </c>
      <c r="N105" s="256"/>
      <c r="O105" s="257"/>
    </row>
    <row r="106" spans="1:68" ht="24.95" customHeight="1" thickBot="1" x14ac:dyDescent="0.3">
      <c r="B106" s="85">
        <v>7</v>
      </c>
      <c r="C106" s="253" t="s">
        <v>1566</v>
      </c>
      <c r="D106" s="254"/>
      <c r="E106" s="254"/>
      <c r="F106" s="254"/>
      <c r="G106" s="254"/>
      <c r="H106" s="254"/>
      <c r="I106" s="244" t="s">
        <v>1582</v>
      </c>
      <c r="J106" s="245"/>
      <c r="K106" s="245"/>
      <c r="L106" s="246"/>
      <c r="M106" s="255" t="s">
        <v>1583</v>
      </c>
      <c r="N106" s="256"/>
      <c r="O106" s="257"/>
    </row>
    <row r="107" spans="1:68" ht="24.95" customHeight="1" thickBot="1" x14ac:dyDescent="0.3">
      <c r="B107" s="25">
        <v>8</v>
      </c>
      <c r="C107" s="253" t="s">
        <v>1567</v>
      </c>
      <c r="D107" s="254"/>
      <c r="E107" s="254"/>
      <c r="F107" s="254"/>
      <c r="G107" s="254"/>
      <c r="H107" s="254"/>
      <c r="I107" s="244" t="s">
        <v>1584</v>
      </c>
      <c r="J107" s="245"/>
      <c r="K107" s="245"/>
      <c r="L107" s="246"/>
      <c r="M107" s="255" t="s">
        <v>1583</v>
      </c>
      <c r="N107" s="256"/>
      <c r="O107" s="257"/>
    </row>
    <row r="108" spans="1:68" ht="35.25" customHeight="1" thickBot="1" x14ac:dyDescent="0.3">
      <c r="B108" s="25">
        <v>9</v>
      </c>
      <c r="C108" s="253" t="s">
        <v>1568</v>
      </c>
      <c r="D108" s="254"/>
      <c r="E108" s="254"/>
      <c r="F108" s="254"/>
      <c r="G108" s="254"/>
      <c r="H108" s="254"/>
      <c r="I108" s="244" t="s">
        <v>1585</v>
      </c>
      <c r="J108" s="245"/>
      <c r="K108" s="245"/>
      <c r="L108" s="246"/>
      <c r="M108" s="255" t="s">
        <v>1583</v>
      </c>
      <c r="N108" s="256"/>
      <c r="O108" s="257"/>
    </row>
    <row r="109" spans="1:68" ht="24.95" customHeight="1" thickBot="1" x14ac:dyDescent="0.3">
      <c r="B109" s="25">
        <v>10</v>
      </c>
      <c r="C109" s="253" t="s">
        <v>1569</v>
      </c>
      <c r="D109" s="254"/>
      <c r="E109" s="254"/>
      <c r="F109" s="254"/>
      <c r="G109" s="254"/>
      <c r="H109" s="254"/>
      <c r="I109" s="244" t="s">
        <v>1586</v>
      </c>
      <c r="J109" s="245"/>
      <c r="K109" s="245"/>
      <c r="L109" s="246"/>
      <c r="M109" s="255" t="s">
        <v>1576</v>
      </c>
      <c r="N109" s="256"/>
      <c r="O109" s="257"/>
    </row>
    <row r="110" spans="1:68" ht="36" customHeight="1" thickBot="1" x14ac:dyDescent="0.3">
      <c r="B110" s="139">
        <v>11</v>
      </c>
      <c r="C110" s="253" t="s">
        <v>1570</v>
      </c>
      <c r="D110" s="254"/>
      <c r="E110" s="254"/>
      <c r="F110" s="254"/>
      <c r="G110" s="254"/>
      <c r="H110" s="254"/>
      <c r="I110" s="244" t="s">
        <v>1587</v>
      </c>
      <c r="J110" s="245"/>
      <c r="K110" s="245"/>
      <c r="L110" s="246"/>
      <c r="M110" s="255" t="s">
        <v>1574</v>
      </c>
      <c r="N110" s="256"/>
      <c r="O110" s="257"/>
    </row>
    <row r="111" spans="1:68" ht="24.95" hidden="1" customHeight="1" thickBot="1" x14ac:dyDescent="0.3">
      <c r="B111" s="165">
        <v>12</v>
      </c>
      <c r="C111" s="141"/>
      <c r="D111" s="142"/>
      <c r="E111" s="142"/>
      <c r="F111" s="142"/>
      <c r="G111" s="142"/>
      <c r="H111" s="142"/>
      <c r="I111" s="143"/>
      <c r="J111" s="144"/>
      <c r="K111" s="144"/>
      <c r="L111" s="145"/>
      <c r="M111" s="146"/>
      <c r="N111" s="147"/>
      <c r="O111" s="148"/>
    </row>
    <row r="112" spans="1:68" ht="24.95" hidden="1" customHeight="1" thickBot="1" x14ac:dyDescent="0.3">
      <c r="B112" s="165">
        <v>13</v>
      </c>
      <c r="C112" s="141"/>
      <c r="D112" s="142"/>
      <c r="E112" s="142"/>
      <c r="F112" s="142"/>
      <c r="G112" s="142"/>
      <c r="H112" s="142"/>
      <c r="I112" s="143"/>
      <c r="J112" s="144"/>
      <c r="K112" s="144"/>
      <c r="L112" s="145"/>
      <c r="M112" s="146"/>
      <c r="N112" s="147"/>
      <c r="O112" s="148"/>
    </row>
    <row r="113" spans="2:15" ht="24.95" hidden="1" customHeight="1" thickBot="1" x14ac:dyDescent="0.3">
      <c r="B113" s="165">
        <v>14</v>
      </c>
      <c r="C113" s="141"/>
      <c r="D113" s="142"/>
      <c r="E113" s="142"/>
      <c r="F113" s="142"/>
      <c r="G113" s="142"/>
      <c r="H113" s="142"/>
      <c r="I113" s="143"/>
      <c r="J113" s="144"/>
      <c r="K113" s="144"/>
      <c r="L113" s="145"/>
      <c r="M113" s="146"/>
      <c r="N113" s="147"/>
      <c r="O113" s="148"/>
    </row>
    <row r="114" spans="2:15" s="29" customFormat="1" ht="24.95" hidden="1" customHeight="1" thickBot="1" x14ac:dyDescent="0.3">
      <c r="B114" s="140">
        <v>15</v>
      </c>
      <c r="C114" s="253"/>
      <c r="D114" s="254"/>
      <c r="E114" s="254"/>
      <c r="F114" s="254"/>
      <c r="G114" s="254"/>
      <c r="H114" s="254"/>
      <c r="I114" s="244"/>
      <c r="J114" s="245"/>
      <c r="K114" s="245"/>
      <c r="L114" s="246"/>
      <c r="M114" s="255"/>
      <c r="N114" s="256"/>
      <c r="O114" s="257"/>
    </row>
    <row r="115" spans="2:15" ht="21.75" customHeight="1" thickBot="1" x14ac:dyDescent="0.3">
      <c r="B115" s="249" t="s">
        <v>1060</v>
      </c>
      <c r="C115" s="250"/>
      <c r="D115" s="250"/>
      <c r="E115" s="250"/>
      <c r="F115" s="251"/>
      <c r="G115" s="251"/>
      <c r="H115" s="251"/>
      <c r="I115" s="251"/>
      <c r="J115" s="251"/>
      <c r="K115" s="251"/>
      <c r="L115" s="251"/>
      <c r="M115" s="251"/>
      <c r="N115" s="251"/>
      <c r="O115" s="252"/>
    </row>
    <row r="116" spans="2:15" ht="20.25" customHeight="1" thickBot="1" x14ac:dyDescent="0.3">
      <c r="B116" s="239" t="s">
        <v>745</v>
      </c>
      <c r="C116" s="240"/>
      <c r="D116" s="239" t="s">
        <v>747</v>
      </c>
      <c r="E116" s="240"/>
      <c r="F116" s="241"/>
      <c r="G116" s="237" t="s">
        <v>1443</v>
      </c>
      <c r="H116" s="238"/>
      <c r="I116" s="322" t="s">
        <v>1057</v>
      </c>
      <c r="J116" s="323"/>
      <c r="K116" s="323"/>
      <c r="L116" s="324"/>
      <c r="M116" s="390">
        <v>2299415</v>
      </c>
      <c r="N116" s="390"/>
      <c r="O116" s="390"/>
    </row>
    <row r="117" spans="2:15" ht="12" customHeight="1" thickBot="1" x14ac:dyDescent="0.3">
      <c r="B117" s="34" t="s">
        <v>613</v>
      </c>
      <c r="C117" s="88" t="s">
        <v>588</v>
      </c>
      <c r="D117" s="15" t="s">
        <v>613</v>
      </c>
      <c r="E117" s="15" t="s">
        <v>588</v>
      </c>
      <c r="F117" s="90" t="s">
        <v>746</v>
      </c>
      <c r="G117" s="293">
        <v>1046809874</v>
      </c>
      <c r="H117" s="294"/>
      <c r="I117" s="325"/>
      <c r="J117" s="326"/>
      <c r="K117" s="326"/>
      <c r="L117" s="327"/>
      <c r="M117" s="391"/>
      <c r="N117" s="391"/>
      <c r="O117" s="391"/>
    </row>
    <row r="118" spans="2:15" ht="15" customHeight="1" thickBot="1" x14ac:dyDescent="0.3">
      <c r="B118" s="84">
        <v>2022</v>
      </c>
      <c r="C118" s="84">
        <v>6</v>
      </c>
      <c r="D118" s="84">
        <v>2022</v>
      </c>
      <c r="E118" s="35">
        <v>7</v>
      </c>
      <c r="F118" s="35">
        <v>11</v>
      </c>
      <c r="G118" s="295"/>
      <c r="H118" s="296"/>
      <c r="I118" s="328"/>
      <c r="J118" s="329"/>
      <c r="K118" s="329"/>
      <c r="L118" s="330"/>
      <c r="M118" s="392"/>
      <c r="N118" s="392"/>
      <c r="O118" s="392"/>
    </row>
    <row r="119" spans="2:15" ht="20.25" customHeight="1" thickBot="1" x14ac:dyDescent="0.3">
      <c r="B119" s="399" t="s">
        <v>1058</v>
      </c>
      <c r="C119" s="399"/>
      <c r="D119" s="399"/>
      <c r="E119" s="400"/>
      <c r="F119" s="400"/>
      <c r="G119" s="398" t="str">
        <f>NumLetras(VRCERTAPO)</f>
        <v>DOS MILLONES DOSCIENTOS NOVENTA Y NUEVE MIL CUATROCIENTOS QUINCE PESOS</v>
      </c>
      <c r="H119" s="398"/>
      <c r="I119" s="398"/>
      <c r="J119" s="398"/>
      <c r="K119" s="398"/>
      <c r="L119" s="398"/>
      <c r="M119" s="398"/>
      <c r="N119" s="398"/>
      <c r="O119" s="398"/>
    </row>
    <row r="120" spans="2:15" ht="39.950000000000003" customHeight="1" thickBot="1" x14ac:dyDescent="0.3">
      <c r="B120" s="306" t="s">
        <v>1061</v>
      </c>
      <c r="C120" s="306"/>
      <c r="D120" s="306"/>
      <c r="E120" s="306"/>
      <c r="F120" s="307"/>
      <c r="G120" s="393" t="s">
        <v>749</v>
      </c>
      <c r="H120" s="394"/>
      <c r="I120" s="394"/>
      <c r="J120" s="394"/>
      <c r="K120" s="15" t="s">
        <v>12</v>
      </c>
      <c r="L120" s="318" t="s">
        <v>13</v>
      </c>
      <c r="M120" s="319"/>
      <c r="N120" s="311" t="s">
        <v>748</v>
      </c>
      <c r="O120" s="312"/>
    </row>
    <row r="121" spans="2:15" ht="12" customHeight="1" thickBot="1" x14ac:dyDescent="0.3">
      <c r="B121" s="308" t="s">
        <v>14</v>
      </c>
      <c r="C121" s="309"/>
      <c r="D121" s="309"/>
      <c r="E121" s="310"/>
      <c r="F121" s="36" t="s">
        <v>1473</v>
      </c>
      <c r="G121" s="395" t="s">
        <v>1557</v>
      </c>
      <c r="H121" s="396"/>
      <c r="I121" s="396"/>
      <c r="J121" s="397"/>
      <c r="K121" s="447">
        <f>IF(ISERROR(+IF(VRCERTAPO&lt;MTOMIN,MINIMO,ROUND((VRCERTAPO*PORCBASE),0))),"",+IF(VRCERTAPO&lt;MTOMIN,MINIMO,ROUND((VRCERTAPO*PORCBASE),0)))</f>
        <v>1000000</v>
      </c>
      <c r="L121" s="320">
        <f>IF(PENSIONADO="","Es pensionado?",IF(VRCERTAPO="","",VRMINPEN))</f>
        <v>160000</v>
      </c>
      <c r="M121" s="321"/>
      <c r="N121" s="412">
        <v>160000</v>
      </c>
      <c r="O121" s="413"/>
    </row>
    <row r="122" spans="2:15" ht="12" customHeight="1" thickBot="1" x14ac:dyDescent="0.3">
      <c r="B122" s="382" t="s">
        <v>15</v>
      </c>
      <c r="C122" s="383"/>
      <c r="D122" s="383"/>
      <c r="E122" s="383"/>
      <c r="F122" s="384"/>
      <c r="G122" s="395" t="s">
        <v>1558</v>
      </c>
      <c r="H122" s="386"/>
      <c r="I122" s="386"/>
      <c r="J122" s="386"/>
      <c r="K122" s="448"/>
      <c r="L122" s="406">
        <f>IF(PENSIONADO="","Es pensionado?",IF(VRCERTAPO="","",VRMINSAL))</f>
        <v>125000</v>
      </c>
      <c r="M122" s="407"/>
      <c r="N122" s="414">
        <v>125000</v>
      </c>
      <c r="O122" s="415"/>
    </row>
    <row r="123" spans="2:15" ht="14.25" customHeight="1" thickBot="1" x14ac:dyDescent="0.3">
      <c r="B123" s="387" t="s">
        <v>16</v>
      </c>
      <c r="C123" s="388"/>
      <c r="D123" s="388"/>
      <c r="E123" s="389"/>
      <c r="F123" s="149">
        <v>3</v>
      </c>
      <c r="G123" s="385" t="s">
        <v>1558</v>
      </c>
      <c r="H123" s="386"/>
      <c r="I123" s="386"/>
      <c r="J123" s="386"/>
      <c r="K123" s="448"/>
      <c r="L123" s="408">
        <f>IF(VRCERTAPO="","",+VRMINARL)</f>
        <v>24400</v>
      </c>
      <c r="M123" s="409"/>
      <c r="N123" s="416">
        <v>24400</v>
      </c>
      <c r="O123" s="417"/>
    </row>
    <row r="124" spans="2:15" ht="12.95" customHeight="1" thickBot="1" x14ac:dyDescent="0.3">
      <c r="B124" s="30" t="s">
        <v>1478</v>
      </c>
      <c r="C124" s="81"/>
      <c r="D124" s="81"/>
      <c r="E124" s="81"/>
      <c r="F124" s="149" t="s">
        <v>1473</v>
      </c>
      <c r="G124" s="385" t="s">
        <v>1559</v>
      </c>
      <c r="H124" s="386"/>
      <c r="I124" s="386"/>
      <c r="J124" s="386"/>
      <c r="K124" s="449"/>
      <c r="L124" s="379">
        <f>IF(SUM(L121:L123)=0,"",IF(COUNTIF(L121:L123,"&gt;=A"),"falta criterio",+SUM(L121:L123)))</f>
        <v>309400</v>
      </c>
      <c r="M124" s="380"/>
      <c r="N124" s="418">
        <f>SUM(N121:O123)</f>
        <v>309400</v>
      </c>
      <c r="O124" s="419"/>
    </row>
    <row r="125" spans="2:15" ht="18" customHeight="1" thickBot="1" x14ac:dyDescent="0.3">
      <c r="B125" s="267" t="s">
        <v>1062</v>
      </c>
      <c r="C125" s="268"/>
      <c r="D125" s="268"/>
      <c r="E125" s="268"/>
      <c r="F125" s="269"/>
      <c r="G125" s="269"/>
      <c r="H125" s="269"/>
      <c r="I125" s="269"/>
      <c r="J125" s="269"/>
      <c r="K125" s="269"/>
      <c r="L125" s="269"/>
      <c r="M125" s="269"/>
      <c r="N125" s="269"/>
      <c r="O125" s="270"/>
    </row>
    <row r="126" spans="2:15" ht="15" customHeight="1" thickBot="1" x14ac:dyDescent="0.3">
      <c r="B126" s="404" t="s">
        <v>627</v>
      </c>
      <c r="C126" s="404"/>
      <c r="D126" s="404"/>
      <c r="E126" s="405"/>
      <c r="F126" s="271" t="s">
        <v>617</v>
      </c>
      <c r="G126" s="272"/>
      <c r="H126" s="273"/>
      <c r="I126" s="31" t="s">
        <v>1469</v>
      </c>
      <c r="J126" s="32" t="s">
        <v>629</v>
      </c>
      <c r="K126" s="99" t="s">
        <v>1470</v>
      </c>
      <c r="L126" s="401">
        <v>570121913</v>
      </c>
      <c r="M126" s="402"/>
      <c r="N126" s="402"/>
      <c r="O126" s="403"/>
    </row>
    <row r="127" spans="2:15" ht="45.6" customHeight="1" x14ac:dyDescent="0.25">
      <c r="B127" s="5"/>
      <c r="C127" s="6"/>
      <c r="D127" s="6"/>
      <c r="E127" s="6"/>
      <c r="F127" s="7"/>
      <c r="G127" s="7"/>
      <c r="H127" s="7"/>
      <c r="I127" s="8"/>
      <c r="J127" s="3"/>
      <c r="K127" s="3"/>
      <c r="L127" s="3"/>
      <c r="M127" s="3"/>
      <c r="N127" s="3"/>
      <c r="O127" s="4"/>
    </row>
    <row r="128" spans="2:15" ht="15" customHeight="1" x14ac:dyDescent="0.25">
      <c r="B128" s="5"/>
      <c r="C128" s="6"/>
      <c r="D128" s="6"/>
      <c r="E128" s="6"/>
      <c r="F128" s="265" t="str">
        <f>+nombreContratista</f>
        <v xml:space="preserve">LEIDY LORENA LOPEZ CAICEDO </v>
      </c>
      <c r="G128" s="266"/>
      <c r="H128" s="266"/>
      <c r="I128" s="266"/>
      <c r="J128" s="3"/>
      <c r="K128" s="265" t="str">
        <f>IF(ISNONTEXT(nombreSuper1),nombreSuperCont,nombreSuper1)</f>
        <v>KAREN LORENA VARGAS PIRATEQUE</v>
      </c>
      <c r="L128" s="266"/>
      <c r="M128" s="266"/>
      <c r="N128" s="266"/>
      <c r="O128" s="9"/>
    </row>
    <row r="129" spans="2:15" ht="15" customHeight="1" x14ac:dyDescent="0.25">
      <c r="B129" s="10"/>
      <c r="C129" s="11"/>
      <c r="D129" s="11"/>
      <c r="E129" s="11"/>
      <c r="F129" s="260" t="s">
        <v>17</v>
      </c>
      <c r="G129" s="381"/>
      <c r="H129" s="381"/>
      <c r="I129" s="381"/>
      <c r="J129" s="3"/>
      <c r="K129" s="260" t="s">
        <v>1491</v>
      </c>
      <c r="L129" s="261"/>
      <c r="M129" s="261"/>
      <c r="N129" s="261"/>
      <c r="O129" s="12"/>
    </row>
    <row r="130" spans="2:15" ht="12.75" customHeight="1" x14ac:dyDescent="0.25">
      <c r="B130" s="5"/>
      <c r="C130" s="6"/>
      <c r="D130" s="6"/>
      <c r="E130" s="6"/>
      <c r="F130" s="410">
        <f>+cedula</f>
        <v>1023009950</v>
      </c>
      <c r="G130" s="411"/>
      <c r="H130" s="411"/>
      <c r="I130" s="411"/>
      <c r="J130" s="3"/>
      <c r="K130" s="260" t="str">
        <f>IF(ISNONTEXT(nombreSuper1),perfilSuperCont,CargoSuper1)</f>
        <v>PROFESIONAL ESPECIALIZADO</v>
      </c>
      <c r="L130" s="261"/>
      <c r="M130" s="261"/>
      <c r="N130" s="261"/>
      <c r="O130" s="9"/>
    </row>
    <row r="131" spans="2:15" ht="24.95" customHeight="1" x14ac:dyDescent="0.25">
      <c r="B131" s="13"/>
      <c r="C131" s="89"/>
      <c r="D131" s="89"/>
      <c r="E131" s="89"/>
      <c r="F131" s="260" t="s">
        <v>18</v>
      </c>
      <c r="G131" s="261"/>
      <c r="H131" s="261"/>
      <c r="I131" s="261"/>
      <c r="J131" s="3"/>
      <c r="O131" s="12"/>
    </row>
    <row r="132" spans="2:15" ht="24.95" customHeight="1" x14ac:dyDescent="0.25">
      <c r="B132" s="13"/>
      <c r="C132" s="89"/>
      <c r="D132" s="89"/>
      <c r="E132" s="89"/>
      <c r="F132" s="172"/>
      <c r="G132" s="173"/>
      <c r="H132" s="173"/>
      <c r="I132" s="173"/>
      <c r="J132" s="3"/>
      <c r="O132" s="12"/>
    </row>
    <row r="133" spans="2:15" ht="15" customHeight="1" x14ac:dyDescent="0.25">
      <c r="B133" s="13"/>
      <c r="C133" s="175"/>
      <c r="D133" s="175"/>
      <c r="E133" s="175"/>
      <c r="F133" s="265" t="str">
        <f>IF(ISNONTEXT(nombreApoyoTec1),nombreApoyoTec2,nombreApoyoTec1)</f>
        <v>MARIA DEL ROSARIO MARIN AVELLANEDA</v>
      </c>
      <c r="G133" s="266"/>
      <c r="H133" s="266"/>
      <c r="I133" s="266"/>
      <c r="J133" s="3"/>
      <c r="O133" s="12"/>
    </row>
    <row r="134" spans="2:15" ht="12" customHeight="1" x14ac:dyDescent="0.25">
      <c r="B134" s="13"/>
      <c r="C134" s="89"/>
      <c r="D134" s="89"/>
      <c r="E134" s="89"/>
      <c r="F134" s="260" t="s">
        <v>1492</v>
      </c>
      <c r="G134" s="261"/>
      <c r="H134" s="261"/>
      <c r="I134" s="261"/>
      <c r="J134" s="3"/>
      <c r="O134" s="12"/>
    </row>
    <row r="135" spans="2:15" ht="17.100000000000001" customHeight="1" x14ac:dyDescent="0.25">
      <c r="B135" s="13"/>
      <c r="C135" s="89"/>
      <c r="D135" s="89"/>
      <c r="E135" s="89"/>
      <c r="F135" s="260" t="str">
        <f>IF(ISNONTEXT(L11),L12,L11)</f>
        <v xml:space="preserve">TECNOLOGO EN SEGURIDAD Y SALUD EN EL TRABAJO </v>
      </c>
      <c r="G135" s="261"/>
      <c r="H135" s="261"/>
      <c r="I135" s="261"/>
      <c r="J135" s="3"/>
      <c r="K135" s="83"/>
      <c r="L135" s="83"/>
      <c r="M135" s="83"/>
      <c r="N135" s="83"/>
      <c r="O135" s="12"/>
    </row>
    <row r="136" spans="2:15" ht="24" customHeight="1" thickBot="1" x14ac:dyDescent="0.3">
      <c r="B136" s="375">
        <v>44239</v>
      </c>
      <c r="C136" s="376"/>
      <c r="D136" s="376"/>
      <c r="E136" s="376"/>
      <c r="F136" s="377"/>
      <c r="G136" s="377"/>
      <c r="H136" s="377"/>
      <c r="I136" s="377"/>
      <c r="J136" s="377"/>
      <c r="K136" s="377"/>
      <c r="L136" s="377"/>
      <c r="M136" s="377"/>
      <c r="N136" s="377"/>
      <c r="O136" s="378"/>
    </row>
    <row r="137" spans="2:15" ht="24.95" customHeight="1" x14ac:dyDescent="0.25"/>
    <row r="138" spans="2:15" ht="24.95" customHeight="1" x14ac:dyDescent="0.25"/>
    <row r="139" spans="2:15" ht="24.95" customHeight="1" x14ac:dyDescent="0.25"/>
  </sheetData>
  <sheetProtection algorithmName="SHA-512" hashValue="8Mm34LHB2tXic3NGxAJ3S8Mz2bM1/Oas7y9qtQSqwN3w3EhS7rnHgcuqwpLXAUYQtU/3xo/Qop7rFMwQAbJeAA==" saltValue="YOFo0DDGcUiorGvvNNfXDA==" spinCount="100000" sheet="1" formatRows="0"/>
  <autoFilter ref="E99:O109">
    <filterColumn colId="0" showButton="0"/>
    <filterColumn colId="1" showButton="0"/>
    <filterColumn colId="2" showButton="0"/>
    <filterColumn colId="4" showButton="0"/>
    <filterColumn colId="5" showButton="0"/>
    <filterColumn colId="6" showButton="0"/>
    <filterColumn colId="8" showButton="0"/>
  </autoFilter>
  <mergeCells count="307">
    <mergeCell ref="F133:I133"/>
    <mergeCell ref="F134:I134"/>
    <mergeCell ref="G124:J124"/>
    <mergeCell ref="K121:K124"/>
    <mergeCell ref="B10:F10"/>
    <mergeCell ref="G10:J10"/>
    <mergeCell ref="B12:F12"/>
    <mergeCell ref="G12:J12"/>
    <mergeCell ref="I91:J91"/>
    <mergeCell ref="I92:J92"/>
    <mergeCell ref="B77:E77"/>
    <mergeCell ref="F77:G77"/>
    <mergeCell ref="H77:O77"/>
    <mergeCell ref="K83:M83"/>
    <mergeCell ref="K84:M84"/>
    <mergeCell ref="K85:M85"/>
    <mergeCell ref="K87:M87"/>
    <mergeCell ref="K88:M88"/>
    <mergeCell ref="K89:M89"/>
    <mergeCell ref="K90:M90"/>
    <mergeCell ref="K86:M86"/>
    <mergeCell ref="K91:M91"/>
    <mergeCell ref="K80:M80"/>
    <mergeCell ref="K81:M81"/>
    <mergeCell ref="K82:M82"/>
    <mergeCell ref="N80:O80"/>
    <mergeCell ref="B80:C80"/>
    <mergeCell ref="B81:C81"/>
    <mergeCell ref="B82:C82"/>
    <mergeCell ref="B78:O78"/>
    <mergeCell ref="N81:O81"/>
    <mergeCell ref="N82:O82"/>
    <mergeCell ref="M58:N58"/>
    <mergeCell ref="M59:N59"/>
    <mergeCell ref="M60:N60"/>
    <mergeCell ref="B59:G59"/>
    <mergeCell ref="B60:G60"/>
    <mergeCell ref="B79:D79"/>
    <mergeCell ref="E79:H79"/>
    <mergeCell ref="M71:N71"/>
    <mergeCell ref="K79:O79"/>
    <mergeCell ref="H65:O65"/>
    <mergeCell ref="B66:G66"/>
    <mergeCell ref="B72:G72"/>
    <mergeCell ref="B74:G74"/>
    <mergeCell ref="M66:N66"/>
    <mergeCell ref="M67:N67"/>
    <mergeCell ref="M72:N72"/>
    <mergeCell ref="B68:G68"/>
    <mergeCell ref="H69:O69"/>
    <mergeCell ref="B70:G70"/>
    <mergeCell ref="B71:G71"/>
    <mergeCell ref="B39:G39"/>
    <mergeCell ref="B41:G41"/>
    <mergeCell ref="B51:G51"/>
    <mergeCell ref="B58:G58"/>
    <mergeCell ref="H53:O53"/>
    <mergeCell ref="M49:N49"/>
    <mergeCell ref="M51:N51"/>
    <mergeCell ref="H57:O57"/>
    <mergeCell ref="B57:F57"/>
    <mergeCell ref="M45:N45"/>
    <mergeCell ref="M46:N46"/>
    <mergeCell ref="M47:N47"/>
    <mergeCell ref="M52:N52"/>
    <mergeCell ref="H48:O48"/>
    <mergeCell ref="B43:G43"/>
    <mergeCell ref="B54:G54"/>
    <mergeCell ref="B55:G55"/>
    <mergeCell ref="B56:G56"/>
    <mergeCell ref="B49:G49"/>
    <mergeCell ref="B62:G62"/>
    <mergeCell ref="B136:O136"/>
    <mergeCell ref="L124:M124"/>
    <mergeCell ref="F129:I129"/>
    <mergeCell ref="B122:F122"/>
    <mergeCell ref="G123:J123"/>
    <mergeCell ref="F131:I131"/>
    <mergeCell ref="B123:E123"/>
    <mergeCell ref="M116:O118"/>
    <mergeCell ref="G120:J120"/>
    <mergeCell ref="G121:J121"/>
    <mergeCell ref="G122:J122"/>
    <mergeCell ref="G119:O119"/>
    <mergeCell ref="B119:F119"/>
    <mergeCell ref="L126:O126"/>
    <mergeCell ref="B126:E126"/>
    <mergeCell ref="L122:M122"/>
    <mergeCell ref="L123:M123"/>
    <mergeCell ref="F130:I130"/>
    <mergeCell ref="K130:N130"/>
    <mergeCell ref="N121:O121"/>
    <mergeCell ref="N122:O122"/>
    <mergeCell ref="N123:O123"/>
    <mergeCell ref="N124:O124"/>
    <mergeCell ref="K128:N128"/>
    <mergeCell ref="B2:F3"/>
    <mergeCell ref="G2:O2"/>
    <mergeCell ref="B5:O5"/>
    <mergeCell ref="G7:J7"/>
    <mergeCell ref="N3:O3"/>
    <mergeCell ref="B6:F6"/>
    <mergeCell ref="G3:M3"/>
    <mergeCell ref="B7:F7"/>
    <mergeCell ref="H6:J6"/>
    <mergeCell ref="L6:O6"/>
    <mergeCell ref="L7:O7"/>
    <mergeCell ref="H32:O32"/>
    <mergeCell ref="B8:F8"/>
    <mergeCell ref="G8:J8"/>
    <mergeCell ref="L8:O8"/>
    <mergeCell ref="M23:N23"/>
    <mergeCell ref="M14:O14"/>
    <mergeCell ref="K14:L14"/>
    <mergeCell ref="B19:G19"/>
    <mergeCell ref="B21:G21"/>
    <mergeCell ref="B9:F9"/>
    <mergeCell ref="G9:J9"/>
    <mergeCell ref="G14:H14"/>
    <mergeCell ref="B13:O13"/>
    <mergeCell ref="B14:F14"/>
    <mergeCell ref="H20:O20"/>
    <mergeCell ref="M21:N21"/>
    <mergeCell ref="M22:N22"/>
    <mergeCell ref="B23:G23"/>
    <mergeCell ref="B11:F11"/>
    <mergeCell ref="B16:F16"/>
    <mergeCell ref="B17:F17"/>
    <mergeCell ref="G17:O17"/>
    <mergeCell ref="B98:O98"/>
    <mergeCell ref="B92:C92"/>
    <mergeCell ref="B27:G27"/>
    <mergeCell ref="B30:G30"/>
    <mergeCell ref="B45:G45"/>
    <mergeCell ref="B46:G46"/>
    <mergeCell ref="B47:G47"/>
    <mergeCell ref="H36:O36"/>
    <mergeCell ref="H40:O40"/>
    <mergeCell ref="H44:O44"/>
    <mergeCell ref="M37:N37"/>
    <mergeCell ref="B42:G42"/>
    <mergeCell ref="B35:G35"/>
    <mergeCell ref="B37:G37"/>
    <mergeCell ref="M30:N30"/>
    <mergeCell ref="M33:N33"/>
    <mergeCell ref="M31:N31"/>
    <mergeCell ref="M42:N42"/>
    <mergeCell ref="M43:N43"/>
    <mergeCell ref="M27:N27"/>
    <mergeCell ref="M35:N35"/>
    <mergeCell ref="M38:N38"/>
    <mergeCell ref="M39:N39"/>
    <mergeCell ref="M41:N41"/>
    <mergeCell ref="M114:O114"/>
    <mergeCell ref="I114:L114"/>
    <mergeCell ref="B120:F120"/>
    <mergeCell ref="B121:E121"/>
    <mergeCell ref="N120:O120"/>
    <mergeCell ref="M29:N29"/>
    <mergeCell ref="M68:N68"/>
    <mergeCell ref="M54:N54"/>
    <mergeCell ref="M55:N55"/>
    <mergeCell ref="M56:N56"/>
    <mergeCell ref="B75:G75"/>
    <mergeCell ref="B76:G76"/>
    <mergeCell ref="H73:O73"/>
    <mergeCell ref="J66:L68"/>
    <mergeCell ref="J70:L72"/>
    <mergeCell ref="J74:L76"/>
    <mergeCell ref="M74:N74"/>
    <mergeCell ref="M75:N75"/>
    <mergeCell ref="M76:N76"/>
    <mergeCell ref="B67:G67"/>
    <mergeCell ref="M70:N70"/>
    <mergeCell ref="L120:M120"/>
    <mergeCell ref="L121:M121"/>
    <mergeCell ref="I116:L118"/>
    <mergeCell ref="BJ97:BL97"/>
    <mergeCell ref="BM97:BO97"/>
    <mergeCell ref="U97:X97"/>
    <mergeCell ref="Y97:AB97"/>
    <mergeCell ref="AE97:AH97"/>
    <mergeCell ref="AI97:AM97"/>
    <mergeCell ref="AX97:AZ97"/>
    <mergeCell ref="BA97:BC97"/>
    <mergeCell ref="BD97:BF97"/>
    <mergeCell ref="BG97:BI97"/>
    <mergeCell ref="B125:O125"/>
    <mergeCell ref="F126:H126"/>
    <mergeCell ref="B15:F15"/>
    <mergeCell ref="G15:O15"/>
    <mergeCell ref="N95:O95"/>
    <mergeCell ref="N96:O96"/>
    <mergeCell ref="J95:K95"/>
    <mergeCell ref="J96:K96"/>
    <mergeCell ref="C96:E96"/>
    <mergeCell ref="C95:E95"/>
    <mergeCell ref="I79:J79"/>
    <mergeCell ref="I80:J80"/>
    <mergeCell ref="I81:J81"/>
    <mergeCell ref="I82:J82"/>
    <mergeCell ref="I83:J83"/>
    <mergeCell ref="I84:J84"/>
    <mergeCell ref="I85:J85"/>
    <mergeCell ref="I86:J86"/>
    <mergeCell ref="I87:J87"/>
    <mergeCell ref="I88:J88"/>
    <mergeCell ref="C114:H114"/>
    <mergeCell ref="I89:J89"/>
    <mergeCell ref="I90:J90"/>
    <mergeCell ref="G117:H118"/>
    <mergeCell ref="F135:I135"/>
    <mergeCell ref="M99:O99"/>
    <mergeCell ref="M100:O100"/>
    <mergeCell ref="M101:O101"/>
    <mergeCell ref="M102:O102"/>
    <mergeCell ref="M103:O103"/>
    <mergeCell ref="M104:O104"/>
    <mergeCell ref="M105:O105"/>
    <mergeCell ref="M106:O106"/>
    <mergeCell ref="M107:O107"/>
    <mergeCell ref="M108:O108"/>
    <mergeCell ref="M109:O109"/>
    <mergeCell ref="C100:H100"/>
    <mergeCell ref="C101:H101"/>
    <mergeCell ref="C102:H102"/>
    <mergeCell ref="C103:H103"/>
    <mergeCell ref="C104:H104"/>
    <mergeCell ref="C105:H105"/>
    <mergeCell ref="C106:H106"/>
    <mergeCell ref="C107:H107"/>
    <mergeCell ref="C108:H108"/>
    <mergeCell ref="F128:I128"/>
    <mergeCell ref="B116:C116"/>
    <mergeCell ref="K129:N129"/>
    <mergeCell ref="N89:O89"/>
    <mergeCell ref="N90:O90"/>
    <mergeCell ref="N91:O91"/>
    <mergeCell ref="N92:O92"/>
    <mergeCell ref="G116:H116"/>
    <mergeCell ref="D116:F116"/>
    <mergeCell ref="I99:L99"/>
    <mergeCell ref="I100:L100"/>
    <mergeCell ref="I101:L101"/>
    <mergeCell ref="I102:L102"/>
    <mergeCell ref="I103:L103"/>
    <mergeCell ref="I104:L104"/>
    <mergeCell ref="I105:L105"/>
    <mergeCell ref="I106:L106"/>
    <mergeCell ref="I107:L107"/>
    <mergeCell ref="I108:L108"/>
    <mergeCell ref="I109:L109"/>
    <mergeCell ref="E99:H99"/>
    <mergeCell ref="B115:O115"/>
    <mergeCell ref="C110:H110"/>
    <mergeCell ref="I110:L110"/>
    <mergeCell ref="M110:O110"/>
    <mergeCell ref="K92:M92"/>
    <mergeCell ref="C109:H109"/>
    <mergeCell ref="B50:G50"/>
    <mergeCell ref="B93:C93"/>
    <mergeCell ref="I93:J93"/>
    <mergeCell ref="N93:O93"/>
    <mergeCell ref="K93:M93"/>
    <mergeCell ref="G95:H95"/>
    <mergeCell ref="G96:H96"/>
    <mergeCell ref="L96:M96"/>
    <mergeCell ref="B83:C83"/>
    <mergeCell ref="B84:C84"/>
    <mergeCell ref="B85:C85"/>
    <mergeCell ref="B86:C86"/>
    <mergeCell ref="B87:C87"/>
    <mergeCell ref="B88:C88"/>
    <mergeCell ref="B89:C89"/>
    <mergeCell ref="B90:C90"/>
    <mergeCell ref="B91:C91"/>
    <mergeCell ref="B94:O94"/>
    <mergeCell ref="N83:O83"/>
    <mergeCell ref="N84:O84"/>
    <mergeCell ref="N85:O85"/>
    <mergeCell ref="N86:O86"/>
    <mergeCell ref="N87:O87"/>
    <mergeCell ref="N88:O88"/>
    <mergeCell ref="M50:N50"/>
    <mergeCell ref="J62:L64"/>
    <mergeCell ref="M62:N62"/>
    <mergeCell ref="B63:G63"/>
    <mergeCell ref="M63:N63"/>
    <mergeCell ref="B64:G64"/>
    <mergeCell ref="M64:N64"/>
    <mergeCell ref="G16:O16"/>
    <mergeCell ref="G11:J11"/>
    <mergeCell ref="B18:O18"/>
    <mergeCell ref="B26:G26"/>
    <mergeCell ref="M19:N19"/>
    <mergeCell ref="B22:G22"/>
    <mergeCell ref="H24:O24"/>
    <mergeCell ref="M25:N25"/>
    <mergeCell ref="M26:N26"/>
    <mergeCell ref="M34:N34"/>
    <mergeCell ref="B25:G25"/>
    <mergeCell ref="H28:O28"/>
    <mergeCell ref="B29:G29"/>
    <mergeCell ref="B31:G31"/>
    <mergeCell ref="B33:G33"/>
    <mergeCell ref="B34:G34"/>
    <mergeCell ref="B38:G38"/>
  </mergeCells>
  <phoneticPr fontId="4" type="noConversion"/>
  <conditionalFormatting sqref="F123 H6:J6 G14:H14 G15:G17 F121 N122:N123 F126 J126 L126:O126 G119 J14:O14 B118:F118 L7:O8 G7:G12 L6 L9:M12 O9:O12">
    <cfRule type="containsBlanks" dxfId="47" priority="450" stopIfTrue="1">
      <formula>LEN(TRIM(B6))=0</formula>
    </cfRule>
  </conditionalFormatting>
  <conditionalFormatting sqref="N124">
    <cfRule type="expression" dxfId="46" priority="388" stopIfTrue="1">
      <formula>N124&lt;VRAPOMIN</formula>
    </cfRule>
    <cfRule type="cellIs" dxfId="45" priority="409" stopIfTrue="1" operator="equal">
      <formula>0</formula>
    </cfRule>
  </conditionalFormatting>
  <conditionalFormatting sqref="N122">
    <cfRule type="expression" dxfId="44" priority="390" stopIfTrue="1">
      <formula>N122&lt;APOMINSAL</formula>
    </cfRule>
  </conditionalFormatting>
  <conditionalFormatting sqref="N123">
    <cfRule type="expression" dxfId="43" priority="389" stopIfTrue="1">
      <formula>N123&lt;APOMINARL</formula>
    </cfRule>
  </conditionalFormatting>
  <conditionalFormatting sqref="F128:I128 F130:I130 K128:N128 K130:N130 F77 O21:O23 O25:O27 O29:O31 O33:O35 O37:O39 O41:O43 O45:O47 O49 O58:O61 O66:O68 O70:O72 O74:O76 K80 N80 O54:O56 K121 O51:O52">
    <cfRule type="cellIs" dxfId="42" priority="387" stopIfTrue="1" operator="equal">
      <formula>0</formula>
    </cfRule>
  </conditionalFormatting>
  <conditionalFormatting sqref="K121:L121">
    <cfRule type="expression" dxfId="41" priority="305" stopIfTrue="1">
      <formula>AND(VRCERT="",APOMINPEN="Es pensionado?")</formula>
    </cfRule>
    <cfRule type="cellIs" dxfId="40" priority="310" stopIfTrue="1" operator="equal">
      <formula>"Es pensionado?"</formula>
    </cfRule>
    <cfRule type="containsBlanks" dxfId="39" priority="315" stopIfTrue="1">
      <formula>LEN(TRIM(K121))=0</formula>
    </cfRule>
    <cfRule type="cellIs" dxfId="38" priority="319" stopIfTrue="1" operator="equal">
      <formula>"Sin definir Vr a Cancelar"</formula>
    </cfRule>
  </conditionalFormatting>
  <conditionalFormatting sqref="L122">
    <cfRule type="expression" dxfId="37" priority="304" stopIfTrue="1">
      <formula>AND(VRCERT="",APOMINSAL="Es pensionado?")</formula>
    </cfRule>
    <cfRule type="cellIs" dxfId="36" priority="309" stopIfTrue="1" operator="equal">
      <formula>"Es pensionado?"</formula>
    </cfRule>
    <cfRule type="containsBlanks" dxfId="35" priority="314" stopIfTrue="1">
      <formula>LEN(TRIM(L122))=0</formula>
    </cfRule>
    <cfRule type="cellIs" dxfId="34" priority="318" stopIfTrue="1" operator="equal">
      <formula>"Sin definir Vr a Cancelar"</formula>
    </cfRule>
  </conditionalFormatting>
  <conditionalFormatting sqref="L123">
    <cfRule type="containsBlanks" dxfId="33" priority="313" stopIfTrue="1">
      <formula>LEN(TRIM(L123))=0</formula>
    </cfRule>
    <cfRule type="cellIs" dxfId="32" priority="316" stopIfTrue="1" operator="equal">
      <formula>"Falta Nivel ARL"</formula>
    </cfRule>
    <cfRule type="cellIs" dxfId="31" priority="317" stopIfTrue="1" operator="equal">
      <formula>"Sin definir Vr a Cancelar"</formula>
    </cfRule>
  </conditionalFormatting>
  <conditionalFormatting sqref="L124">
    <cfRule type="containsBlanks" dxfId="30" priority="302" stopIfTrue="1">
      <formula>LEN(TRIM(L124))=0</formula>
    </cfRule>
    <cfRule type="cellIs" dxfId="29" priority="303" stopIfTrue="1" operator="equal">
      <formula>"falta criterio"</formula>
    </cfRule>
  </conditionalFormatting>
  <conditionalFormatting sqref="N121">
    <cfRule type="expression" dxfId="28" priority="462" stopIfTrue="1">
      <formula>B118="SI"</formula>
    </cfRule>
    <cfRule type="expression" dxfId="27" priority="463" stopIfTrue="1">
      <formula>N121&lt;APOMINPEN</formula>
    </cfRule>
    <cfRule type="containsBlanks" dxfId="26" priority="464" stopIfTrue="1">
      <formula>LEN(TRIM(N121))=0</formula>
    </cfRule>
  </conditionalFormatting>
  <conditionalFormatting sqref="M116:O118">
    <cfRule type="cellIs" dxfId="25" priority="192" operator="lessThanOrEqual">
      <formula>0</formula>
    </cfRule>
  </conditionalFormatting>
  <conditionalFormatting sqref="J21">
    <cfRule type="expression" dxfId="24" priority="123">
      <formula>(COUNTA($H21:$I21)=1)</formula>
    </cfRule>
  </conditionalFormatting>
  <conditionalFormatting sqref="J22:J23">
    <cfRule type="expression" dxfId="23" priority="122">
      <formula>(COUNTA($H22:$I22)=1)</formula>
    </cfRule>
  </conditionalFormatting>
  <conditionalFormatting sqref="I21:I23">
    <cfRule type="expression" dxfId="22" priority="510">
      <formula>AND($H21&lt;&gt;"",$I21="")</formula>
    </cfRule>
  </conditionalFormatting>
  <conditionalFormatting sqref="L21:L23 L25:L27 L29:L31 L58:L61 L33:L35 L37:L39 L41:L43 L45:L47 L49 L54:L56 L51:L52">
    <cfRule type="expression" dxfId="21" priority="514">
      <formula>(COUNTA(I21:J21)&lt;2)</formula>
    </cfRule>
  </conditionalFormatting>
  <conditionalFormatting sqref="E79:H79 K79:O79 G121:J124">
    <cfRule type="containsBlanks" dxfId="20" priority="516">
      <formula>LEN(TRIM(E79))=0</formula>
    </cfRule>
  </conditionalFormatting>
  <conditionalFormatting sqref="C96:E96">
    <cfRule type="cellIs" dxfId="19" priority="19" operator="equal">
      <formula>0</formula>
    </cfRule>
  </conditionalFormatting>
  <conditionalFormatting sqref="J96:K96 N96:O96">
    <cfRule type="expression" dxfId="18" priority="17">
      <formula>VRINICTO=0</formula>
    </cfRule>
  </conditionalFormatting>
  <conditionalFormatting sqref="G117:H118 H77:O77">
    <cfRule type="containsBlanks" dxfId="17" priority="15">
      <formula>LEN(TRIM(G77))=0</formula>
    </cfRule>
  </conditionalFormatting>
  <conditionalFormatting sqref="F124">
    <cfRule type="containsBlanks" dxfId="16" priority="9" stopIfTrue="1">
      <formula>LEN(TRIM(F124))=0</formula>
    </cfRule>
  </conditionalFormatting>
  <conditionalFormatting sqref="G124:J124">
    <cfRule type="containsBlanks" dxfId="15" priority="8">
      <formula>LEN(TRIM(G124))=0</formula>
    </cfRule>
  </conditionalFormatting>
  <conditionalFormatting sqref="O63:O64">
    <cfRule type="cellIs" dxfId="14" priority="7" stopIfTrue="1" operator="equal">
      <formula>0</formula>
    </cfRule>
  </conditionalFormatting>
  <conditionalFormatting sqref="F133:I133 F135:I135">
    <cfRule type="cellIs" dxfId="13" priority="6" stopIfTrue="1" operator="equal">
      <formula>0</formula>
    </cfRule>
  </conditionalFormatting>
  <conditionalFormatting sqref="G96:H96">
    <cfRule type="expression" dxfId="12" priority="5">
      <formula>VRINICTO=0</formula>
    </cfRule>
  </conditionalFormatting>
  <conditionalFormatting sqref="O50">
    <cfRule type="cellIs" dxfId="11" priority="3" stopIfTrue="1" operator="equal">
      <formula>0</formula>
    </cfRule>
  </conditionalFormatting>
  <conditionalFormatting sqref="L50">
    <cfRule type="expression" dxfId="10" priority="4">
      <formula>(COUNTA(I50:J50)&lt;2)</formula>
    </cfRule>
  </conditionalFormatting>
  <conditionalFormatting sqref="O62">
    <cfRule type="cellIs" dxfId="9" priority="1" stopIfTrue="1" operator="equal">
      <formula>0</formula>
    </cfRule>
  </conditionalFormatting>
  <dataValidations xWindow="847" yWindow="546" count="49">
    <dataValidation allowBlank="1" showInputMessage="1" showErrorMessage="1" promptTitle="VR APORTE PENSION" prompt="Digite el valor del aporte sin puntos ni comas." sqref="N121"/>
    <dataValidation allowBlank="1" showInputMessage="1" showErrorMessage="1" promptTitle="VR APORTE SALUD" prompt="Digite el valor del aporte sin puntos ni comas." sqref="N122"/>
    <dataValidation allowBlank="1" showInputMessage="1" showErrorMessage="1" promptTitle="VR APORTE ARP" prompt="Digite el valor del aporte sin puntos ni comas." sqref="N123"/>
    <dataValidation type="date" allowBlank="1" showInputMessage="1" showErrorMessage="1" errorTitle="FECHA FINAL INFORME" error="El dato digitado es errado!_x000a__x000a_Por favor verifique ..." promptTitle="FECHA FINAL INFORME" prompt="AAAA-MM-DD" sqref="L6">
      <formula1>INICIO</formula1>
      <formula2>FIN</formula2>
    </dataValidation>
    <dataValidation type="list" allowBlank="1" showInputMessage="1" showErrorMessage="1" errorTitle="VIGENCIA CONTRATO" error="El dato digitado es errado!_x000a__x000a_Por favor verifique o elija uno de la lista ..." promptTitle="VIGENCIA CONTRATO" prompt="Digite vigencia del contrato sin puntos ni comas. O elijalo de la lista ..." sqref="J14">
      <formula1>AÑOS</formula1>
    </dataValidation>
    <dataValidation allowBlank="1" showInputMessage="1" showErrorMessage="1" errorTitle="CDP" error="El dato digitado es errado!_x000a__x000a_Por favor verifique ..." promptTitle="CDP" prompt="Digite Número de CDP sin punto ni comas._x000a_" sqref="M14:O14"/>
    <dataValidation allowBlank="1" showInputMessage="1" showErrorMessage="1" errorTitle="NRO CONTRATO" error="El dato digitado es errado!_x000a__x000a_Por favor verifique ..." promptTitle="NRO CONTRATO" prompt="Digite Número del Contrato sin puntos ni comas." sqref="G14:H14"/>
    <dataValidation type="list" allowBlank="1" showInputMessage="1" showErrorMessage="1" errorTitle="RIESGO" error="El dato digitado es errado!_x000a__x000a_Por favor verifique o elija uno de la lista ..." promptTitle="RIESGO" prompt="Digite Nivel de Riesgo." sqref="F123">
      <formula1>IDRIESGO</formula1>
    </dataValidation>
    <dataValidation type="list" allowBlank="1" showInputMessage="1" showErrorMessage="1" errorTitle="ES PENSIONADO?" error="El dato digitado es errado!_x000a__x000a_Por favor verifique o elija una respuesta de la lista ..." promptTitle="ES PENSIONADO?" prompt="SI o NO" sqref="F121 F124">
      <formula1>"SI,NO"</formula1>
    </dataValidation>
    <dataValidation type="list" allowBlank="1" showInputMessage="1" showErrorMessage="1" errorTitle="AÑO PERIODO DE PAGO" error="El dato digitado es errado!_x000a__x000a_Por favor verifique o elija uno de la lista ..." promptTitle="AÑO PERIODO DE PAGO" prompt="AAAA" sqref="B118">
      <formula1>AÑOS</formula1>
    </dataValidation>
    <dataValidation allowBlank="1" showInputMessage="1" showErrorMessage="1" errorTitle="VALOR MENSUAL A CERTIFICAR" error="El valor digitado es errado ..._x000a__x000a_Por favor verifique ...!" promptTitle="VALOR MENSUAL A CERTIFICAR" prompt="Digie valor sin puntos ni comas ..." sqref="H77 G95:G96 F77 G80:H80"/>
    <dataValidation allowBlank="1" showInputMessage="1" showErrorMessage="1" promptTitle="OBLIGACION CONTRACTUAL" prompt="Relacione una a una las obligaciones registradas en el contrato ..." sqref="E101:E114"/>
    <dataValidation allowBlank="1" showInputMessage="1" showErrorMessage="1" promptTitle="SOPORTE ACTIVIDADES" prompt="Describa brevemente cual es el soporte o evidencia de cumplimiento de las actividades realizadas." sqref="M100:M114 N102:N114"/>
    <dataValidation allowBlank="1" showInputMessage="1" showErrorMessage="1" promptTitle="% CUMPLIMIENTO ACTIVIDAD" prompt="Digie el % de cumplimiento de las actividades realizadas." sqref="O102:O114"/>
    <dataValidation type="list" allowBlank="1" showInputMessage="1" showErrorMessage="1" errorTitle="ENTIDAD BANCARIA" error="El dato digitado no es correcto ... _x000a__x000a_Por favor verifique !!!" promptTitle="ENTIDAD BANCARIA" prompt="Digite el nombre de la Entidad Bancaria o elíjalo de la lista ..." sqref="F126:H126">
      <formula1>IDBCO</formula1>
    </dataValidation>
    <dataValidation type="list" allowBlank="1" showInputMessage="1" showErrorMessage="1" errorTitle="TIPO CUENTA" error="El dato digitado no es correcto ... _x000a__x000a_Por favor verifique !!!" promptTitle="TIPO CUENTA" prompt="Digite el Tipo de Cuenta o elíjalo de la lista ..." sqref="J126">
      <formula1>TCTA</formula1>
    </dataValidation>
    <dataValidation allowBlank="1" showInputMessage="1" showErrorMessage="1" promptTitle="NUMERO CUENTA" prompt="Digite el Número de Cuenta Bancaria incluyendo ceros a la izquierda si es el caso, para lo cual debe digitar primero comilla sencilla (')_x000a__x000a_No digire ni puntos (.) ni comas (,)." sqref="L126:O126"/>
    <dataValidation allowBlank="1" showInputMessage="1" showErrorMessage="1" promptTitle="CARGO O ACTIVIDAD" prompt="Digite el nombre del Cargo del Supervisor 1 del Contrato" sqref="L9:O12"/>
    <dataValidation allowBlank="1" showInputMessage="1" errorTitle="NRO CEDULA" error="El número digitado no corresponde a un nro de cédula válido!_x000a__x000a_Por favor verifique ..." promptTitle="TELEFONO(S)" prompt="Digite el/los número(s) telefónico(s) de contacto" sqref="L7:O8"/>
    <dataValidation allowBlank="1" showInputMessage="1" showErrorMessage="1" sqref="O52 O54:O56"/>
    <dataValidation allowBlank="1" showInputMessage="1" showErrorMessage="1" prompt="Indicar las fechas del periodo para el cual se presenta la cuenta de cobro. Por ejemplo Mes agosto del 01/08/2016 a 31/08/2016" sqref="S97:T97 JO97:JP97 TK97:TL97 ADG97:ADH97 ANC97:AND97 AWY97:AWZ97 BGU97:BGV97 BQQ97:BQR97 CAM97:CAN97 CKI97:CKJ97 CUE97:CUF97 DEA97:DEB97 DNW97:DNX97 DXS97:DXT97 EHO97:EHP97 ERK97:ERL97 FBG97:FBH97 FLC97:FLD97 FUY97:FUZ97 GEU97:GEV97 GOQ97:GOR97 GYM97:GYN97 HII97:HIJ97 HSE97:HSF97 ICA97:ICB97 ILW97:ILX97 IVS97:IVT97 JFO97:JFP97 JPK97:JPL97 JZG97:JZH97 KJC97:KJD97 KSY97:KSZ97 LCU97:LCV97 LMQ97:LMR97 LWM97:LWN97 MGI97:MGJ97 MQE97:MQF97 NAA97:NAB97 NJW97:NJX97 NTS97:NTT97 ODO97:ODP97 ONK97:ONL97 OXG97:OXH97 PHC97:PHD97 PQY97:PQZ97 QAU97:QAV97 QKQ97:QKR97 QUM97:QUN97 REI97:REJ97 ROE97:ROF97 RYA97:RYB97 SHW97:SHX97 SRS97:SRT97 TBO97:TBP97 TLK97:TLL97 TVG97:TVH97 UFC97:UFD97 UOY97:UOZ97 UYU97:UYV97 VIQ97:VIR97 VSM97:VSN97 WCI97:WCJ97 WME97:WMF97 WWA97:WWB97"/>
    <dataValidation type="whole" allowBlank="1" showInputMessage="1" showErrorMessage="1" sqref="AC97 JY97 TU97 ADQ97 ANM97 AXI97 BHE97 BRA97 CAW97 CKS97 CUO97 DEK97 DOG97 DYC97 EHY97 ERU97 FBQ97 FLM97 FVI97 GFE97 GPA97 GYW97 HIS97 HSO97 ICK97 IMG97 IWC97 JFY97 JPU97 JZQ97 KJM97 KTI97 LDE97 LNA97 LWW97 MGS97 MQO97 NAK97 NKG97 NUC97 ODY97 ONU97 OXQ97 PHM97 PRI97 QBE97 QLA97 QUW97 RES97 ROO97 RYK97 SIG97 SSC97 TBY97 TLU97 TVQ97 UFM97 UPI97 UZE97 VJA97 VSW97 WCS97 WMO97 WWK97">
      <formula1>2015</formula1>
      <formula2>2030</formula2>
    </dataValidation>
    <dataValidation allowBlank="1" showInputMessage="1" showErrorMessage="1" promptTitle="ACTIVIDADES REALIZADAS" prompt="Describa bremente las actividades llevadas a cabo para dar cumplimiento a la actividad contractual ..." sqref="I101:L114"/>
    <dataValidation type="date" allowBlank="1" showInputMessage="1" showErrorMessage="1" errorTitle="FECHA INICIAL INFORME" error="El dato digitado es errado!_x000a__x000a_Por favor verifique ..." promptTitle="FECHA INICIAL INFORME" prompt="Formato : AAAA-MM-DD_x000a_" sqref="H6:J6">
      <formula1>INICIO</formula1>
      <formula2>FIN</formula2>
    </dataValidation>
    <dataValidation allowBlank="1" showInputMessage="1" showErrorMessage="1" promptTitle="NOMBRE SUPERVISOR" prompt="Nombres y Apellidos Completos" sqref="G9:G12"/>
    <dataValidation allowBlank="1" showInputMessage="1" showErrorMessage="1" promptTitle="NOMBRE CONTRATISTA" prompt=" Nombres y Apellidos Completos" sqref="G7:J7"/>
    <dataValidation allowBlank="1" showInputMessage="1" showErrorMessage="1" promptTitle="CORREO ELECTRONICO" prompt="Digite dirección de correo electrónico de contacto" sqref="G8:J8"/>
    <dataValidation allowBlank="1" showInputMessage="1" showErrorMessage="1" promptTitle="ADM DE FONDO DE PENSIONES" prompt="Digite el nombre de la Administradora de Fondo de Pensiones" sqref="G121:J121"/>
    <dataValidation allowBlank="1" showInputMessage="1" showErrorMessage="1" promptTitle="ENTIDAD PROMOTORA DE SALUD" prompt="Digite el nombre del Entidad Promotora de Salud" sqref="G122:J122 G124:J124"/>
    <dataValidation allowBlank="1" showInputMessage="1" showErrorMessage="1" promptTitle="ADM DE RIESGOS LABORALES" prompt="Digite el nombre de la Administradora de Riestos Laborales" sqref="G123:J123"/>
    <dataValidation allowBlank="1" showInputMessage="1" showErrorMessage="1" errorTitle="PERIL" error="El dato digitado es errado!_x000a__x000a_Por favor verifique ..." promptTitle="PERFIL" prompt="Digite Perfil" sqref="G15:O17"/>
    <dataValidation type="date" operator="greaterThan" allowBlank="1" showInputMessage="1" showErrorMessage="1" promptTitle="FECHA INICIO DE CONTRATO" prompt="Formato : AAAA-MM-DD_x000a_" sqref="E79:H79">
      <formula1>36161</formula1>
    </dataValidation>
    <dataValidation type="date" operator="greaterThan" allowBlank="1" showInputMessage="1" showErrorMessage="1" promptTitle="FECHA TERMINACION CONTRATO INICI" prompt="Formato : AAAA-MM-DD_x000a_" sqref="K79:O79">
      <formula1>E79</formula1>
    </dataValidation>
    <dataValidation allowBlank="1" showInputMessage="1" showErrorMessage="1" errorTitle="VALOR MENSUAL A CERTIFICAR" error="El valor digitado es errado ..._x000a__x000a_Por favor verifique ...!" promptTitle="NRO CDP" prompt="Digie valor sin puntos ni comas ..." sqref="H81:H92 I93"/>
    <dataValidation allowBlank="1" showInputMessage="1" showErrorMessage="1" promptTitle="NRO ADICION" prompt="Digie valor sin puntos ni comas ..." sqref="F81:F92 G93"/>
    <dataValidation allowBlank="1" showInputMessage="1" showErrorMessage="1" errorTitle="VALOR MENSUAL A CERTIFICAR" error="El valor digitado es errado ..._x000a__x000a_Por favor verifique ...!" promptTitle="VALOR ADICION" prompt="Digie valor sin puntos ni comas ..." sqref="G81:G92 H93"/>
    <dataValidation allowBlank="1" showInputMessage="1" showErrorMessage="1" promptTitle="NRO PRORROGA" prompt="Digie valor sin puntos ni comas ..." sqref="B81:C93"/>
    <dataValidation allowBlank="1" showInputMessage="1" showErrorMessage="1" promptTitle="FECHA INICIO PRORROGA" prompt="Formato : AAAA-MM-DD" sqref="D81:D93 E93"/>
    <dataValidation allowBlank="1" showInputMessage="1" showErrorMessage="1" promptTitle="FECHA FINALIZACION PRORROGA" prompt="Formato : AAAA-MM-DD" sqref="E81:E92 F93"/>
    <dataValidation type="list" allowBlank="1" showInputMessage="1" showErrorMessage="1" errorTitle="MES CUENTA DE COBRO" error="El valor digitado es errado .... Por favor verifique !" promptTitle="MES CUENTA DE COBRO" prompt="Digite mes Cuenta de Cobro o elíjalo de la lista ..." sqref="K81:M93">
      <formula1>NOMMESES</formula1>
    </dataValidation>
    <dataValidation type="list" allowBlank="1" showInputMessage="1" showErrorMessage="1" promptTitle="MES PERIODO DE PAGO" prompt="MM" sqref="C118">
      <formula1>IDMES</formula1>
    </dataValidation>
    <dataValidation type="list" allowBlank="1" showInputMessage="1" showErrorMessage="1" errorTitle="AÑO PERIODO DE PAGO" error="El dato digitado es errado!_x000a__x000a_Por favor verifique o elija uno de la lista ..." promptTitle="DIA FECHA DE PAGO" prompt="DD" sqref="F118">
      <formula1>DIAS</formula1>
    </dataValidation>
    <dataValidation type="list" allowBlank="1" showInputMessage="1" showErrorMessage="1" promptTitle="MES FECHA DE PAGO" prompt="MM" sqref="E118">
      <formula1>IDMES</formula1>
    </dataValidation>
    <dataValidation type="list" allowBlank="1" showInputMessage="1" showErrorMessage="1" errorTitle="AÑO PERIODO DE PAGO" error="El dato digitado es errado!_x000a__x000a_Por favor verifique o elija uno de la lista ..." promptTitle="AÑO FECHA DE PAGO" prompt="AAAA" sqref="D118">
      <formula1>AÑOS</formula1>
    </dataValidation>
    <dataValidation allowBlank="1" showInputMessage="1" showErrorMessage="1" promptTitle="NUMERO PLANILLA DE PAGO" prompt="Digite valor sin puntos ni comas ..." sqref="G117:H118"/>
    <dataValidation allowBlank="1" showInputMessage="1" showErrorMessage="1" promptTitle="VALOR HONORARIOS" prompt="Digite valor Honorarios certificados mes anterior sin puntos ni comes ..." sqref="M116:O118"/>
    <dataValidation type="list" allowBlank="1" showInputMessage="1" showErrorMessage="1" errorTitle="Centro de Costos" error="_x000a_Dato errado!_x000a__x000a_Por favor verifique ..._x000a_" promptTitle="Centro de Costos" prompt="_x000a_Digite el Centro de Costos o elíjalo de la lista ..._x000a_" sqref="I64">
      <formula1>OFFSET(C$552,MATCH(SPUB003,NUEVE,0)-1,0,COUNTIF(NUEVE,SPUB003),1)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2">
      <formula1>OFFSET(C$552,MATCH(SPUB001,NUEVE,0)-1,0,COUNTIF(NUEVE,SPUB001),1)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3">
      <formula1>OFFSET(C$552,MATCH(SPUB002,NUEVE,0)-1,0,COUNTIF(NUEVE,SPUB002),1)</formula1>
    </dataValidation>
  </dataValidations>
  <hyperlinks>
    <hyperlink ref="G40" location="mUCIA" tooltip="Mostrar / Ocultar" display="Mostrar"/>
    <hyperlink ref="G44" location="mCOMP" tooltip="Mostrar / Ocultar" display="Mostrar"/>
    <hyperlink ref="G36" location="mUCIN" tooltip="Mostrar / Ocultar" display="Mostrar"/>
    <hyperlink ref="G32" location="mUCIP" tooltip="Mostrar / Ocultar" display="Mostrar"/>
    <hyperlink ref="G28" location="mHOSP" tooltip="Mostrar / Ocultar" display="Mostrar"/>
    <hyperlink ref="G24" location="mURGE" tooltip="Mostrar / Ocultar" display="Mostrar"/>
    <hyperlink ref="G20" location="mAMBU" tooltip="Mostrar / Ocultar" display="Mostrar"/>
  </hyperlinks>
  <printOptions horizontalCentered="1"/>
  <pageMargins left="0.19685039370078741" right="0.19685039370078741" top="0.70866141732283472" bottom="0.59055118110236227" header="0.31496062992125984" footer="0.31496062992125984"/>
  <pageSetup scale="63" fitToHeight="0" orientation="portrait" blackAndWhite="1" r:id="rId1"/>
  <headerFooter>
    <oddFooter>&amp;C&amp;8Pág &amp;P de &amp;N</oddFooter>
  </headerFooter>
  <drawing r:id="rId2"/>
  <extLst>
    <ext xmlns:x14="http://schemas.microsoft.com/office/spreadsheetml/2009/9/main" uri="{CCE6A557-97BC-4b89-ADB6-D9C93CAAB3DF}">
      <x14:dataValidations xmlns:xm="http://schemas.microsoft.com/office/excel/2006/main" xWindow="847" yWindow="546" count="81">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DIRECCION'!C$694,MATCH(UCIP003,TRECE,0)-1,0,COUNTIF(TRECE,UCIP003),1)</xm:f>
          </x14:formula1>
          <xm:sqref>I35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DIRECCION'!C$694,MATCH(UCIP001,TRECE,0)-1,0,COUNTIF(TRECE,UCIP001),1)</xm:f>
          </x14:formula1>
          <xm:sqref>I33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DIRECCION'!C$694,MATCH(UCIP002,TRECE,0)-1,0,COUNTIF(TRECE,UCIP002),1)</xm:f>
          </x14:formula1>
          <xm:sqref>I34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DIRECCION'!I1048571,MATCH(PIC,DIRECCIONES,0)-1,0,COUNTIF(DIRECCIONES,PIC),1)</xm:f>
          </x14:formula1>
          <xm:sqref>H64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DIRECCION'!I1048571,MATCH(PIC,DIRECCIONES,0)-1,0,COUNTIF(DIRECCIONES,PIC),1)</xm:f>
          </x14:formula1>
          <xm:sqref>H62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DIRECCION'!I1048571,MATCH(PIC,DIRECCIONES,0)-1,0,COUNTIF(DIRECCIONES,PIC),1)</xm:f>
          </x14:formula1>
          <xm:sqref>H63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DIRECCION'!C$547,MATCH(SPUB003,NUEVE,0)-1,0,COUNTIF(NUEVE,SPUB003),1)</xm:f>
          </x14:formula1>
          <xm:sqref>I68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DIRECCION'!C$556,MATCH(REMU003,OCHO,0)-1,0,COUNTIF(OCHO,REMU003),1)</xm:f>
          </x14:formula1>
          <xm:sqref>I76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DIRECCION'!C$547,MATCH(SPUB001,NUEVE,0)-1,0,COUNTIF(NUEVE,SPUB001),1)</xm:f>
          </x14:formula1>
          <xm:sqref>I66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DIRECCION'!C$547,MATCH(SPUB002,NUEVE,0)-1,0,COUNTIF(NUEVE,SPUB002),1)</xm:f>
          </x14:formula1>
          <xm:sqref>I67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DIRECCION'!C$556,MATCH(REMU001,OCHO,0)-1,0,COUNTIF(OCHO,REMU001),1)</xm:f>
          </x14:formula1>
          <xm:sqref>I74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DIRECCION'!C$556,MATCH(REMU002,OCHO,0)-1,0,COUNTIF(OCHO,REMU002),1)</xm:f>
          </x14:formula1>
          <xm:sqref>I75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DIRECCION'!C$684,MATCH(SIRC001,DIEZ,0)-1,0,COUNTIF(DIEZ,SIRC001),1)</xm:f>
          </x14:formula1>
          <xm:sqref>I52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DIRECCION'!C$628,MATCH(RURA003,CATORCE,0)-1,0,COUNTIF(CATORCE,RURA003),1)</xm:f>
          </x14:formula1>
          <xm:sqref>I56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DIRECCION'!C$628,MATCH(RURA001,CATORCE,0)-1,0,COUNTIF(CATORCE,RURA001),1)</xm:f>
          </x14:formula1>
          <xm:sqref>I54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DIRECCION'!C$628,MATCH(RURA002,CATORCE,0)-1,0,COUNTIF(CATORCE,RURA002),1)</xm:f>
          </x14:formula1>
          <xm:sqref>I55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DIRECCION'!C$690,MATCH(UCIN003,DOCE,0)-1,0,COUNTIF(DOCE,UCIN003),1)</xm:f>
          </x14:formula1>
          <xm:sqref>I39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DIRECCION'!C$685,MATCH(UCIA003,ONCE,0)-1,0,COUNTIF(ONCE,UCIA003),1)</xm:f>
          </x14:formula1>
          <xm:sqref>I43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DIRECCION'!C$690,MATCH(UCIN001,DOCE,0)-1,0,COUNTIF(DOCE,UCIN001),1)</xm:f>
          </x14:formula1>
          <xm:sqref>I37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DIRECCION'!C$690,MATCH(UCIN002,DOCE,0)-1,0,COUNTIF(DOCE,UCIN002),1)</xm:f>
          </x14:formula1>
          <xm:sqref>I38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DIRECCION'!C$685,MATCH(UCIA001,ONCE,0)-1,0,COUNTIF(ONCE,UCIA001),1)</xm:f>
          </x14:formula1>
          <xm:sqref>I41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DIRECCION'!C$685,MATCH(UCIA002,ONCE,0)-1,0,COUNTIF(ONCE,UCIA002),1)</xm:f>
          </x14:formula1>
          <xm:sqref>I42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DIRECCION'!C$463,MATCH(HONO003,SEIS,0)-1,0,COUNTIF(SEIS,HONO003),1)</xm:f>
          </x14:formula1>
          <xm:sqref>I72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DIRECCION'!C$463,MATCH(HONO001,SEIS,0)-1,0,COUNTIF(SEIS,HONO001),1)</xm:f>
          </x14:formula1>
          <xm:sqref>I70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DIRECCION'!C$463,MATCH(HONO002,SEIS,0)-1,0,COUNTIF(SEIS,HONO002),1)</xm:f>
          </x14:formula1>
          <xm:sqref>I71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DIRECCION'!C$535,MATCH(PART003,SIETE,0)-1,0,COUNTIF(SIETE,PART003),1)</xm:f>
          </x14:formula1>
          <xm:sqref>I60:I61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DIRECCION'!C$535,MATCH(PART001,SIETE,0)-1,0,COUNTIF(SIETE,PART001),1)</xm:f>
          </x14:formula1>
          <xm:sqref>I58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DIRECCION'!C$535,MATCH(PART002,SIETE,0)-1,0,COUNTIF(SIETE,PART002),1)</xm:f>
          </x14:formula1>
          <xm:sqref>I59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DIRECCION'!C$429,MATCH(URGE003,CINCO,0)-1,0,COUNTIF(CINCO,URGE003),1)</xm:f>
          </x14:formula1>
          <xm:sqref>I27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DIRECCION'!C$429,MATCH(URGE001,CINCO,0)-1,0,COUNTIF(CINCO,URGE001),1)</xm:f>
          </x14:formula1>
          <xm:sqref>I25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DIRECCION'!C$429,MATCH(URGE002,CINCO,0)-1,0,COUNTIF(CINCO,URGE002),1)</xm:f>
          </x14:formula1>
          <xm:sqref>I26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DIRECCION'!C$341,MATCH(HOSP003,CUATRO,0)-1,0,COUNTIF(CUATRO,HOSP003),1)</xm:f>
          </x14:formula1>
          <xm:sqref>I31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DIRECCION'!C$341,MATCH(HOSP001,CUATRO,0)-1,0,COUNTIF(CUATRO,HOSP001),1)</xm:f>
          </x14:formula1>
          <xm:sqref>I29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DIRECCION'!C$341,MATCH(HOSP002,CUATRO,0)-1,0,COUNTIF(CUATRO,HOSP002),1)</xm:f>
          </x14:formula1>
          <xm:sqref>I30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DIRECCION'!C$97,MATCH(AMBU003,TRES,0)-1,0,COUNTIF(TRES,AMBU003),1)</xm:f>
          </x14:formula1>
          <xm:sqref>I23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DIRECCION'!C$97,MATCH(AMBU001,TRES,0)-1,0,COUNTIF(TRES,AMBU001),1)</xm:f>
          </x14:formula1>
          <xm:sqref>I21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DIRECCION'!C$97,MATCH(AMBU002,TRES,0)-1,0,COUNTIF(TRES,AMBU002),1)</xm:f>
          </x14:formula1>
          <xm:sqref>I22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DIRECCION'!I2,MATCH(PIC,DIRECCIONES,0)-1,0,COUNTIF(DIRECCIONES,PIC),1)</xm:f>
          </x14:formula1>
          <xm:sqref>H68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DIRECCION'!I2,MATCH(PIC,DIRECCIONES,0)-1,0,COUNTIF(DIRECCIONES,PIC),1)</xm:f>
          </x14:formula1>
          <xm:sqref>H66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DIRECCION'!I2,MATCH(PIC,DIRECCIONES,0)-1,0,COUNTIF(DIRECCIONES,PIC),1)</xm:f>
          </x14:formula1>
          <xm:sqref>H67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H70</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DIRECCION'!C$2,MATCH(CAPH002,UNO,0)-1,0,COUNTIF(UNO,CAPH002),1)</xm:f>
          </x14:formula1>
          <xm:sqref>I50:I51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H60:H61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DIRECCION'!I2,MATCH(SIRC,DIRECCIONES,0)-1,0,COUNTIF(DIRECCIONES,SIRC),1)</xm:f>
          </x14:formula1>
          <xm:sqref>H52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DIRECCION'!I1,MATCH(APH,DIRECCIONES,0)-1,0,COUNTIF(DIRECCIONES,APH),1)</xm:f>
          </x14:formula1>
          <xm:sqref>H50:H51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H58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DIRECCION'!C$4,MATCH(COMP003,DOS,0)-1,0,COUNTIF(DOS,COMP003),1)</xm:f>
          </x14:formula1>
          <xm:sqref>I47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H31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H39</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H29</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H30</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DIRECCION'!C$4,MATCH(COMP001,DOS,0)-1,0,COUNTIF(DOS,COMP001),1)</xm:f>
          </x14:formula1>
          <xm:sqref>I45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DIRECCION'!C$4,MATCH(COMP002,DOS,0)-1,0,COUNTIF(DOS,COMP002),1)</xm:f>
          </x14:formula1>
          <xm:sqref>I46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DIRECCION'!I2,MATCH(APH,DIRECCIONES,0)-1,0,COUNTIF(DIRECCIONES,APH),1)</xm:f>
          </x14:formula1>
          <xm:sqref>H49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DIRECCION'!C$2,MATCH(CAPH001,UNO,0)-1,0,COUNTIF(UNO,CAPH001),1)</xm:f>
          </x14:formula1>
          <xm:sqref>I49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L764"/>
  <sheetViews>
    <sheetView showGridLines="0" zoomScale="90" zoomScaleNormal="90" workbookViewId="0">
      <pane ySplit="1" topLeftCell="A688" activePane="bottomLeft" state="frozen"/>
      <selection activeCell="A2" sqref="A2"/>
      <selection pane="bottomLeft" activeCell="A690" sqref="A690"/>
    </sheetView>
  </sheetViews>
  <sheetFormatPr baseColWidth="10" defaultColWidth="10.85546875" defaultRowHeight="15" x14ac:dyDescent="0.25"/>
  <cols>
    <col min="1" max="1" width="91.7109375" style="38" customWidth="1"/>
    <col min="2" max="2" width="33.42578125" style="37" customWidth="1"/>
    <col min="3" max="3" width="26.28515625" style="37" customWidth="1"/>
    <col min="4" max="4" width="90.42578125" style="37" customWidth="1"/>
    <col min="8" max="8" width="85.140625" bestFit="1" customWidth="1"/>
    <col min="9" max="9" width="30.85546875" bestFit="1" customWidth="1"/>
    <col min="12" max="12" width="30.85546875" bestFit="1" customWidth="1"/>
  </cols>
  <sheetData>
    <row r="1" spans="1:12" x14ac:dyDescent="0.25">
      <c r="A1" s="44" t="s">
        <v>1392</v>
      </c>
      <c r="B1" s="40" t="s">
        <v>19</v>
      </c>
      <c r="C1" s="40" t="s">
        <v>1070</v>
      </c>
      <c r="D1" s="40" t="s">
        <v>1071</v>
      </c>
      <c r="E1" s="41"/>
      <c r="H1" t="s">
        <v>1392</v>
      </c>
      <c r="I1" t="s">
        <v>19</v>
      </c>
      <c r="L1" t="s">
        <v>19</v>
      </c>
    </row>
    <row r="2" spans="1:12" x14ac:dyDescent="0.25">
      <c r="A2" s="39" t="s">
        <v>1064</v>
      </c>
      <c r="B2" s="43" t="s">
        <v>1053</v>
      </c>
      <c r="C2" s="42" t="s">
        <v>1512</v>
      </c>
      <c r="D2" s="42" t="s">
        <v>1513</v>
      </c>
      <c r="E2" s="41"/>
      <c r="H2" t="s">
        <v>1064</v>
      </c>
      <c r="I2" t="s">
        <v>1053</v>
      </c>
      <c r="L2" t="s">
        <v>1082</v>
      </c>
    </row>
    <row r="3" spans="1:12" x14ac:dyDescent="0.25">
      <c r="A3" s="39" t="s">
        <v>1064</v>
      </c>
      <c r="B3" s="43" t="s">
        <v>1053</v>
      </c>
      <c r="C3" s="42" t="s">
        <v>1510</v>
      </c>
      <c r="D3" s="42" t="s">
        <v>1511</v>
      </c>
      <c r="E3" s="41"/>
      <c r="H3" t="s">
        <v>1334</v>
      </c>
      <c r="I3" t="s">
        <v>1082</v>
      </c>
      <c r="L3" t="s">
        <v>1385</v>
      </c>
    </row>
    <row r="4" spans="1:12" x14ac:dyDescent="0.25">
      <c r="A4" s="39" t="s">
        <v>1334</v>
      </c>
      <c r="B4" s="43" t="s">
        <v>1082</v>
      </c>
      <c r="C4" s="42" t="s">
        <v>288</v>
      </c>
      <c r="D4" s="42" t="s">
        <v>668</v>
      </c>
      <c r="E4" s="41"/>
      <c r="H4" t="s">
        <v>1334</v>
      </c>
      <c r="I4" t="s">
        <v>1116</v>
      </c>
      <c r="L4" t="s">
        <v>1053</v>
      </c>
    </row>
    <row r="5" spans="1:12" x14ac:dyDescent="0.25">
      <c r="A5" s="39" t="s">
        <v>1334</v>
      </c>
      <c r="B5" s="43" t="s">
        <v>1082</v>
      </c>
      <c r="C5" s="42" t="s">
        <v>275</v>
      </c>
      <c r="D5" s="42" t="s">
        <v>1342</v>
      </c>
      <c r="E5" s="41"/>
      <c r="H5" t="s">
        <v>1334</v>
      </c>
      <c r="I5" t="s">
        <v>1129</v>
      </c>
      <c r="L5" t="s">
        <v>1116</v>
      </c>
    </row>
    <row r="6" spans="1:12" x14ac:dyDescent="0.25">
      <c r="A6" s="39" t="s">
        <v>1334</v>
      </c>
      <c r="B6" s="43" t="s">
        <v>1082</v>
      </c>
      <c r="C6" s="42" t="s">
        <v>855</v>
      </c>
      <c r="D6" s="42" t="s">
        <v>1350</v>
      </c>
      <c r="E6" s="41"/>
      <c r="H6" t="s">
        <v>1334</v>
      </c>
      <c r="I6" t="s">
        <v>1122</v>
      </c>
      <c r="L6" t="s">
        <v>1129</v>
      </c>
    </row>
    <row r="7" spans="1:12" x14ac:dyDescent="0.25">
      <c r="A7" s="39" t="s">
        <v>1334</v>
      </c>
      <c r="B7" s="43" t="s">
        <v>1082</v>
      </c>
      <c r="C7" s="42" t="s">
        <v>1353</v>
      </c>
      <c r="D7" s="42" t="s">
        <v>1354</v>
      </c>
      <c r="E7" s="41"/>
      <c r="H7" t="s">
        <v>1334</v>
      </c>
      <c r="I7" t="s">
        <v>1096</v>
      </c>
      <c r="L7" t="s">
        <v>1142</v>
      </c>
    </row>
    <row r="8" spans="1:12" x14ac:dyDescent="0.25">
      <c r="A8" s="39" t="s">
        <v>1334</v>
      </c>
      <c r="B8" s="43" t="s">
        <v>1116</v>
      </c>
      <c r="C8" s="42" t="s">
        <v>1447</v>
      </c>
      <c r="D8" s="42" t="s">
        <v>1448</v>
      </c>
      <c r="E8" s="41"/>
      <c r="H8" t="s">
        <v>1334</v>
      </c>
      <c r="I8" t="s">
        <v>1120</v>
      </c>
      <c r="L8" t="s">
        <v>1122</v>
      </c>
    </row>
    <row r="9" spans="1:12" x14ac:dyDescent="0.25">
      <c r="A9" s="39" t="s">
        <v>1334</v>
      </c>
      <c r="B9" s="43" t="s">
        <v>1116</v>
      </c>
      <c r="C9" s="42" t="s">
        <v>357</v>
      </c>
      <c r="D9" s="42" t="s">
        <v>1344</v>
      </c>
      <c r="E9" s="41"/>
      <c r="H9" t="s">
        <v>1334</v>
      </c>
      <c r="I9" t="s">
        <v>1136</v>
      </c>
      <c r="L9" t="s">
        <v>1397</v>
      </c>
    </row>
    <row r="10" spans="1:12" x14ac:dyDescent="0.25">
      <c r="A10" s="39" t="s">
        <v>1334</v>
      </c>
      <c r="B10" s="43" t="s">
        <v>1116</v>
      </c>
      <c r="C10" s="42" t="s">
        <v>367</v>
      </c>
      <c r="D10" s="42" t="s">
        <v>366</v>
      </c>
      <c r="E10" s="41"/>
      <c r="H10" t="s">
        <v>1334</v>
      </c>
      <c r="I10" t="s">
        <v>1132</v>
      </c>
      <c r="L10" t="s">
        <v>1096</v>
      </c>
    </row>
    <row r="11" spans="1:12" x14ac:dyDescent="0.25">
      <c r="A11" s="39" t="s">
        <v>1334</v>
      </c>
      <c r="B11" s="43" t="s">
        <v>1116</v>
      </c>
      <c r="C11" s="42" t="s">
        <v>411</v>
      </c>
      <c r="D11" s="42" t="s">
        <v>410</v>
      </c>
      <c r="E11" s="41"/>
      <c r="H11" t="s">
        <v>1334</v>
      </c>
      <c r="I11" t="s">
        <v>1176</v>
      </c>
      <c r="L11" t="s">
        <v>1126</v>
      </c>
    </row>
    <row r="12" spans="1:12" x14ac:dyDescent="0.25">
      <c r="A12" s="39" t="s">
        <v>1334</v>
      </c>
      <c r="B12" s="43" t="s">
        <v>1116</v>
      </c>
      <c r="C12" s="42" t="s">
        <v>830</v>
      </c>
      <c r="D12" s="42" t="s">
        <v>1352</v>
      </c>
      <c r="E12" s="41"/>
      <c r="H12" t="s">
        <v>1334</v>
      </c>
      <c r="I12" t="s">
        <v>1143</v>
      </c>
      <c r="L12" t="s">
        <v>1120</v>
      </c>
    </row>
    <row r="13" spans="1:12" x14ac:dyDescent="0.25">
      <c r="A13" s="39" t="s">
        <v>1334</v>
      </c>
      <c r="B13" s="43" t="s">
        <v>1116</v>
      </c>
      <c r="C13" s="42" t="s">
        <v>441</v>
      </c>
      <c r="D13" s="42" t="s">
        <v>440</v>
      </c>
      <c r="E13" s="41"/>
      <c r="H13" t="s">
        <v>1334</v>
      </c>
      <c r="I13" t="s">
        <v>1078</v>
      </c>
      <c r="L13" t="s">
        <v>1098</v>
      </c>
    </row>
    <row r="14" spans="1:12" x14ac:dyDescent="0.25">
      <c r="A14" s="39" t="s">
        <v>1334</v>
      </c>
      <c r="B14" s="43" t="s">
        <v>1116</v>
      </c>
      <c r="C14" s="42" t="s">
        <v>437</v>
      </c>
      <c r="D14" s="42" t="s">
        <v>831</v>
      </c>
      <c r="E14" s="41"/>
      <c r="H14" t="s">
        <v>1334</v>
      </c>
      <c r="I14" t="s">
        <v>1074</v>
      </c>
      <c r="L14" t="s">
        <v>1136</v>
      </c>
    </row>
    <row r="15" spans="1:12" x14ac:dyDescent="0.25">
      <c r="A15" s="39" t="s">
        <v>1334</v>
      </c>
      <c r="B15" s="43" t="s">
        <v>1116</v>
      </c>
      <c r="C15" s="42" t="s">
        <v>439</v>
      </c>
      <c r="D15" s="42" t="s">
        <v>438</v>
      </c>
      <c r="E15" s="41"/>
      <c r="H15" t="s">
        <v>1334</v>
      </c>
      <c r="I15" t="s">
        <v>1114</v>
      </c>
      <c r="L15" t="s">
        <v>1132</v>
      </c>
    </row>
    <row r="16" spans="1:12" x14ac:dyDescent="0.25">
      <c r="A16" s="39" t="s">
        <v>1334</v>
      </c>
      <c r="B16" s="43" t="s">
        <v>1129</v>
      </c>
      <c r="C16" s="42" t="s">
        <v>483</v>
      </c>
      <c r="D16" s="42" t="s">
        <v>1345</v>
      </c>
      <c r="E16" s="41"/>
      <c r="H16" t="s">
        <v>1334</v>
      </c>
      <c r="I16" t="s">
        <v>1093</v>
      </c>
      <c r="L16" t="s">
        <v>1176</v>
      </c>
    </row>
    <row r="17" spans="1:12" x14ac:dyDescent="0.25">
      <c r="A17" s="39" t="s">
        <v>1334</v>
      </c>
      <c r="B17" s="43" t="s">
        <v>1122</v>
      </c>
      <c r="C17" s="42" t="s">
        <v>359</v>
      </c>
      <c r="D17" s="42" t="s">
        <v>358</v>
      </c>
      <c r="E17" s="41"/>
      <c r="H17" t="s">
        <v>1334</v>
      </c>
      <c r="I17" t="s">
        <v>1267</v>
      </c>
      <c r="L17" t="s">
        <v>1257</v>
      </c>
    </row>
    <row r="18" spans="1:12" x14ac:dyDescent="0.25">
      <c r="A18" s="39" t="s">
        <v>1334</v>
      </c>
      <c r="B18" s="43" t="s">
        <v>1096</v>
      </c>
      <c r="C18" s="42" t="s">
        <v>285</v>
      </c>
      <c r="D18" s="42" t="s">
        <v>985</v>
      </c>
      <c r="E18" s="41"/>
      <c r="H18" t="s">
        <v>1334</v>
      </c>
      <c r="I18" t="s">
        <v>1118</v>
      </c>
      <c r="L18" t="s">
        <v>1124</v>
      </c>
    </row>
    <row r="19" spans="1:12" x14ac:dyDescent="0.25">
      <c r="A19" s="39" t="s">
        <v>1334</v>
      </c>
      <c r="B19" s="43" t="s">
        <v>1096</v>
      </c>
      <c r="C19" s="42" t="s">
        <v>287</v>
      </c>
      <c r="D19" s="42" t="s">
        <v>1335</v>
      </c>
      <c r="E19" s="41"/>
      <c r="H19" t="s">
        <v>1334</v>
      </c>
      <c r="I19" t="s">
        <v>1076</v>
      </c>
      <c r="L19" t="s">
        <v>1143</v>
      </c>
    </row>
    <row r="20" spans="1:12" x14ac:dyDescent="0.25">
      <c r="A20" s="39" t="s">
        <v>1334</v>
      </c>
      <c r="B20" s="43" t="s">
        <v>1096</v>
      </c>
      <c r="C20" s="42" t="s">
        <v>290</v>
      </c>
      <c r="D20" s="42" t="s">
        <v>289</v>
      </c>
      <c r="E20" s="41"/>
      <c r="H20" t="s">
        <v>1334</v>
      </c>
      <c r="I20" t="s">
        <v>1072</v>
      </c>
      <c r="L20" t="s">
        <v>1078</v>
      </c>
    </row>
    <row r="21" spans="1:12" x14ac:dyDescent="0.25">
      <c r="A21" s="39" t="s">
        <v>1334</v>
      </c>
      <c r="B21" s="43" t="s">
        <v>1096</v>
      </c>
      <c r="C21" s="42" t="s">
        <v>676</v>
      </c>
      <c r="D21" s="42" t="s">
        <v>980</v>
      </c>
      <c r="E21" s="41"/>
      <c r="H21" t="s">
        <v>1334</v>
      </c>
      <c r="I21" t="s">
        <v>1109</v>
      </c>
      <c r="L21" t="s">
        <v>1074</v>
      </c>
    </row>
    <row r="22" spans="1:12" x14ac:dyDescent="0.25">
      <c r="A22" s="39" t="s">
        <v>1334</v>
      </c>
      <c r="B22" s="43" t="s">
        <v>1096</v>
      </c>
      <c r="C22" s="42" t="s">
        <v>277</v>
      </c>
      <c r="D22" s="42" t="s">
        <v>276</v>
      </c>
      <c r="E22" s="41"/>
      <c r="H22" t="s">
        <v>1334</v>
      </c>
      <c r="I22" t="s">
        <v>1080</v>
      </c>
      <c r="L22" t="s">
        <v>1148</v>
      </c>
    </row>
    <row r="23" spans="1:12" x14ac:dyDescent="0.25">
      <c r="A23" s="39" t="s">
        <v>1334</v>
      </c>
      <c r="B23" s="43" t="s">
        <v>1096</v>
      </c>
      <c r="C23" s="42" t="s">
        <v>303</v>
      </c>
      <c r="D23" s="42" t="s">
        <v>302</v>
      </c>
      <c r="E23" s="41"/>
      <c r="H23" t="s">
        <v>1391</v>
      </c>
      <c r="I23" t="s">
        <v>1082</v>
      </c>
      <c r="L23" t="s">
        <v>1101</v>
      </c>
    </row>
    <row r="24" spans="1:12" x14ac:dyDescent="0.25">
      <c r="A24" s="39" t="s">
        <v>1334</v>
      </c>
      <c r="B24" s="43" t="s">
        <v>1096</v>
      </c>
      <c r="C24" s="42" t="s">
        <v>317</v>
      </c>
      <c r="D24" s="42" t="s">
        <v>316</v>
      </c>
      <c r="E24" s="41"/>
      <c r="H24" t="s">
        <v>1391</v>
      </c>
      <c r="I24" t="s">
        <v>1116</v>
      </c>
      <c r="L24" t="s">
        <v>1396</v>
      </c>
    </row>
    <row r="25" spans="1:12" x14ac:dyDescent="0.25">
      <c r="A25" s="39" t="s">
        <v>1334</v>
      </c>
      <c r="B25" s="43" t="s">
        <v>1120</v>
      </c>
      <c r="C25" s="42" t="s">
        <v>361</v>
      </c>
      <c r="D25" s="42" t="s">
        <v>360</v>
      </c>
      <c r="E25" s="41"/>
      <c r="H25" t="s">
        <v>1391</v>
      </c>
      <c r="I25" t="s">
        <v>1129</v>
      </c>
      <c r="L25" t="s">
        <v>1134</v>
      </c>
    </row>
    <row r="26" spans="1:12" x14ac:dyDescent="0.25">
      <c r="A26" s="39" t="s">
        <v>1334</v>
      </c>
      <c r="B26" s="43" t="s">
        <v>1136</v>
      </c>
      <c r="C26" s="42" t="s">
        <v>484</v>
      </c>
      <c r="D26" s="42" t="s">
        <v>1346</v>
      </c>
      <c r="E26" s="41"/>
      <c r="H26" t="s">
        <v>1391</v>
      </c>
      <c r="I26" t="s">
        <v>1142</v>
      </c>
      <c r="L26" t="s">
        <v>1150</v>
      </c>
    </row>
    <row r="27" spans="1:12" x14ac:dyDescent="0.25">
      <c r="A27" s="39" t="s">
        <v>1334</v>
      </c>
      <c r="B27" s="43" t="s">
        <v>1132</v>
      </c>
      <c r="C27" s="42" t="s">
        <v>486</v>
      </c>
      <c r="D27" s="42" t="s">
        <v>485</v>
      </c>
      <c r="E27" s="41"/>
      <c r="H27" t="s">
        <v>1391</v>
      </c>
      <c r="I27" t="s">
        <v>1122</v>
      </c>
      <c r="L27" t="s">
        <v>1140</v>
      </c>
    </row>
    <row r="28" spans="1:12" x14ac:dyDescent="0.25">
      <c r="A28" s="39" t="s">
        <v>1334</v>
      </c>
      <c r="B28" s="43" t="s">
        <v>1132</v>
      </c>
      <c r="C28" s="42" t="s">
        <v>540</v>
      </c>
      <c r="D28" s="42" t="s">
        <v>539</v>
      </c>
      <c r="E28" s="41"/>
      <c r="H28" t="s">
        <v>1391</v>
      </c>
      <c r="I28" t="s">
        <v>1096</v>
      </c>
      <c r="L28" t="s">
        <v>1114</v>
      </c>
    </row>
    <row r="29" spans="1:12" x14ac:dyDescent="0.25">
      <c r="A29" s="39" t="s">
        <v>1334</v>
      </c>
      <c r="B29" s="43" t="s">
        <v>1132</v>
      </c>
      <c r="C29" s="42" t="s">
        <v>576</v>
      </c>
      <c r="D29" s="42" t="s">
        <v>575</v>
      </c>
      <c r="E29" s="41"/>
      <c r="H29" t="s">
        <v>1391</v>
      </c>
      <c r="I29" t="s">
        <v>1126</v>
      </c>
      <c r="L29" t="s">
        <v>1369</v>
      </c>
    </row>
    <row r="30" spans="1:12" x14ac:dyDescent="0.25">
      <c r="A30" s="39" t="s">
        <v>1334</v>
      </c>
      <c r="B30" s="43" t="s">
        <v>1176</v>
      </c>
      <c r="C30" s="42" t="s">
        <v>488</v>
      </c>
      <c r="D30" s="42" t="s">
        <v>487</v>
      </c>
      <c r="E30" s="41"/>
      <c r="H30" t="s">
        <v>1391</v>
      </c>
      <c r="I30" t="s">
        <v>1120</v>
      </c>
      <c r="L30" t="s">
        <v>750</v>
      </c>
    </row>
    <row r="31" spans="1:12" x14ac:dyDescent="0.25">
      <c r="A31" s="39" t="s">
        <v>1334</v>
      </c>
      <c r="B31" s="43" t="s">
        <v>1143</v>
      </c>
      <c r="C31" s="42" t="s">
        <v>489</v>
      </c>
      <c r="D31" s="42" t="s">
        <v>1347</v>
      </c>
      <c r="E31" s="41"/>
      <c r="H31" t="s">
        <v>1391</v>
      </c>
      <c r="I31" t="s">
        <v>1098</v>
      </c>
      <c r="L31" t="s">
        <v>1093</v>
      </c>
    </row>
    <row r="32" spans="1:12" x14ac:dyDescent="0.25">
      <c r="A32" s="39" t="s">
        <v>1334</v>
      </c>
      <c r="B32" s="43" t="s">
        <v>1143</v>
      </c>
      <c r="C32" s="42" t="s">
        <v>542</v>
      </c>
      <c r="D32" s="42" t="s">
        <v>541</v>
      </c>
      <c r="E32" s="41"/>
      <c r="H32" t="s">
        <v>1391</v>
      </c>
      <c r="I32" t="s">
        <v>1136</v>
      </c>
      <c r="L32" t="s">
        <v>1138</v>
      </c>
    </row>
    <row r="33" spans="1:12" x14ac:dyDescent="0.25">
      <c r="A33" s="39" t="s">
        <v>1334</v>
      </c>
      <c r="B33" s="43" t="s">
        <v>1143</v>
      </c>
      <c r="C33" s="42" t="s">
        <v>578</v>
      </c>
      <c r="D33" s="42" t="s">
        <v>577</v>
      </c>
      <c r="E33" s="41"/>
      <c r="H33" t="s">
        <v>1391</v>
      </c>
      <c r="I33" t="s">
        <v>1132</v>
      </c>
      <c r="L33" t="s">
        <v>1147</v>
      </c>
    </row>
    <row r="34" spans="1:12" x14ac:dyDescent="0.25">
      <c r="A34" s="39" t="s">
        <v>1334</v>
      </c>
      <c r="B34" s="43" t="s">
        <v>1078</v>
      </c>
      <c r="C34" s="42" t="s">
        <v>372</v>
      </c>
      <c r="D34" s="42" t="s">
        <v>371</v>
      </c>
      <c r="E34" s="41"/>
      <c r="H34" t="s">
        <v>1391</v>
      </c>
      <c r="I34" t="s">
        <v>1124</v>
      </c>
      <c r="L34" t="s">
        <v>1103</v>
      </c>
    </row>
    <row r="35" spans="1:12" x14ac:dyDescent="0.25">
      <c r="A35" s="39" t="s">
        <v>1334</v>
      </c>
      <c r="B35" s="43" t="s">
        <v>1078</v>
      </c>
      <c r="C35" s="42" t="s">
        <v>375</v>
      </c>
      <c r="D35" s="42" t="s">
        <v>1339</v>
      </c>
      <c r="E35" s="41"/>
      <c r="H35" t="s">
        <v>1391</v>
      </c>
      <c r="I35" t="s">
        <v>1143</v>
      </c>
      <c r="L35" t="s">
        <v>1267</v>
      </c>
    </row>
    <row r="36" spans="1:12" x14ac:dyDescent="0.25">
      <c r="A36" s="39" t="s">
        <v>1334</v>
      </c>
      <c r="B36" s="43" t="s">
        <v>1078</v>
      </c>
      <c r="C36" s="42" t="s">
        <v>362</v>
      </c>
      <c r="D36" s="42" t="s">
        <v>1343</v>
      </c>
      <c r="E36" s="41"/>
      <c r="H36" t="s">
        <v>1391</v>
      </c>
      <c r="I36" t="s">
        <v>1078</v>
      </c>
      <c r="L36" t="s">
        <v>1118</v>
      </c>
    </row>
    <row r="37" spans="1:12" x14ac:dyDescent="0.25">
      <c r="A37" s="39" t="s">
        <v>1334</v>
      </c>
      <c r="B37" s="43" t="s">
        <v>1078</v>
      </c>
      <c r="C37" s="42" t="s">
        <v>433</v>
      </c>
      <c r="D37" s="42" t="s">
        <v>1351</v>
      </c>
      <c r="E37" s="41"/>
      <c r="H37" t="s">
        <v>1391</v>
      </c>
      <c r="I37" t="s">
        <v>1074</v>
      </c>
      <c r="L37" t="s">
        <v>1145</v>
      </c>
    </row>
    <row r="38" spans="1:12" x14ac:dyDescent="0.25">
      <c r="A38" s="39" t="s">
        <v>1334</v>
      </c>
      <c r="B38" s="43" t="s">
        <v>1078</v>
      </c>
      <c r="C38" s="42" t="s">
        <v>443</v>
      </c>
      <c r="D38" s="42" t="s">
        <v>442</v>
      </c>
      <c r="E38" s="41"/>
      <c r="H38" t="s">
        <v>1391</v>
      </c>
      <c r="I38" t="s">
        <v>1134</v>
      </c>
      <c r="L38" t="s">
        <v>1065</v>
      </c>
    </row>
    <row r="39" spans="1:12" x14ac:dyDescent="0.25">
      <c r="A39" s="39" t="s">
        <v>1334</v>
      </c>
      <c r="B39" s="43" t="s">
        <v>1074</v>
      </c>
      <c r="C39" s="42" t="s">
        <v>1449</v>
      </c>
      <c r="D39" s="42" t="s">
        <v>1450</v>
      </c>
      <c r="E39" s="41"/>
      <c r="H39" t="s">
        <v>1391</v>
      </c>
      <c r="I39" t="s">
        <v>1140</v>
      </c>
      <c r="L39" t="s">
        <v>1076</v>
      </c>
    </row>
    <row r="40" spans="1:12" x14ac:dyDescent="0.25">
      <c r="A40" s="39" t="s">
        <v>1334</v>
      </c>
      <c r="B40" s="43" t="s">
        <v>1074</v>
      </c>
      <c r="C40" s="42" t="s">
        <v>42</v>
      </c>
      <c r="D40" s="42" t="s">
        <v>899</v>
      </c>
      <c r="E40" s="41"/>
      <c r="H40" t="s">
        <v>1391</v>
      </c>
      <c r="I40" t="s">
        <v>1114</v>
      </c>
      <c r="L40" t="s">
        <v>1072</v>
      </c>
    </row>
    <row r="41" spans="1:12" x14ac:dyDescent="0.25">
      <c r="A41" s="39" t="s">
        <v>1334</v>
      </c>
      <c r="B41" s="43" t="s">
        <v>1074</v>
      </c>
      <c r="C41" s="42" t="s">
        <v>647</v>
      </c>
      <c r="D41" s="42" t="s">
        <v>646</v>
      </c>
      <c r="E41" s="41"/>
      <c r="H41" t="s">
        <v>1391</v>
      </c>
      <c r="I41" t="s">
        <v>1093</v>
      </c>
      <c r="L41" t="s">
        <v>1109</v>
      </c>
    </row>
    <row r="42" spans="1:12" x14ac:dyDescent="0.25">
      <c r="A42" s="39" t="s">
        <v>1334</v>
      </c>
      <c r="B42" s="43" t="s">
        <v>1074</v>
      </c>
      <c r="C42" s="42" t="s">
        <v>43</v>
      </c>
      <c r="D42" s="42" t="s">
        <v>1336</v>
      </c>
      <c r="E42" s="41"/>
      <c r="H42" t="s">
        <v>1391</v>
      </c>
      <c r="I42" t="s">
        <v>1138</v>
      </c>
      <c r="L42" t="s">
        <v>1080</v>
      </c>
    </row>
    <row r="43" spans="1:12" x14ac:dyDescent="0.25">
      <c r="A43" s="39" t="s">
        <v>1334</v>
      </c>
      <c r="B43" s="43" t="s">
        <v>1074</v>
      </c>
      <c r="C43" s="42" t="s">
        <v>81</v>
      </c>
      <c r="D43" s="42" t="s">
        <v>80</v>
      </c>
      <c r="E43" s="41"/>
      <c r="H43" t="s">
        <v>1391</v>
      </c>
      <c r="I43" t="s">
        <v>1147</v>
      </c>
      <c r="L43" t="s">
        <v>1112</v>
      </c>
    </row>
    <row r="44" spans="1:12" x14ac:dyDescent="0.25">
      <c r="A44" s="39" t="s">
        <v>1334</v>
      </c>
      <c r="B44" s="43" t="s">
        <v>1074</v>
      </c>
      <c r="C44" s="42" t="s">
        <v>45</v>
      </c>
      <c r="D44" s="42" t="s">
        <v>44</v>
      </c>
      <c r="E44" s="41"/>
      <c r="H44" t="s">
        <v>1391</v>
      </c>
      <c r="I44" t="s">
        <v>1118</v>
      </c>
    </row>
    <row r="45" spans="1:12" x14ac:dyDescent="0.25">
      <c r="A45" s="39" t="s">
        <v>1334</v>
      </c>
      <c r="B45" s="43" t="s">
        <v>1074</v>
      </c>
      <c r="C45" s="42" t="s">
        <v>651</v>
      </c>
      <c r="D45" s="42" t="s">
        <v>884</v>
      </c>
      <c r="E45" s="41"/>
      <c r="H45" t="s">
        <v>1391</v>
      </c>
      <c r="I45" t="s">
        <v>1145</v>
      </c>
    </row>
    <row r="46" spans="1:12" x14ac:dyDescent="0.25">
      <c r="A46" s="39" t="s">
        <v>1334</v>
      </c>
      <c r="B46" s="43" t="s">
        <v>1074</v>
      </c>
      <c r="C46" s="42" t="s">
        <v>34</v>
      </c>
      <c r="D46" s="42" t="s">
        <v>33</v>
      </c>
      <c r="E46" s="41"/>
      <c r="H46" t="s">
        <v>1391</v>
      </c>
      <c r="I46" t="s">
        <v>1076</v>
      </c>
    </row>
    <row r="47" spans="1:12" x14ac:dyDescent="0.25">
      <c r="A47" s="39" t="s">
        <v>1334</v>
      </c>
      <c r="B47" s="43" t="s">
        <v>1074</v>
      </c>
      <c r="C47" s="42" t="s">
        <v>36</v>
      </c>
      <c r="D47" s="42" t="s">
        <v>35</v>
      </c>
      <c r="E47" s="41"/>
      <c r="H47" t="s">
        <v>1391</v>
      </c>
      <c r="I47" t="s">
        <v>1072</v>
      </c>
    </row>
    <row r="48" spans="1:12" x14ac:dyDescent="0.25">
      <c r="A48" s="39" t="s">
        <v>1334</v>
      </c>
      <c r="B48" s="43" t="s">
        <v>1074</v>
      </c>
      <c r="C48" s="42" t="s">
        <v>67</v>
      </c>
      <c r="D48" s="42" t="s">
        <v>66</v>
      </c>
      <c r="E48" s="41"/>
      <c r="H48" t="s">
        <v>1391</v>
      </c>
      <c r="I48" t="s">
        <v>1109</v>
      </c>
    </row>
    <row r="49" spans="1:9" x14ac:dyDescent="0.25">
      <c r="A49" s="39" t="s">
        <v>1334</v>
      </c>
      <c r="B49" s="43" t="s">
        <v>1074</v>
      </c>
      <c r="C49" s="42" t="s">
        <v>83</v>
      </c>
      <c r="D49" s="42" t="s">
        <v>82</v>
      </c>
      <c r="E49" s="41"/>
      <c r="H49" t="s">
        <v>1391</v>
      </c>
      <c r="I49" t="s">
        <v>1080</v>
      </c>
    </row>
    <row r="50" spans="1:9" x14ac:dyDescent="0.25">
      <c r="A50" s="39" t="s">
        <v>1334</v>
      </c>
      <c r="B50" s="43" t="s">
        <v>1074</v>
      </c>
      <c r="C50" s="42" t="s">
        <v>88</v>
      </c>
      <c r="D50" s="42" t="s">
        <v>87</v>
      </c>
      <c r="E50" s="41"/>
      <c r="H50" t="s">
        <v>1391</v>
      </c>
      <c r="I50" t="s">
        <v>1112</v>
      </c>
    </row>
    <row r="51" spans="1:9" x14ac:dyDescent="0.25">
      <c r="A51" s="39" t="s">
        <v>1334</v>
      </c>
      <c r="B51" s="43" t="s">
        <v>1074</v>
      </c>
      <c r="C51" s="42" t="s">
        <v>84</v>
      </c>
      <c r="D51" s="42" t="s">
        <v>901</v>
      </c>
      <c r="E51" s="41"/>
      <c r="H51" t="s">
        <v>1279</v>
      </c>
      <c r="I51" t="s">
        <v>1082</v>
      </c>
    </row>
    <row r="52" spans="1:9" x14ac:dyDescent="0.25">
      <c r="A52" s="39" t="s">
        <v>1334</v>
      </c>
      <c r="B52" s="43" t="s">
        <v>1074</v>
      </c>
      <c r="C52" s="42" t="s">
        <v>86</v>
      </c>
      <c r="D52" s="42" t="s">
        <v>85</v>
      </c>
      <c r="E52" s="41"/>
      <c r="H52" t="s">
        <v>1279</v>
      </c>
      <c r="I52" t="s">
        <v>1096</v>
      </c>
    </row>
    <row r="53" spans="1:9" x14ac:dyDescent="0.25">
      <c r="A53" s="39" t="s">
        <v>1334</v>
      </c>
      <c r="B53" s="43" t="s">
        <v>1074</v>
      </c>
      <c r="C53" s="42" t="s">
        <v>649</v>
      </c>
      <c r="D53" s="42" t="s">
        <v>648</v>
      </c>
      <c r="E53" s="41"/>
      <c r="H53" t="s">
        <v>1279</v>
      </c>
      <c r="I53" t="s">
        <v>1132</v>
      </c>
    </row>
    <row r="54" spans="1:9" x14ac:dyDescent="0.25">
      <c r="A54" s="39" t="s">
        <v>1334</v>
      </c>
      <c r="B54" s="43" t="s">
        <v>1114</v>
      </c>
      <c r="C54" s="42" t="s">
        <v>374</v>
      </c>
      <c r="D54" s="42" t="s">
        <v>373</v>
      </c>
      <c r="E54" s="41"/>
      <c r="H54" t="s">
        <v>1279</v>
      </c>
      <c r="I54" t="s">
        <v>1176</v>
      </c>
    </row>
    <row r="55" spans="1:9" x14ac:dyDescent="0.25">
      <c r="A55" s="39" t="s">
        <v>1334</v>
      </c>
      <c r="B55" s="43" t="s">
        <v>1093</v>
      </c>
      <c r="C55" s="42" t="s">
        <v>279</v>
      </c>
      <c r="D55" s="42" t="s">
        <v>278</v>
      </c>
      <c r="E55" s="41"/>
      <c r="H55" t="s">
        <v>1279</v>
      </c>
      <c r="I55" t="s">
        <v>1074</v>
      </c>
    </row>
    <row r="56" spans="1:9" x14ac:dyDescent="0.25">
      <c r="A56" s="39" t="s">
        <v>1334</v>
      </c>
      <c r="B56" s="43" t="s">
        <v>1093</v>
      </c>
      <c r="C56" s="42" t="s">
        <v>918</v>
      </c>
      <c r="D56" s="42" t="s">
        <v>917</v>
      </c>
      <c r="E56" s="41"/>
      <c r="H56" t="s">
        <v>1279</v>
      </c>
      <c r="I56" t="s">
        <v>1267</v>
      </c>
    </row>
    <row r="57" spans="1:9" x14ac:dyDescent="0.25">
      <c r="A57" s="39" t="s">
        <v>1334</v>
      </c>
      <c r="B57" s="43" t="s">
        <v>1093</v>
      </c>
      <c r="C57" s="42" t="s">
        <v>916</v>
      </c>
      <c r="D57" s="42" t="s">
        <v>915</v>
      </c>
      <c r="E57" s="41"/>
      <c r="H57" t="s">
        <v>1279</v>
      </c>
      <c r="I57" t="s">
        <v>1076</v>
      </c>
    </row>
    <row r="58" spans="1:9" x14ac:dyDescent="0.25">
      <c r="A58" s="39" t="s">
        <v>1334</v>
      </c>
      <c r="B58" s="43" t="s">
        <v>1093</v>
      </c>
      <c r="C58" s="42" t="s">
        <v>315</v>
      </c>
      <c r="D58" s="42" t="s">
        <v>678</v>
      </c>
      <c r="E58" s="41"/>
      <c r="H58" t="s">
        <v>1279</v>
      </c>
      <c r="I58" t="s">
        <v>1072</v>
      </c>
    </row>
    <row r="59" spans="1:9" x14ac:dyDescent="0.25">
      <c r="A59" s="39" t="s">
        <v>1334</v>
      </c>
      <c r="B59" s="43" t="s">
        <v>1267</v>
      </c>
      <c r="C59" s="42" t="s">
        <v>370</v>
      </c>
      <c r="D59" s="42" t="s">
        <v>922</v>
      </c>
      <c r="E59" s="41"/>
      <c r="H59" t="s">
        <v>1279</v>
      </c>
      <c r="I59" t="s">
        <v>1109</v>
      </c>
    </row>
    <row r="60" spans="1:9" x14ac:dyDescent="0.25">
      <c r="A60" s="39" t="s">
        <v>1334</v>
      </c>
      <c r="B60" s="43" t="s">
        <v>1267</v>
      </c>
      <c r="C60" s="42" t="s">
        <v>376</v>
      </c>
      <c r="D60" s="42" t="s">
        <v>685</v>
      </c>
      <c r="E60" s="41"/>
      <c r="H60" t="s">
        <v>1279</v>
      </c>
      <c r="I60" t="s">
        <v>1080</v>
      </c>
    </row>
    <row r="61" spans="1:9" x14ac:dyDescent="0.25">
      <c r="A61" s="39" t="s">
        <v>1334</v>
      </c>
      <c r="B61" s="43" t="s">
        <v>1267</v>
      </c>
      <c r="C61" s="42" t="s">
        <v>363</v>
      </c>
      <c r="D61" s="42" t="s">
        <v>682</v>
      </c>
      <c r="E61" s="41"/>
      <c r="H61" t="s">
        <v>1266</v>
      </c>
      <c r="I61" t="s">
        <v>1096</v>
      </c>
    </row>
    <row r="62" spans="1:9" x14ac:dyDescent="0.25">
      <c r="A62" s="39" t="s">
        <v>1334</v>
      </c>
      <c r="B62" s="43" t="s">
        <v>1267</v>
      </c>
      <c r="C62" s="42" t="s">
        <v>434</v>
      </c>
      <c r="D62" s="42" t="s">
        <v>698</v>
      </c>
      <c r="E62" s="41"/>
      <c r="H62" t="s">
        <v>1266</v>
      </c>
      <c r="I62" t="s">
        <v>1132</v>
      </c>
    </row>
    <row r="63" spans="1:9" x14ac:dyDescent="0.25">
      <c r="A63" s="39" t="s">
        <v>1334</v>
      </c>
      <c r="B63" s="43" t="s">
        <v>1267</v>
      </c>
      <c r="C63" s="42" t="s">
        <v>445</v>
      </c>
      <c r="D63" s="42" t="s">
        <v>444</v>
      </c>
      <c r="E63" s="41"/>
      <c r="H63" t="s">
        <v>1266</v>
      </c>
      <c r="I63" t="s">
        <v>1143</v>
      </c>
    </row>
    <row r="64" spans="1:9" x14ac:dyDescent="0.25">
      <c r="A64" s="39" t="s">
        <v>1334</v>
      </c>
      <c r="B64" s="43" t="s">
        <v>1118</v>
      </c>
      <c r="C64" s="42" t="s">
        <v>687</v>
      </c>
      <c r="D64" s="42" t="s">
        <v>686</v>
      </c>
      <c r="E64" s="41"/>
      <c r="H64" t="s">
        <v>1266</v>
      </c>
      <c r="I64" t="s">
        <v>1074</v>
      </c>
    </row>
    <row r="65" spans="1:9" x14ac:dyDescent="0.25">
      <c r="A65" s="39" t="s">
        <v>1334</v>
      </c>
      <c r="B65" s="43" t="s">
        <v>1076</v>
      </c>
      <c r="C65" s="42" t="s">
        <v>196</v>
      </c>
      <c r="D65" s="42" t="s">
        <v>195</v>
      </c>
      <c r="E65" s="41"/>
      <c r="H65" t="s">
        <v>1266</v>
      </c>
      <c r="I65" t="s">
        <v>1147</v>
      </c>
    </row>
    <row r="66" spans="1:9" x14ac:dyDescent="0.25">
      <c r="A66" s="39" t="s">
        <v>1334</v>
      </c>
      <c r="B66" s="43" t="s">
        <v>1076</v>
      </c>
      <c r="C66" s="42" t="s">
        <v>189</v>
      </c>
      <c r="D66" s="42" t="s">
        <v>949</v>
      </c>
      <c r="E66" s="41"/>
      <c r="H66" t="s">
        <v>1266</v>
      </c>
      <c r="I66" t="s">
        <v>1267</v>
      </c>
    </row>
    <row r="67" spans="1:9" x14ac:dyDescent="0.25">
      <c r="A67" s="39" t="s">
        <v>1334</v>
      </c>
      <c r="B67" s="43" t="s">
        <v>1076</v>
      </c>
      <c r="C67" s="42" t="s">
        <v>192</v>
      </c>
      <c r="D67" s="42" t="s">
        <v>191</v>
      </c>
      <c r="E67" s="41"/>
      <c r="H67" t="s">
        <v>1266</v>
      </c>
      <c r="I67" t="s">
        <v>1076</v>
      </c>
    </row>
    <row r="68" spans="1:9" x14ac:dyDescent="0.25">
      <c r="A68" s="39" t="s">
        <v>1334</v>
      </c>
      <c r="B68" s="43" t="s">
        <v>1076</v>
      </c>
      <c r="C68" s="42" t="s">
        <v>190</v>
      </c>
      <c r="D68" s="42" t="s">
        <v>1337</v>
      </c>
      <c r="E68" s="41"/>
      <c r="H68" t="s">
        <v>1266</v>
      </c>
      <c r="I68" t="s">
        <v>1072</v>
      </c>
    </row>
    <row r="69" spans="1:9" x14ac:dyDescent="0.25">
      <c r="A69" s="39" t="s">
        <v>1334</v>
      </c>
      <c r="B69" s="43" t="s">
        <v>1076</v>
      </c>
      <c r="C69" s="42" t="s">
        <v>236</v>
      </c>
      <c r="D69" s="42" t="s">
        <v>235</v>
      </c>
      <c r="E69" s="41"/>
      <c r="H69" t="s">
        <v>1266</v>
      </c>
      <c r="I69" t="s">
        <v>1109</v>
      </c>
    </row>
    <row r="70" spans="1:9" x14ac:dyDescent="0.25">
      <c r="A70" s="39" t="s">
        <v>1334</v>
      </c>
      <c r="B70" s="43" t="s">
        <v>1076</v>
      </c>
      <c r="C70" s="42" t="s">
        <v>198</v>
      </c>
      <c r="D70" s="42" t="s">
        <v>197</v>
      </c>
      <c r="E70" s="41"/>
      <c r="H70" t="s">
        <v>1266</v>
      </c>
      <c r="I70" t="s">
        <v>1080</v>
      </c>
    </row>
    <row r="71" spans="1:9" x14ac:dyDescent="0.25">
      <c r="A71" s="39" t="s">
        <v>1334</v>
      </c>
      <c r="B71" s="43" t="s">
        <v>1076</v>
      </c>
      <c r="C71" s="42" t="s">
        <v>237</v>
      </c>
      <c r="D71" s="42" t="s">
        <v>927</v>
      </c>
      <c r="E71" s="41"/>
      <c r="H71" t="s">
        <v>1068</v>
      </c>
      <c r="I71" t="s">
        <v>1082</v>
      </c>
    </row>
    <row r="72" spans="1:9" x14ac:dyDescent="0.25">
      <c r="A72" s="39" t="s">
        <v>1334</v>
      </c>
      <c r="B72" s="43" t="s">
        <v>1076</v>
      </c>
      <c r="C72" s="42" t="s">
        <v>1340</v>
      </c>
      <c r="D72" s="42" t="s">
        <v>1341</v>
      </c>
      <c r="E72" s="41"/>
      <c r="H72" t="s">
        <v>1068</v>
      </c>
      <c r="I72" t="s">
        <v>1385</v>
      </c>
    </row>
    <row r="73" spans="1:9" x14ac:dyDescent="0.25">
      <c r="A73" s="39" t="s">
        <v>1334</v>
      </c>
      <c r="B73" s="43" t="s">
        <v>1076</v>
      </c>
      <c r="C73" s="42" t="s">
        <v>178</v>
      </c>
      <c r="D73" s="42" t="s">
        <v>177</v>
      </c>
      <c r="E73" s="41"/>
      <c r="H73" t="s">
        <v>1068</v>
      </c>
      <c r="I73" t="s">
        <v>1053</v>
      </c>
    </row>
    <row r="74" spans="1:9" x14ac:dyDescent="0.25">
      <c r="A74" s="39" t="s">
        <v>1334</v>
      </c>
      <c r="B74" s="43" t="s">
        <v>1076</v>
      </c>
      <c r="C74" s="42" t="s">
        <v>180</v>
      </c>
      <c r="D74" s="42" t="s">
        <v>179</v>
      </c>
      <c r="E74" s="41"/>
      <c r="H74" t="s">
        <v>1068</v>
      </c>
      <c r="I74" t="s">
        <v>1129</v>
      </c>
    </row>
    <row r="75" spans="1:9" x14ac:dyDescent="0.25">
      <c r="A75" s="39" t="s">
        <v>1334</v>
      </c>
      <c r="B75" s="43" t="s">
        <v>1076</v>
      </c>
      <c r="C75" s="42" t="s">
        <v>223</v>
      </c>
      <c r="D75" s="42" t="s">
        <v>222</v>
      </c>
      <c r="E75" s="41"/>
      <c r="H75" t="s">
        <v>1068</v>
      </c>
      <c r="I75" t="s">
        <v>1142</v>
      </c>
    </row>
    <row r="76" spans="1:9" x14ac:dyDescent="0.25">
      <c r="A76" s="39" t="s">
        <v>1334</v>
      </c>
      <c r="B76" s="43" t="s">
        <v>1076</v>
      </c>
      <c r="C76" s="42" t="s">
        <v>944</v>
      </c>
      <c r="D76" s="42" t="s">
        <v>943</v>
      </c>
      <c r="E76" s="41"/>
      <c r="H76" t="s">
        <v>1068</v>
      </c>
      <c r="I76" t="s">
        <v>1122</v>
      </c>
    </row>
    <row r="77" spans="1:9" x14ac:dyDescent="0.25">
      <c r="A77" s="39" t="s">
        <v>1334</v>
      </c>
      <c r="B77" s="43" t="s">
        <v>1076</v>
      </c>
      <c r="C77" s="42" t="s">
        <v>1355</v>
      </c>
      <c r="D77" s="42" t="s">
        <v>239</v>
      </c>
      <c r="E77" s="41"/>
      <c r="H77" t="s">
        <v>1068</v>
      </c>
      <c r="I77" t="s">
        <v>1136</v>
      </c>
    </row>
    <row r="78" spans="1:9" x14ac:dyDescent="0.25">
      <c r="A78" s="39" t="s">
        <v>1334</v>
      </c>
      <c r="B78" s="43" t="s">
        <v>1076</v>
      </c>
      <c r="C78" s="42" t="s">
        <v>1356</v>
      </c>
      <c r="D78" s="42" t="s">
        <v>950</v>
      </c>
      <c r="E78" s="41"/>
      <c r="H78" t="s">
        <v>1068</v>
      </c>
      <c r="I78" t="s">
        <v>1132</v>
      </c>
    </row>
    <row r="79" spans="1:9" x14ac:dyDescent="0.25">
      <c r="A79" s="39" t="s">
        <v>1334</v>
      </c>
      <c r="B79" s="43" t="s">
        <v>1076</v>
      </c>
      <c r="C79" s="42" t="s">
        <v>1357</v>
      </c>
      <c r="D79" s="42" t="s">
        <v>951</v>
      </c>
      <c r="E79" s="41"/>
      <c r="H79" t="s">
        <v>1068</v>
      </c>
      <c r="I79" t="s">
        <v>1176</v>
      </c>
    </row>
    <row r="80" spans="1:9" x14ac:dyDescent="0.25">
      <c r="A80" s="39" t="s">
        <v>1334</v>
      </c>
      <c r="B80" s="43" t="s">
        <v>1076</v>
      </c>
      <c r="C80" s="42" t="s">
        <v>194</v>
      </c>
      <c r="D80" s="42" t="s">
        <v>193</v>
      </c>
      <c r="E80" s="41"/>
      <c r="H80" t="s">
        <v>1068</v>
      </c>
      <c r="I80" t="s">
        <v>1257</v>
      </c>
    </row>
    <row r="81" spans="1:9" x14ac:dyDescent="0.25">
      <c r="A81" s="39" t="s">
        <v>1334</v>
      </c>
      <c r="B81" s="43" t="s">
        <v>1072</v>
      </c>
      <c r="C81" s="42" t="s">
        <v>286</v>
      </c>
      <c r="D81" s="42" t="s">
        <v>963</v>
      </c>
      <c r="E81" s="41"/>
      <c r="H81" t="s">
        <v>1068</v>
      </c>
      <c r="I81" t="s">
        <v>1124</v>
      </c>
    </row>
    <row r="82" spans="1:9" x14ac:dyDescent="0.25">
      <c r="A82" s="39" t="s">
        <v>1334</v>
      </c>
      <c r="B82" s="43" t="s">
        <v>1072</v>
      </c>
      <c r="C82" s="42" t="s">
        <v>292</v>
      </c>
      <c r="D82" s="42" t="s">
        <v>291</v>
      </c>
      <c r="E82" s="41"/>
      <c r="H82" t="s">
        <v>1068</v>
      </c>
      <c r="I82" t="s">
        <v>1078</v>
      </c>
    </row>
    <row r="83" spans="1:9" x14ac:dyDescent="0.25">
      <c r="A83" s="39" t="s">
        <v>1334</v>
      </c>
      <c r="B83" s="43" t="s">
        <v>1072</v>
      </c>
      <c r="C83" s="42" t="s">
        <v>677</v>
      </c>
      <c r="D83" s="42" t="s">
        <v>952</v>
      </c>
      <c r="E83" s="41"/>
      <c r="H83" t="s">
        <v>1068</v>
      </c>
      <c r="I83" t="s">
        <v>1074</v>
      </c>
    </row>
    <row r="84" spans="1:9" x14ac:dyDescent="0.25">
      <c r="A84" s="39" t="s">
        <v>1334</v>
      </c>
      <c r="B84" s="43" t="s">
        <v>1072</v>
      </c>
      <c r="C84" s="42" t="s">
        <v>281</v>
      </c>
      <c r="D84" s="42" t="s">
        <v>280</v>
      </c>
      <c r="E84" s="41"/>
      <c r="H84" t="s">
        <v>1068</v>
      </c>
      <c r="I84" t="s">
        <v>1134</v>
      </c>
    </row>
    <row r="85" spans="1:9" x14ac:dyDescent="0.25">
      <c r="A85" s="39" t="s">
        <v>1334</v>
      </c>
      <c r="B85" s="43" t="s">
        <v>1072</v>
      </c>
      <c r="C85" s="42" t="s">
        <v>305</v>
      </c>
      <c r="D85" s="42" t="s">
        <v>304</v>
      </c>
      <c r="E85" s="41"/>
      <c r="H85" t="s">
        <v>1068</v>
      </c>
      <c r="I85" t="s">
        <v>1140</v>
      </c>
    </row>
    <row r="86" spans="1:9" x14ac:dyDescent="0.25">
      <c r="A86" s="39" t="s">
        <v>1334</v>
      </c>
      <c r="B86" s="43" t="s">
        <v>1072</v>
      </c>
      <c r="C86" s="42" t="s">
        <v>319</v>
      </c>
      <c r="D86" s="42" t="s">
        <v>318</v>
      </c>
      <c r="E86" s="41"/>
      <c r="H86" t="s">
        <v>1068</v>
      </c>
      <c r="I86" t="s">
        <v>1114</v>
      </c>
    </row>
    <row r="87" spans="1:9" x14ac:dyDescent="0.25">
      <c r="A87" s="39" t="s">
        <v>1334</v>
      </c>
      <c r="B87" s="43" t="s">
        <v>1109</v>
      </c>
      <c r="C87" s="42" t="s">
        <v>689</v>
      </c>
      <c r="D87" s="42" t="s">
        <v>688</v>
      </c>
      <c r="E87" s="41"/>
      <c r="H87" t="s">
        <v>1068</v>
      </c>
      <c r="I87" t="s">
        <v>1138</v>
      </c>
    </row>
    <row r="88" spans="1:9" x14ac:dyDescent="0.25">
      <c r="A88" s="39" t="s">
        <v>1334</v>
      </c>
      <c r="B88" s="43" t="s">
        <v>1109</v>
      </c>
      <c r="C88" s="42" t="s">
        <v>365</v>
      </c>
      <c r="D88" s="42" t="s">
        <v>364</v>
      </c>
      <c r="E88" s="41"/>
      <c r="H88" t="s">
        <v>1068</v>
      </c>
      <c r="I88" t="s">
        <v>1267</v>
      </c>
    </row>
    <row r="89" spans="1:9" x14ac:dyDescent="0.25">
      <c r="A89" s="39" t="s">
        <v>1334</v>
      </c>
      <c r="B89" s="43" t="s">
        <v>1109</v>
      </c>
      <c r="C89" s="42" t="s">
        <v>436</v>
      </c>
      <c r="D89" s="42" t="s">
        <v>435</v>
      </c>
      <c r="E89" s="41"/>
      <c r="H89" t="s">
        <v>1068</v>
      </c>
      <c r="I89" t="s">
        <v>1118</v>
      </c>
    </row>
    <row r="90" spans="1:9" x14ac:dyDescent="0.25">
      <c r="A90" s="39" t="s">
        <v>1334</v>
      </c>
      <c r="B90" s="43" t="s">
        <v>1109</v>
      </c>
      <c r="C90" s="42" t="s">
        <v>447</v>
      </c>
      <c r="D90" s="42" t="s">
        <v>446</v>
      </c>
      <c r="E90" s="41"/>
      <c r="H90" t="s">
        <v>1068</v>
      </c>
      <c r="I90" t="s">
        <v>1145</v>
      </c>
    </row>
    <row r="91" spans="1:9" x14ac:dyDescent="0.25">
      <c r="A91" s="39" t="s">
        <v>1334</v>
      </c>
      <c r="B91" s="43" t="s">
        <v>1080</v>
      </c>
      <c r="C91" s="42" t="s">
        <v>501</v>
      </c>
      <c r="D91" s="42" t="s">
        <v>1052</v>
      </c>
      <c r="E91" s="41"/>
      <c r="H91" t="s">
        <v>1068</v>
      </c>
      <c r="I91" t="s">
        <v>1065</v>
      </c>
    </row>
    <row r="92" spans="1:9" x14ac:dyDescent="0.25">
      <c r="A92" s="39" t="s">
        <v>1334</v>
      </c>
      <c r="B92" s="43" t="s">
        <v>1080</v>
      </c>
      <c r="C92" s="42" t="s">
        <v>502</v>
      </c>
      <c r="D92" s="42" t="s">
        <v>1338</v>
      </c>
      <c r="E92" s="41"/>
      <c r="H92" t="s">
        <v>1068</v>
      </c>
      <c r="I92" t="s">
        <v>1076</v>
      </c>
    </row>
    <row r="93" spans="1:9" x14ac:dyDescent="0.25">
      <c r="A93" s="39" t="s">
        <v>1334</v>
      </c>
      <c r="B93" s="43" t="s">
        <v>1080</v>
      </c>
      <c r="C93" s="42" t="s">
        <v>504</v>
      </c>
      <c r="D93" s="42" t="s">
        <v>503</v>
      </c>
      <c r="E93" s="41"/>
      <c r="H93" t="s">
        <v>1068</v>
      </c>
      <c r="I93" t="s">
        <v>1072</v>
      </c>
    </row>
    <row r="94" spans="1:9" x14ac:dyDescent="0.25">
      <c r="A94" s="39" t="s">
        <v>1334</v>
      </c>
      <c r="B94" s="43" t="s">
        <v>1080</v>
      </c>
      <c r="C94" s="42" t="s">
        <v>495</v>
      </c>
      <c r="D94" s="42" t="s">
        <v>494</v>
      </c>
      <c r="E94" s="41"/>
      <c r="H94" t="s">
        <v>1068</v>
      </c>
      <c r="I94" t="s">
        <v>1109</v>
      </c>
    </row>
    <row r="95" spans="1:9" x14ac:dyDescent="0.25">
      <c r="A95" s="39" t="s">
        <v>1334</v>
      </c>
      <c r="B95" s="43" t="s">
        <v>1080</v>
      </c>
      <c r="C95" s="42" t="s">
        <v>544</v>
      </c>
      <c r="D95" s="42" t="s">
        <v>543</v>
      </c>
      <c r="E95" s="41"/>
      <c r="H95" t="s">
        <v>1068</v>
      </c>
      <c r="I95" t="s">
        <v>1080</v>
      </c>
    </row>
    <row r="96" spans="1:9" x14ac:dyDescent="0.25">
      <c r="A96" s="39" t="s">
        <v>1334</v>
      </c>
      <c r="B96" s="43" t="s">
        <v>1080</v>
      </c>
      <c r="C96" s="42" t="s">
        <v>582</v>
      </c>
      <c r="D96" s="42" t="s">
        <v>581</v>
      </c>
      <c r="E96" s="41"/>
      <c r="H96" t="s">
        <v>1068</v>
      </c>
      <c r="I96" t="s">
        <v>1112</v>
      </c>
    </row>
    <row r="97" spans="1:9" x14ac:dyDescent="0.25">
      <c r="A97" s="39" t="s">
        <v>1391</v>
      </c>
      <c r="B97" s="43" t="s">
        <v>1082</v>
      </c>
      <c r="C97" s="42" t="s">
        <v>666</v>
      </c>
      <c r="D97" s="42" t="s">
        <v>1081</v>
      </c>
      <c r="E97" s="41"/>
      <c r="H97" t="s">
        <v>1361</v>
      </c>
      <c r="I97" t="s">
        <v>1096</v>
      </c>
    </row>
    <row r="98" spans="1:9" x14ac:dyDescent="0.25">
      <c r="A98" s="39" t="s">
        <v>1391</v>
      </c>
      <c r="B98" s="43" t="s">
        <v>1082</v>
      </c>
      <c r="C98" s="42" t="s">
        <v>294</v>
      </c>
      <c r="D98" s="42" t="s">
        <v>1099</v>
      </c>
      <c r="E98" s="41"/>
      <c r="H98" t="s">
        <v>1361</v>
      </c>
      <c r="I98" t="s">
        <v>1519</v>
      </c>
    </row>
    <row r="99" spans="1:9" x14ac:dyDescent="0.25">
      <c r="A99" s="39" t="s">
        <v>1391</v>
      </c>
      <c r="B99" s="43" t="s">
        <v>1082</v>
      </c>
      <c r="C99" s="42" t="s">
        <v>669</v>
      </c>
      <c r="D99" s="42" t="s">
        <v>1154</v>
      </c>
      <c r="E99" s="41"/>
      <c r="H99" t="s">
        <v>1361</v>
      </c>
      <c r="I99" t="s">
        <v>1176</v>
      </c>
    </row>
    <row r="100" spans="1:9" x14ac:dyDescent="0.25">
      <c r="A100" s="39" t="s">
        <v>1391</v>
      </c>
      <c r="B100" s="43" t="s">
        <v>1082</v>
      </c>
      <c r="C100" s="42" t="s">
        <v>1164</v>
      </c>
      <c r="D100" s="42" t="s">
        <v>1165</v>
      </c>
      <c r="E100" s="41"/>
      <c r="H100" t="s">
        <v>1361</v>
      </c>
      <c r="I100" t="s">
        <v>1078</v>
      </c>
    </row>
    <row r="101" spans="1:9" x14ac:dyDescent="0.25">
      <c r="A101" s="39" t="s">
        <v>1391</v>
      </c>
      <c r="B101" s="43" t="s">
        <v>1082</v>
      </c>
      <c r="C101" s="42" t="s">
        <v>672</v>
      </c>
      <c r="D101" s="42" t="s">
        <v>1168</v>
      </c>
      <c r="E101" s="41"/>
      <c r="H101" t="s">
        <v>1361</v>
      </c>
      <c r="I101" t="s">
        <v>1074</v>
      </c>
    </row>
    <row r="102" spans="1:9" x14ac:dyDescent="0.25">
      <c r="A102" s="39" t="s">
        <v>1391</v>
      </c>
      <c r="B102" s="43" t="s">
        <v>1082</v>
      </c>
      <c r="C102" s="42" t="s">
        <v>670</v>
      </c>
      <c r="D102" s="42" t="s">
        <v>1180</v>
      </c>
      <c r="E102" s="41"/>
      <c r="H102" t="s">
        <v>1361</v>
      </c>
      <c r="I102" t="s">
        <v>1369</v>
      </c>
    </row>
    <row r="103" spans="1:9" x14ac:dyDescent="0.25">
      <c r="A103" s="39" t="s">
        <v>1391</v>
      </c>
      <c r="B103" s="43" t="s">
        <v>1082</v>
      </c>
      <c r="C103" s="42" t="s">
        <v>664</v>
      </c>
      <c r="D103" s="42" t="s">
        <v>1186</v>
      </c>
      <c r="E103" s="41"/>
      <c r="H103" t="s">
        <v>1067</v>
      </c>
      <c r="I103" t="s">
        <v>750</v>
      </c>
    </row>
    <row r="104" spans="1:9" x14ac:dyDescent="0.25">
      <c r="A104" s="39" t="s">
        <v>1391</v>
      </c>
      <c r="B104" s="43" t="s">
        <v>1082</v>
      </c>
      <c r="C104" s="42" t="s">
        <v>667</v>
      </c>
      <c r="D104" s="42" t="s">
        <v>850</v>
      </c>
      <c r="E104" s="41"/>
      <c r="H104" t="s">
        <v>1361</v>
      </c>
      <c r="I104" t="s">
        <v>1093</v>
      </c>
    </row>
    <row r="105" spans="1:9" x14ac:dyDescent="0.25">
      <c r="A105" s="39" t="s">
        <v>1391</v>
      </c>
      <c r="B105" s="43" t="s">
        <v>1082</v>
      </c>
      <c r="C105" s="42" t="s">
        <v>671</v>
      </c>
      <c r="D105" s="42" t="s">
        <v>1196</v>
      </c>
      <c r="E105" s="41"/>
      <c r="H105" t="s">
        <v>1361</v>
      </c>
      <c r="I105" t="s">
        <v>1267</v>
      </c>
    </row>
    <row r="106" spans="1:9" x14ac:dyDescent="0.25">
      <c r="A106" s="39" t="s">
        <v>1391</v>
      </c>
      <c r="B106" s="43" t="s">
        <v>1082</v>
      </c>
      <c r="C106" s="42" t="s">
        <v>675</v>
      </c>
      <c r="D106" s="42" t="s">
        <v>1203</v>
      </c>
      <c r="E106" s="41"/>
      <c r="H106" t="s">
        <v>1361</v>
      </c>
      <c r="I106" t="s">
        <v>1076</v>
      </c>
    </row>
    <row r="107" spans="1:9" x14ac:dyDescent="0.25">
      <c r="A107" s="39" t="s">
        <v>1391</v>
      </c>
      <c r="B107" s="43" t="s">
        <v>1082</v>
      </c>
      <c r="C107" s="42" t="s">
        <v>665</v>
      </c>
      <c r="D107" s="42" t="s">
        <v>1213</v>
      </c>
      <c r="E107" s="41"/>
      <c r="H107" t="s">
        <v>1361</v>
      </c>
      <c r="I107" t="s">
        <v>1072</v>
      </c>
    </row>
    <row r="108" spans="1:9" x14ac:dyDescent="0.25">
      <c r="A108" s="39" t="s">
        <v>1391</v>
      </c>
      <c r="B108" s="43" t="s">
        <v>1082</v>
      </c>
      <c r="C108" s="42" t="s">
        <v>851</v>
      </c>
      <c r="D108" s="42" t="s">
        <v>1221</v>
      </c>
      <c r="E108" s="41"/>
      <c r="H108" t="s">
        <v>1361</v>
      </c>
      <c r="I108" t="s">
        <v>1109</v>
      </c>
    </row>
    <row r="109" spans="1:9" x14ac:dyDescent="0.25">
      <c r="A109" s="39" t="s">
        <v>1391</v>
      </c>
      <c r="B109" s="43" t="s">
        <v>1082</v>
      </c>
      <c r="C109" s="42" t="s">
        <v>293</v>
      </c>
      <c r="D109" s="42" t="s">
        <v>1223</v>
      </c>
      <c r="E109" s="41"/>
      <c r="H109" t="s">
        <v>1361</v>
      </c>
      <c r="I109" t="s">
        <v>1080</v>
      </c>
    </row>
    <row r="110" spans="1:9" x14ac:dyDescent="0.25">
      <c r="A110" s="39" t="s">
        <v>1391</v>
      </c>
      <c r="B110" s="43" t="s">
        <v>1082</v>
      </c>
      <c r="C110" s="42" t="s">
        <v>853</v>
      </c>
      <c r="D110" s="42" t="s">
        <v>852</v>
      </c>
      <c r="E110" s="41"/>
      <c r="H110" t="s">
        <v>1069</v>
      </c>
      <c r="I110" t="s">
        <v>1082</v>
      </c>
    </row>
    <row r="111" spans="1:9" x14ac:dyDescent="0.25">
      <c r="A111" s="39" t="s">
        <v>1391</v>
      </c>
      <c r="B111" s="43" t="s">
        <v>1082</v>
      </c>
      <c r="C111" s="42" t="s">
        <v>849</v>
      </c>
      <c r="D111" s="42" t="s">
        <v>848</v>
      </c>
      <c r="E111" s="41"/>
      <c r="H111" t="s">
        <v>1069</v>
      </c>
      <c r="I111" t="s">
        <v>1385</v>
      </c>
    </row>
    <row r="112" spans="1:9" x14ac:dyDescent="0.25">
      <c r="A112" s="39" t="s">
        <v>1391</v>
      </c>
      <c r="B112" s="43" t="s">
        <v>1082</v>
      </c>
      <c r="C112" s="42" t="s">
        <v>299</v>
      </c>
      <c r="D112" s="42" t="s">
        <v>1246</v>
      </c>
      <c r="E112" s="41"/>
      <c r="H112" t="s">
        <v>1069</v>
      </c>
      <c r="I112" t="s">
        <v>1053</v>
      </c>
    </row>
    <row r="113" spans="1:9" x14ac:dyDescent="0.25">
      <c r="A113" s="39" t="s">
        <v>1391</v>
      </c>
      <c r="B113" s="43" t="s">
        <v>1082</v>
      </c>
      <c r="C113" s="42" t="s">
        <v>306</v>
      </c>
      <c r="D113" s="42" t="s">
        <v>1258</v>
      </c>
      <c r="E113" s="41"/>
      <c r="H113" t="s">
        <v>1069</v>
      </c>
      <c r="I113" t="s">
        <v>1116</v>
      </c>
    </row>
    <row r="114" spans="1:9" x14ac:dyDescent="0.25">
      <c r="A114" s="39" t="s">
        <v>1391</v>
      </c>
      <c r="B114" s="43" t="s">
        <v>1116</v>
      </c>
      <c r="C114" s="42" t="s">
        <v>377</v>
      </c>
      <c r="D114" s="42" t="s">
        <v>1115</v>
      </c>
      <c r="E114" s="41"/>
      <c r="H114" t="s">
        <v>1069</v>
      </c>
      <c r="I114" t="s">
        <v>1129</v>
      </c>
    </row>
    <row r="115" spans="1:9" x14ac:dyDescent="0.25">
      <c r="A115" s="39" t="s">
        <v>1391</v>
      </c>
      <c r="B115" s="43" t="s">
        <v>1116</v>
      </c>
      <c r="C115" s="42" t="s">
        <v>691</v>
      </c>
      <c r="D115" s="42" t="s">
        <v>1159</v>
      </c>
      <c r="E115" s="41"/>
      <c r="H115" t="s">
        <v>1069</v>
      </c>
      <c r="I115" t="s">
        <v>1142</v>
      </c>
    </row>
    <row r="116" spans="1:9" x14ac:dyDescent="0.25">
      <c r="A116" s="39" t="s">
        <v>1391</v>
      </c>
      <c r="B116" s="43" t="s">
        <v>1116</v>
      </c>
      <c r="C116" s="42" t="s">
        <v>829</v>
      </c>
      <c r="D116" s="42" t="s">
        <v>1190</v>
      </c>
      <c r="E116" s="41"/>
      <c r="H116" t="s">
        <v>1069</v>
      </c>
      <c r="I116" t="s">
        <v>1122</v>
      </c>
    </row>
    <row r="117" spans="1:9" x14ac:dyDescent="0.25">
      <c r="A117" s="39" t="s">
        <v>1391</v>
      </c>
      <c r="B117" s="43" t="s">
        <v>1116</v>
      </c>
      <c r="C117" s="42" t="s">
        <v>684</v>
      </c>
      <c r="D117" s="42" t="s">
        <v>825</v>
      </c>
      <c r="E117" s="41"/>
      <c r="H117" t="s">
        <v>1069</v>
      </c>
      <c r="I117" t="s">
        <v>1136</v>
      </c>
    </row>
    <row r="118" spans="1:9" x14ac:dyDescent="0.25">
      <c r="A118" s="39" t="s">
        <v>1391</v>
      </c>
      <c r="B118" s="43" t="s">
        <v>1116</v>
      </c>
      <c r="C118" s="42" t="s">
        <v>696</v>
      </c>
      <c r="D118" s="42" t="s">
        <v>1207</v>
      </c>
      <c r="E118" s="41"/>
      <c r="H118" t="s">
        <v>1069</v>
      </c>
      <c r="I118" t="s">
        <v>1132</v>
      </c>
    </row>
    <row r="119" spans="1:9" x14ac:dyDescent="0.25">
      <c r="A119" s="39" t="s">
        <v>1391</v>
      </c>
      <c r="B119" s="43" t="s">
        <v>1116</v>
      </c>
      <c r="C119" s="42" t="s">
        <v>828</v>
      </c>
      <c r="D119" s="42" t="s">
        <v>1226</v>
      </c>
      <c r="E119" s="41"/>
      <c r="H119" t="s">
        <v>1069</v>
      </c>
      <c r="I119" t="s">
        <v>1176</v>
      </c>
    </row>
    <row r="120" spans="1:9" x14ac:dyDescent="0.25">
      <c r="A120" s="39" t="s">
        <v>1391</v>
      </c>
      <c r="B120" s="43" t="s">
        <v>1116</v>
      </c>
      <c r="C120" s="42" t="s">
        <v>827</v>
      </c>
      <c r="D120" s="42" t="s">
        <v>826</v>
      </c>
      <c r="E120" s="41"/>
      <c r="H120" t="s">
        <v>1069</v>
      </c>
      <c r="I120" t="s">
        <v>1257</v>
      </c>
    </row>
    <row r="121" spans="1:9" x14ac:dyDescent="0.25">
      <c r="A121" s="39" t="s">
        <v>1391</v>
      </c>
      <c r="B121" s="43" t="s">
        <v>1116</v>
      </c>
      <c r="C121" s="42" t="s">
        <v>824</v>
      </c>
      <c r="D121" s="42" t="s">
        <v>823</v>
      </c>
      <c r="E121" s="41"/>
      <c r="H121" t="s">
        <v>1069</v>
      </c>
      <c r="I121" t="s">
        <v>1124</v>
      </c>
    </row>
    <row r="122" spans="1:9" x14ac:dyDescent="0.25">
      <c r="A122" s="39" t="s">
        <v>1391</v>
      </c>
      <c r="B122" s="43" t="s">
        <v>1116</v>
      </c>
      <c r="C122" s="42" t="s">
        <v>690</v>
      </c>
      <c r="D122" s="42" t="s">
        <v>1240</v>
      </c>
      <c r="E122" s="41"/>
      <c r="H122" t="s">
        <v>1069</v>
      </c>
      <c r="I122" t="s">
        <v>1078</v>
      </c>
    </row>
    <row r="123" spans="1:9" x14ac:dyDescent="0.25">
      <c r="A123" s="39" t="s">
        <v>1391</v>
      </c>
      <c r="B123" s="43" t="s">
        <v>1116</v>
      </c>
      <c r="C123" s="42" t="s">
        <v>390</v>
      </c>
      <c r="D123" s="42" t="s">
        <v>389</v>
      </c>
      <c r="E123" s="41"/>
      <c r="H123" t="s">
        <v>1069</v>
      </c>
      <c r="I123" t="s">
        <v>1074</v>
      </c>
    </row>
    <row r="124" spans="1:9" x14ac:dyDescent="0.25">
      <c r="A124" s="39" t="s">
        <v>1391</v>
      </c>
      <c r="B124" s="43" t="s">
        <v>1116</v>
      </c>
      <c r="C124" s="42" t="s">
        <v>412</v>
      </c>
      <c r="D124" s="42" t="s">
        <v>1262</v>
      </c>
      <c r="E124" s="41"/>
      <c r="H124" t="s">
        <v>1069</v>
      </c>
      <c r="I124" t="s">
        <v>1134</v>
      </c>
    </row>
    <row r="125" spans="1:9" x14ac:dyDescent="0.25">
      <c r="A125" s="39" t="s">
        <v>1391</v>
      </c>
      <c r="B125" s="43" t="s">
        <v>1129</v>
      </c>
      <c r="C125" s="42" t="s">
        <v>1127</v>
      </c>
      <c r="D125" s="42" t="s">
        <v>1128</v>
      </c>
      <c r="E125" s="41"/>
      <c r="H125" t="s">
        <v>1069</v>
      </c>
      <c r="I125" t="s">
        <v>1140</v>
      </c>
    </row>
    <row r="126" spans="1:9" x14ac:dyDescent="0.25">
      <c r="A126" s="39" t="s">
        <v>1391</v>
      </c>
      <c r="B126" s="43" t="s">
        <v>1129</v>
      </c>
      <c r="C126" s="42" t="s">
        <v>1451</v>
      </c>
      <c r="D126" s="42" t="s">
        <v>1452</v>
      </c>
      <c r="E126" s="41"/>
      <c r="H126" t="s">
        <v>1069</v>
      </c>
      <c r="I126" t="s">
        <v>1114</v>
      </c>
    </row>
    <row r="127" spans="1:9" x14ac:dyDescent="0.25">
      <c r="A127" s="39" t="s">
        <v>1391</v>
      </c>
      <c r="B127" s="43" t="s">
        <v>1129</v>
      </c>
      <c r="C127" s="42" t="s">
        <v>1453</v>
      </c>
      <c r="D127" s="42" t="s">
        <v>1454</v>
      </c>
      <c r="E127" s="41"/>
      <c r="H127" t="s">
        <v>1069</v>
      </c>
      <c r="I127" t="s">
        <v>1138</v>
      </c>
    </row>
    <row r="128" spans="1:9" x14ac:dyDescent="0.25">
      <c r="A128" s="39" t="s">
        <v>1391</v>
      </c>
      <c r="B128" s="43" t="s">
        <v>1129</v>
      </c>
      <c r="C128" s="42" t="s">
        <v>1455</v>
      </c>
      <c r="D128" s="42" t="s">
        <v>969</v>
      </c>
      <c r="E128" s="41"/>
      <c r="H128" t="s">
        <v>1069</v>
      </c>
      <c r="I128" t="s">
        <v>1267</v>
      </c>
    </row>
    <row r="129" spans="1:9" x14ac:dyDescent="0.25">
      <c r="A129" s="39" t="s">
        <v>1391</v>
      </c>
      <c r="B129" s="43" t="s">
        <v>1129</v>
      </c>
      <c r="C129" s="42" t="s">
        <v>1456</v>
      </c>
      <c r="D129" s="42" t="s">
        <v>1457</v>
      </c>
      <c r="E129" s="41"/>
      <c r="H129" t="s">
        <v>1069</v>
      </c>
      <c r="I129" t="s">
        <v>1118</v>
      </c>
    </row>
    <row r="130" spans="1:9" x14ac:dyDescent="0.25">
      <c r="A130" s="39" t="s">
        <v>1391</v>
      </c>
      <c r="B130" s="43" t="s">
        <v>1129</v>
      </c>
      <c r="C130" s="42" t="s">
        <v>1458</v>
      </c>
      <c r="D130" s="42" t="s">
        <v>1459</v>
      </c>
      <c r="E130" s="41"/>
      <c r="H130" t="s">
        <v>1069</v>
      </c>
      <c r="I130" t="s">
        <v>1145</v>
      </c>
    </row>
    <row r="131" spans="1:9" x14ac:dyDescent="0.25">
      <c r="A131" s="39" t="s">
        <v>1391</v>
      </c>
      <c r="B131" s="43" t="s">
        <v>1129</v>
      </c>
      <c r="C131" s="42" t="s">
        <v>1460</v>
      </c>
      <c r="D131" s="42" t="s">
        <v>1461</v>
      </c>
      <c r="E131" s="41"/>
      <c r="H131" t="s">
        <v>1069</v>
      </c>
      <c r="I131" t="s">
        <v>1065</v>
      </c>
    </row>
    <row r="132" spans="1:9" x14ac:dyDescent="0.25">
      <c r="A132" s="39" t="s">
        <v>1391</v>
      </c>
      <c r="B132" s="43" t="s">
        <v>1129</v>
      </c>
      <c r="C132" s="42" t="s">
        <v>857</v>
      </c>
      <c r="D132" s="42" t="s">
        <v>856</v>
      </c>
      <c r="E132" s="41"/>
      <c r="H132" t="s">
        <v>1069</v>
      </c>
      <c r="I132" t="s">
        <v>1076</v>
      </c>
    </row>
    <row r="133" spans="1:9" x14ac:dyDescent="0.25">
      <c r="A133" s="39" t="s">
        <v>1391</v>
      </c>
      <c r="B133" s="43" t="s">
        <v>1129</v>
      </c>
      <c r="C133" s="42" t="s">
        <v>1462</v>
      </c>
      <c r="D133" s="42" t="s">
        <v>968</v>
      </c>
      <c r="E133" s="41"/>
      <c r="H133" t="s">
        <v>1069</v>
      </c>
      <c r="I133" t="s">
        <v>1072</v>
      </c>
    </row>
    <row r="134" spans="1:9" x14ac:dyDescent="0.25">
      <c r="A134" s="39" t="s">
        <v>1391</v>
      </c>
      <c r="B134" s="43" t="s">
        <v>1129</v>
      </c>
      <c r="C134" s="42" t="s">
        <v>1463</v>
      </c>
      <c r="D134" s="42" t="s">
        <v>1464</v>
      </c>
      <c r="E134" s="41"/>
      <c r="H134" t="s">
        <v>1069</v>
      </c>
      <c r="I134" t="s">
        <v>1109</v>
      </c>
    </row>
    <row r="135" spans="1:9" x14ac:dyDescent="0.25">
      <c r="A135" s="39" t="s">
        <v>1391</v>
      </c>
      <c r="B135" s="43" t="s">
        <v>1129</v>
      </c>
      <c r="C135" s="42" t="s">
        <v>545</v>
      </c>
      <c r="D135" s="42" t="s">
        <v>1263</v>
      </c>
      <c r="E135" s="41"/>
      <c r="H135" t="s">
        <v>1069</v>
      </c>
      <c r="I135" t="s">
        <v>1080</v>
      </c>
    </row>
    <row r="136" spans="1:9" x14ac:dyDescent="0.25">
      <c r="A136" s="39" t="s">
        <v>1391</v>
      </c>
      <c r="B136" s="43" t="s">
        <v>1142</v>
      </c>
      <c r="C136" s="42" t="s">
        <v>505</v>
      </c>
      <c r="D136" s="42" t="s">
        <v>1141</v>
      </c>
      <c r="E136" s="41"/>
      <c r="H136" t="s">
        <v>1069</v>
      </c>
      <c r="I136" t="s">
        <v>1112</v>
      </c>
    </row>
    <row r="137" spans="1:9" x14ac:dyDescent="0.25">
      <c r="A137" s="39" t="s">
        <v>1391</v>
      </c>
      <c r="B137" s="43" t="s">
        <v>1142</v>
      </c>
      <c r="C137" s="42" t="s">
        <v>973</v>
      </c>
      <c r="D137" s="42" t="s">
        <v>972</v>
      </c>
      <c r="E137" s="41"/>
      <c r="H137" t="s">
        <v>1066</v>
      </c>
      <c r="I137" t="s">
        <v>1397</v>
      </c>
    </row>
    <row r="138" spans="1:9" x14ac:dyDescent="0.25">
      <c r="A138" s="39" t="s">
        <v>1391</v>
      </c>
      <c r="B138" s="43" t="s">
        <v>1142</v>
      </c>
      <c r="C138" s="42" t="s">
        <v>971</v>
      </c>
      <c r="D138" s="42" t="s">
        <v>970</v>
      </c>
      <c r="E138" s="41"/>
      <c r="H138" t="s">
        <v>1066</v>
      </c>
      <c r="I138" t="s">
        <v>1148</v>
      </c>
    </row>
    <row r="139" spans="1:9" x14ac:dyDescent="0.25">
      <c r="A139" s="39" t="s">
        <v>1391</v>
      </c>
      <c r="B139" s="43" t="s">
        <v>1142</v>
      </c>
      <c r="C139" s="42" t="s">
        <v>521</v>
      </c>
      <c r="D139" s="42" t="s">
        <v>520</v>
      </c>
      <c r="E139" s="41"/>
      <c r="H139" t="s">
        <v>1066</v>
      </c>
      <c r="I139" t="s">
        <v>1101</v>
      </c>
    </row>
    <row r="140" spans="1:9" x14ac:dyDescent="0.25">
      <c r="A140" s="39" t="s">
        <v>1391</v>
      </c>
      <c r="B140" s="43" t="s">
        <v>1142</v>
      </c>
      <c r="C140" s="42" t="s">
        <v>547</v>
      </c>
      <c r="D140" s="42" t="s">
        <v>546</v>
      </c>
      <c r="E140" s="41"/>
      <c r="H140" t="s">
        <v>1066</v>
      </c>
      <c r="I140" t="s">
        <v>1396</v>
      </c>
    </row>
    <row r="141" spans="1:9" x14ac:dyDescent="0.25">
      <c r="A141" s="39" t="s">
        <v>1391</v>
      </c>
      <c r="B141" s="43" t="s">
        <v>1122</v>
      </c>
      <c r="C141" s="42" t="s">
        <v>378</v>
      </c>
      <c r="D141" s="42" t="s">
        <v>1121</v>
      </c>
      <c r="E141" s="41"/>
      <c r="H141" t="s">
        <v>1066</v>
      </c>
      <c r="I141" t="s">
        <v>1150</v>
      </c>
    </row>
    <row r="142" spans="1:9" x14ac:dyDescent="0.25">
      <c r="A142" s="39" t="s">
        <v>1391</v>
      </c>
      <c r="B142" s="43" t="s">
        <v>1122</v>
      </c>
      <c r="C142" s="42" t="s">
        <v>861</v>
      </c>
      <c r="D142" s="42" t="s">
        <v>860</v>
      </c>
      <c r="E142" s="41"/>
      <c r="H142" t="s">
        <v>1066</v>
      </c>
      <c r="I142" t="s">
        <v>1103</v>
      </c>
    </row>
    <row r="143" spans="1:9" x14ac:dyDescent="0.25">
      <c r="A143" s="39" t="s">
        <v>1391</v>
      </c>
      <c r="B143" s="43" t="s">
        <v>1122</v>
      </c>
      <c r="C143" s="42" t="s">
        <v>859</v>
      </c>
      <c r="D143" s="42" t="s">
        <v>858</v>
      </c>
      <c r="E143" s="41"/>
      <c r="H143" t="s">
        <v>1065</v>
      </c>
      <c r="I143" t="s">
        <v>1065</v>
      </c>
    </row>
    <row r="144" spans="1:9" x14ac:dyDescent="0.25">
      <c r="A144" s="39" t="s">
        <v>1391</v>
      </c>
      <c r="B144" s="43" t="s">
        <v>1122</v>
      </c>
      <c r="C144" s="42" t="s">
        <v>392</v>
      </c>
      <c r="D144" s="42" t="s">
        <v>391</v>
      </c>
      <c r="E144" s="41"/>
      <c r="H144" t="s">
        <v>1333</v>
      </c>
      <c r="I144" t="s">
        <v>1074</v>
      </c>
    </row>
    <row r="145" spans="1:9" x14ac:dyDescent="0.25">
      <c r="A145" s="39" t="s">
        <v>1391</v>
      </c>
      <c r="B145" s="43" t="s">
        <v>1122</v>
      </c>
      <c r="C145" s="42" t="s">
        <v>414</v>
      </c>
      <c r="D145" s="42" t="s">
        <v>413</v>
      </c>
      <c r="E145" s="41"/>
      <c r="H145" t="s">
        <v>1333</v>
      </c>
      <c r="I145" t="s">
        <v>1076</v>
      </c>
    </row>
    <row r="146" spans="1:9" x14ac:dyDescent="0.25">
      <c r="A146" s="39" t="s">
        <v>1391</v>
      </c>
      <c r="B146" s="43" t="s">
        <v>1096</v>
      </c>
      <c r="C146" s="42" t="s">
        <v>1094</v>
      </c>
      <c r="D146" s="42" t="s">
        <v>1095</v>
      </c>
      <c r="E146" s="41"/>
      <c r="H146" t="s">
        <v>1333</v>
      </c>
      <c r="I146" t="s">
        <v>1072</v>
      </c>
    </row>
    <row r="147" spans="1:9" x14ac:dyDescent="0.25">
      <c r="A147" s="39" t="s">
        <v>1391</v>
      </c>
      <c r="B147" s="43" t="s">
        <v>1096</v>
      </c>
      <c r="C147" s="42" t="s">
        <v>1152</v>
      </c>
      <c r="D147" s="42" t="s">
        <v>1153</v>
      </c>
      <c r="E147" s="41"/>
      <c r="H147" t="s">
        <v>1332</v>
      </c>
      <c r="I147" t="s">
        <v>1074</v>
      </c>
    </row>
    <row r="148" spans="1:9" x14ac:dyDescent="0.25">
      <c r="A148" s="39" t="s">
        <v>1391</v>
      </c>
      <c r="B148" s="43" t="s">
        <v>1096</v>
      </c>
      <c r="C148" s="42" t="s">
        <v>282</v>
      </c>
      <c r="D148" s="42" t="s">
        <v>1193</v>
      </c>
      <c r="E148" s="41"/>
      <c r="H148" t="s">
        <v>1332</v>
      </c>
      <c r="I148" t="s">
        <v>1074</v>
      </c>
    </row>
    <row r="149" spans="1:9" x14ac:dyDescent="0.25">
      <c r="A149" s="39" t="s">
        <v>1391</v>
      </c>
      <c r="B149" s="43" t="s">
        <v>1096</v>
      </c>
      <c r="C149" s="42" t="s">
        <v>307</v>
      </c>
      <c r="D149" s="42" t="s">
        <v>1202</v>
      </c>
      <c r="E149" s="41"/>
      <c r="H149" t="s">
        <v>1332</v>
      </c>
      <c r="I149" t="s">
        <v>1074</v>
      </c>
    </row>
    <row r="150" spans="1:9" x14ac:dyDescent="0.25">
      <c r="A150" s="39" t="s">
        <v>1391</v>
      </c>
      <c r="B150" s="43" t="s">
        <v>1096</v>
      </c>
      <c r="C150" s="42" t="s">
        <v>265</v>
      </c>
      <c r="D150" s="42" t="s">
        <v>1212</v>
      </c>
      <c r="E150" s="41"/>
      <c r="H150" t="s">
        <v>1332</v>
      </c>
      <c r="I150" t="s">
        <v>1074</v>
      </c>
    </row>
    <row r="151" spans="1:9" x14ac:dyDescent="0.25">
      <c r="A151" s="39" t="s">
        <v>1391</v>
      </c>
      <c r="B151" s="43" t="s">
        <v>1096</v>
      </c>
      <c r="C151" s="42" t="s">
        <v>982</v>
      </c>
      <c r="D151" s="42" t="s">
        <v>1230</v>
      </c>
      <c r="E151" s="41"/>
      <c r="H151" t="s">
        <v>1329</v>
      </c>
      <c r="I151" t="s">
        <v>1074</v>
      </c>
    </row>
    <row r="152" spans="1:9" x14ac:dyDescent="0.25">
      <c r="A152" s="39" t="s">
        <v>1391</v>
      </c>
      <c r="B152" s="43" t="s">
        <v>1096</v>
      </c>
      <c r="C152" s="42" t="s">
        <v>981</v>
      </c>
      <c r="D152" s="42" t="s">
        <v>1234</v>
      </c>
      <c r="E152" s="41"/>
      <c r="H152" t="s">
        <v>1524</v>
      </c>
      <c r="I152" t="s">
        <v>1076</v>
      </c>
    </row>
    <row r="153" spans="1:9" x14ac:dyDescent="0.25">
      <c r="A153" s="39" t="s">
        <v>1391</v>
      </c>
      <c r="B153" s="43" t="s">
        <v>1096</v>
      </c>
      <c r="C153" s="42" t="s">
        <v>674</v>
      </c>
      <c r="D153" s="42" t="s">
        <v>673</v>
      </c>
      <c r="E153" s="41"/>
      <c r="H153" t="s">
        <v>1524</v>
      </c>
      <c r="I153" t="s">
        <v>1082</v>
      </c>
    </row>
    <row r="154" spans="1:9" x14ac:dyDescent="0.25">
      <c r="A154" s="39" t="s">
        <v>1391</v>
      </c>
      <c r="B154" s="43" t="s">
        <v>1126</v>
      </c>
      <c r="C154" s="42" t="s">
        <v>379</v>
      </c>
      <c r="D154" s="42" t="s">
        <v>1125</v>
      </c>
      <c r="E154" s="41"/>
      <c r="H154" t="s">
        <v>1524</v>
      </c>
      <c r="I154" t="s">
        <v>1118</v>
      </c>
    </row>
    <row r="155" spans="1:9" x14ac:dyDescent="0.25">
      <c r="A155" s="39" t="s">
        <v>1391</v>
      </c>
      <c r="B155" s="43" t="s">
        <v>1126</v>
      </c>
      <c r="C155" s="42" t="s">
        <v>977</v>
      </c>
      <c r="D155" s="42" t="s">
        <v>976</v>
      </c>
      <c r="E155" s="41"/>
      <c r="H155" t="s">
        <v>1524</v>
      </c>
      <c r="I155" t="s">
        <v>1074</v>
      </c>
    </row>
    <row r="156" spans="1:9" x14ac:dyDescent="0.25">
      <c r="A156" s="39" t="s">
        <v>1391</v>
      </c>
      <c r="B156" s="43" t="s">
        <v>1126</v>
      </c>
      <c r="C156" s="42" t="s">
        <v>975</v>
      </c>
      <c r="D156" s="42" t="s">
        <v>974</v>
      </c>
      <c r="E156" s="41"/>
    </row>
    <row r="157" spans="1:9" x14ac:dyDescent="0.25">
      <c r="A157" s="39" t="s">
        <v>1391</v>
      </c>
      <c r="B157" s="43" t="s">
        <v>1126</v>
      </c>
      <c r="C157" s="42" t="s">
        <v>394</v>
      </c>
      <c r="D157" s="42" t="s">
        <v>393</v>
      </c>
      <c r="E157" s="41"/>
    </row>
    <row r="158" spans="1:9" x14ac:dyDescent="0.25">
      <c r="A158" s="39" t="s">
        <v>1391</v>
      </c>
      <c r="B158" s="43" t="s">
        <v>1126</v>
      </c>
      <c r="C158" s="42" t="s">
        <v>416</v>
      </c>
      <c r="D158" s="42" t="s">
        <v>415</v>
      </c>
      <c r="E158" s="41"/>
    </row>
    <row r="159" spans="1:9" x14ac:dyDescent="0.25">
      <c r="A159" s="39" t="s">
        <v>1391</v>
      </c>
      <c r="B159" s="43" t="s">
        <v>1126</v>
      </c>
      <c r="C159" s="42" t="s">
        <v>337</v>
      </c>
      <c r="D159" s="42" t="s">
        <v>336</v>
      </c>
      <c r="E159" s="41"/>
    </row>
    <row r="160" spans="1:9" x14ac:dyDescent="0.25">
      <c r="A160" s="39" t="s">
        <v>1391</v>
      </c>
      <c r="B160" s="43" t="s">
        <v>1120</v>
      </c>
      <c r="C160" s="42" t="s">
        <v>380</v>
      </c>
      <c r="D160" s="42" t="s">
        <v>1119</v>
      </c>
      <c r="E160" s="41"/>
    </row>
    <row r="161" spans="1:5" x14ac:dyDescent="0.25">
      <c r="A161" s="39" t="s">
        <v>1391</v>
      </c>
      <c r="B161" s="43" t="s">
        <v>1120</v>
      </c>
      <c r="C161" s="42" t="s">
        <v>873</v>
      </c>
      <c r="D161" s="42" t="s">
        <v>872</v>
      </c>
      <c r="E161" s="41"/>
    </row>
    <row r="162" spans="1:5" x14ac:dyDescent="0.25">
      <c r="A162" s="39" t="s">
        <v>1391</v>
      </c>
      <c r="B162" s="43" t="s">
        <v>1120</v>
      </c>
      <c r="C162" s="42" t="s">
        <v>871</v>
      </c>
      <c r="D162" s="42" t="s">
        <v>870</v>
      </c>
      <c r="E162" s="41"/>
    </row>
    <row r="163" spans="1:5" x14ac:dyDescent="0.25">
      <c r="A163" s="39" t="s">
        <v>1391</v>
      </c>
      <c r="B163" s="43" t="s">
        <v>1120</v>
      </c>
      <c r="C163" s="42" t="s">
        <v>396</v>
      </c>
      <c r="D163" s="42" t="s">
        <v>395</v>
      </c>
      <c r="E163" s="41"/>
    </row>
    <row r="164" spans="1:5" x14ac:dyDescent="0.25">
      <c r="A164" s="39" t="s">
        <v>1391</v>
      </c>
      <c r="B164" s="43" t="s">
        <v>1120</v>
      </c>
      <c r="C164" s="42" t="s">
        <v>418</v>
      </c>
      <c r="D164" s="42" t="s">
        <v>417</v>
      </c>
      <c r="E164" s="41"/>
    </row>
    <row r="165" spans="1:5" x14ac:dyDescent="0.25">
      <c r="A165" s="39" t="s">
        <v>1391</v>
      </c>
      <c r="B165" s="43" t="s">
        <v>1098</v>
      </c>
      <c r="C165" s="42" t="s">
        <v>295</v>
      </c>
      <c r="D165" s="42" t="s">
        <v>1097</v>
      </c>
      <c r="E165" s="41"/>
    </row>
    <row r="166" spans="1:5" x14ac:dyDescent="0.25">
      <c r="A166" s="39" t="s">
        <v>1391</v>
      </c>
      <c r="B166" s="43" t="s">
        <v>1098</v>
      </c>
      <c r="C166" s="42" t="s">
        <v>989</v>
      </c>
      <c r="D166" s="42" t="s">
        <v>988</v>
      </c>
      <c r="E166" s="41"/>
    </row>
    <row r="167" spans="1:5" x14ac:dyDescent="0.25">
      <c r="A167" s="39" t="s">
        <v>1391</v>
      </c>
      <c r="B167" s="43" t="s">
        <v>1098</v>
      </c>
      <c r="C167" s="42" t="s">
        <v>987</v>
      </c>
      <c r="D167" s="42" t="s">
        <v>986</v>
      </c>
      <c r="E167" s="41"/>
    </row>
    <row r="168" spans="1:5" x14ac:dyDescent="0.25">
      <c r="A168" s="39" t="s">
        <v>1391</v>
      </c>
      <c r="B168" s="43" t="s">
        <v>1098</v>
      </c>
      <c r="C168" s="42" t="s">
        <v>301</v>
      </c>
      <c r="D168" s="42" t="s">
        <v>300</v>
      </c>
      <c r="E168" s="41"/>
    </row>
    <row r="169" spans="1:5" x14ac:dyDescent="0.25">
      <c r="A169" s="39" t="s">
        <v>1391</v>
      </c>
      <c r="B169" s="43" t="s">
        <v>1098</v>
      </c>
      <c r="C169" s="42" t="s">
        <v>991</v>
      </c>
      <c r="D169" s="42" t="s">
        <v>990</v>
      </c>
      <c r="E169" s="41"/>
    </row>
    <row r="170" spans="1:5" x14ac:dyDescent="0.25">
      <c r="A170" s="39" t="s">
        <v>1391</v>
      </c>
      <c r="B170" s="43" t="s">
        <v>1136</v>
      </c>
      <c r="C170" s="42" t="s">
        <v>506</v>
      </c>
      <c r="D170" s="42" t="s">
        <v>1135</v>
      </c>
      <c r="E170" s="41"/>
    </row>
    <row r="171" spans="1:5" x14ac:dyDescent="0.25">
      <c r="A171" s="39" t="s">
        <v>1391</v>
      </c>
      <c r="B171" s="43" t="s">
        <v>1136</v>
      </c>
      <c r="C171" s="42" t="s">
        <v>700</v>
      </c>
      <c r="D171" s="42" t="s">
        <v>1161</v>
      </c>
      <c r="E171" s="41"/>
    </row>
    <row r="172" spans="1:5" x14ac:dyDescent="0.25">
      <c r="A172" s="39" t="s">
        <v>1391</v>
      </c>
      <c r="B172" s="43" t="s">
        <v>1136</v>
      </c>
      <c r="C172" s="42" t="s">
        <v>699</v>
      </c>
      <c r="D172" s="42" t="s">
        <v>862</v>
      </c>
      <c r="E172" s="41"/>
    </row>
    <row r="173" spans="1:5" x14ac:dyDescent="0.25">
      <c r="A173" s="39" t="s">
        <v>1391</v>
      </c>
      <c r="B173" s="43" t="s">
        <v>1136</v>
      </c>
      <c r="C173" s="42" t="s">
        <v>706</v>
      </c>
      <c r="D173" s="42" t="s">
        <v>1209</v>
      </c>
      <c r="E173" s="41"/>
    </row>
    <row r="174" spans="1:5" x14ac:dyDescent="0.25">
      <c r="A174" s="39" t="s">
        <v>1391</v>
      </c>
      <c r="B174" s="43" t="s">
        <v>1136</v>
      </c>
      <c r="C174" s="42" t="s">
        <v>869</v>
      </c>
      <c r="D174" s="42" t="s">
        <v>1228</v>
      </c>
      <c r="E174" s="41"/>
    </row>
    <row r="175" spans="1:5" x14ac:dyDescent="0.25">
      <c r="A175" s="39" t="s">
        <v>1391</v>
      </c>
      <c r="B175" s="43" t="s">
        <v>1136</v>
      </c>
      <c r="C175" s="42" t="s">
        <v>868</v>
      </c>
      <c r="D175" s="42" t="s">
        <v>867</v>
      </c>
      <c r="E175" s="41"/>
    </row>
    <row r="176" spans="1:5" x14ac:dyDescent="0.25">
      <c r="A176" s="39" t="s">
        <v>1391</v>
      </c>
      <c r="B176" s="43" t="s">
        <v>1136</v>
      </c>
      <c r="C176" s="42" t="s">
        <v>864</v>
      </c>
      <c r="D176" s="42" t="s">
        <v>863</v>
      </c>
      <c r="E176" s="41"/>
    </row>
    <row r="177" spans="1:5" x14ac:dyDescent="0.25">
      <c r="A177" s="39" t="s">
        <v>1391</v>
      </c>
      <c r="B177" s="43" t="s">
        <v>1136</v>
      </c>
      <c r="C177" s="42" t="s">
        <v>866</v>
      </c>
      <c r="D177" s="42" t="s">
        <v>865</v>
      </c>
      <c r="E177" s="41"/>
    </row>
    <row r="178" spans="1:5" x14ac:dyDescent="0.25">
      <c r="A178" s="39" t="s">
        <v>1391</v>
      </c>
      <c r="B178" s="43" t="s">
        <v>1136</v>
      </c>
      <c r="C178" s="42" t="s">
        <v>522</v>
      </c>
      <c r="D178" s="42" t="s">
        <v>1248</v>
      </c>
      <c r="E178" s="41"/>
    </row>
    <row r="179" spans="1:5" x14ac:dyDescent="0.25">
      <c r="A179" s="39" t="s">
        <v>1391</v>
      </c>
      <c r="B179" s="43" t="s">
        <v>1136</v>
      </c>
      <c r="C179" s="42" t="s">
        <v>548</v>
      </c>
      <c r="D179" s="42" t="s">
        <v>1265</v>
      </c>
      <c r="E179" s="41"/>
    </row>
    <row r="180" spans="1:5" x14ac:dyDescent="0.25">
      <c r="A180" s="39" t="s">
        <v>1391</v>
      </c>
      <c r="B180" s="43" t="s">
        <v>1132</v>
      </c>
      <c r="C180" s="42" t="s">
        <v>507</v>
      </c>
      <c r="D180" s="42" t="s">
        <v>1131</v>
      </c>
      <c r="E180" s="41"/>
    </row>
    <row r="181" spans="1:5" x14ac:dyDescent="0.25">
      <c r="A181" s="39" t="s">
        <v>1391</v>
      </c>
      <c r="B181" s="43" t="s">
        <v>1132</v>
      </c>
      <c r="C181" s="42" t="s">
        <v>835</v>
      </c>
      <c r="D181" s="42" t="s">
        <v>834</v>
      </c>
      <c r="E181" s="41"/>
    </row>
    <row r="182" spans="1:5" x14ac:dyDescent="0.25">
      <c r="A182" s="39" t="s">
        <v>1391</v>
      </c>
      <c r="B182" s="43" t="s">
        <v>1132</v>
      </c>
      <c r="C182" s="42" t="s">
        <v>833</v>
      </c>
      <c r="D182" s="42" t="s">
        <v>832</v>
      </c>
      <c r="E182" s="41"/>
    </row>
    <row r="183" spans="1:5" x14ac:dyDescent="0.25">
      <c r="A183" s="39" t="s">
        <v>1391</v>
      </c>
      <c r="B183" s="43" t="s">
        <v>1132</v>
      </c>
      <c r="C183" s="42" t="s">
        <v>550</v>
      </c>
      <c r="D183" s="42" t="s">
        <v>549</v>
      </c>
      <c r="E183" s="41"/>
    </row>
    <row r="184" spans="1:5" x14ac:dyDescent="0.25">
      <c r="A184" s="39" t="s">
        <v>1391</v>
      </c>
      <c r="B184" s="43" t="s">
        <v>1124</v>
      </c>
      <c r="C184" s="42" t="s">
        <v>382</v>
      </c>
      <c r="D184" s="42" t="s">
        <v>1123</v>
      </c>
      <c r="E184" s="41"/>
    </row>
    <row r="185" spans="1:5" x14ac:dyDescent="0.25">
      <c r="A185" s="39" t="s">
        <v>1391</v>
      </c>
      <c r="B185" s="43" t="s">
        <v>1124</v>
      </c>
      <c r="C185" s="42" t="s">
        <v>881</v>
      </c>
      <c r="D185" s="42" t="s">
        <v>880</v>
      </c>
      <c r="E185" s="41"/>
    </row>
    <row r="186" spans="1:5" x14ac:dyDescent="0.25">
      <c r="A186" s="39" t="s">
        <v>1391</v>
      </c>
      <c r="B186" s="43" t="s">
        <v>1124</v>
      </c>
      <c r="C186" s="42" t="s">
        <v>879</v>
      </c>
      <c r="D186" s="42" t="s">
        <v>878</v>
      </c>
      <c r="E186" s="41"/>
    </row>
    <row r="187" spans="1:5" x14ac:dyDescent="0.25">
      <c r="A187" s="39" t="s">
        <v>1391</v>
      </c>
      <c r="B187" s="43" t="s">
        <v>1124</v>
      </c>
      <c r="C187" s="42" t="s">
        <v>400</v>
      </c>
      <c r="D187" s="42" t="s">
        <v>399</v>
      </c>
      <c r="E187" s="41"/>
    </row>
    <row r="188" spans="1:5" x14ac:dyDescent="0.25">
      <c r="A188" s="39" t="s">
        <v>1391</v>
      </c>
      <c r="B188" s="43" t="s">
        <v>1124</v>
      </c>
      <c r="C188" s="42" t="s">
        <v>422</v>
      </c>
      <c r="D188" s="42" t="s">
        <v>421</v>
      </c>
      <c r="E188" s="41"/>
    </row>
    <row r="189" spans="1:5" x14ac:dyDescent="0.25">
      <c r="A189" s="39" t="s">
        <v>1391</v>
      </c>
      <c r="B189" s="43" t="s">
        <v>1143</v>
      </c>
      <c r="C189" s="42" t="s">
        <v>508</v>
      </c>
      <c r="D189" s="42" t="s">
        <v>838</v>
      </c>
      <c r="E189" s="41"/>
    </row>
    <row r="190" spans="1:5" x14ac:dyDescent="0.25">
      <c r="A190" s="39" t="s">
        <v>1391</v>
      </c>
      <c r="B190" s="43" t="s">
        <v>1143</v>
      </c>
      <c r="C190" s="42" t="s">
        <v>552</v>
      </c>
      <c r="D190" s="42" t="s">
        <v>551</v>
      </c>
      <c r="E190" s="41"/>
    </row>
    <row r="191" spans="1:5" x14ac:dyDescent="0.25">
      <c r="A191" s="39" t="s">
        <v>1391</v>
      </c>
      <c r="B191" s="43" t="s">
        <v>1078</v>
      </c>
      <c r="C191" s="42" t="s">
        <v>999</v>
      </c>
      <c r="D191" s="42" t="s">
        <v>1077</v>
      </c>
      <c r="E191" s="41"/>
    </row>
    <row r="192" spans="1:5" x14ac:dyDescent="0.25">
      <c r="A192" s="39" t="s">
        <v>1391</v>
      </c>
      <c r="B192" s="43" t="s">
        <v>1078</v>
      </c>
      <c r="C192" s="42" t="s">
        <v>383</v>
      </c>
      <c r="D192" s="42" t="s">
        <v>1110</v>
      </c>
      <c r="E192" s="41"/>
    </row>
    <row r="193" spans="1:5" x14ac:dyDescent="0.25">
      <c r="A193" s="39" t="s">
        <v>1391</v>
      </c>
      <c r="B193" s="43" t="s">
        <v>1078</v>
      </c>
      <c r="C193" s="42" t="s">
        <v>692</v>
      </c>
      <c r="D193" s="42" t="s">
        <v>1158</v>
      </c>
      <c r="E193" s="41"/>
    </row>
    <row r="194" spans="1:5" x14ac:dyDescent="0.25">
      <c r="A194" s="39" t="s">
        <v>1391</v>
      </c>
      <c r="B194" s="43" t="s">
        <v>1078</v>
      </c>
      <c r="C194" s="42" t="s">
        <v>693</v>
      </c>
      <c r="D194" s="42" t="s">
        <v>1183</v>
      </c>
      <c r="E194" s="41"/>
    </row>
    <row r="195" spans="1:5" x14ac:dyDescent="0.25">
      <c r="A195" s="39" t="s">
        <v>1391</v>
      </c>
      <c r="B195" s="43" t="s">
        <v>1078</v>
      </c>
      <c r="C195" s="42" t="s">
        <v>680</v>
      </c>
      <c r="D195" s="42" t="s">
        <v>1189</v>
      </c>
      <c r="E195" s="41"/>
    </row>
    <row r="196" spans="1:5" x14ac:dyDescent="0.25">
      <c r="A196" s="39" t="s">
        <v>1391</v>
      </c>
      <c r="B196" s="43" t="s">
        <v>1078</v>
      </c>
      <c r="C196" s="42" t="s">
        <v>683</v>
      </c>
      <c r="D196" s="42" t="s">
        <v>994</v>
      </c>
      <c r="E196" s="41"/>
    </row>
    <row r="197" spans="1:5" x14ac:dyDescent="0.25">
      <c r="A197" s="39" t="s">
        <v>1391</v>
      </c>
      <c r="B197" s="43" t="s">
        <v>1078</v>
      </c>
      <c r="C197" s="42" t="s">
        <v>694</v>
      </c>
      <c r="D197" s="42" t="s">
        <v>1199</v>
      </c>
      <c r="E197" s="41"/>
    </row>
    <row r="198" spans="1:5" x14ac:dyDescent="0.25">
      <c r="A198" s="39" t="s">
        <v>1391</v>
      </c>
      <c r="B198" s="43" t="s">
        <v>1078</v>
      </c>
      <c r="C198" s="42" t="s">
        <v>695</v>
      </c>
      <c r="D198" s="42" t="s">
        <v>1206</v>
      </c>
      <c r="E198" s="41"/>
    </row>
    <row r="199" spans="1:5" x14ac:dyDescent="0.25">
      <c r="A199" s="39" t="s">
        <v>1391</v>
      </c>
      <c r="B199" s="43" t="s">
        <v>1078</v>
      </c>
      <c r="C199" s="42" t="s">
        <v>998</v>
      </c>
      <c r="D199" s="42" t="s">
        <v>997</v>
      </c>
      <c r="E199" s="41"/>
    </row>
    <row r="200" spans="1:5" x14ac:dyDescent="0.25">
      <c r="A200" s="39" t="s">
        <v>1391</v>
      </c>
      <c r="B200" s="43" t="s">
        <v>1078</v>
      </c>
      <c r="C200" s="42" t="s">
        <v>996</v>
      </c>
      <c r="D200" s="42" t="s">
        <v>995</v>
      </c>
      <c r="E200" s="41"/>
    </row>
    <row r="201" spans="1:5" x14ac:dyDescent="0.25">
      <c r="A201" s="39" t="s">
        <v>1391</v>
      </c>
      <c r="B201" s="43" t="s">
        <v>1078</v>
      </c>
      <c r="C201" s="42" t="s">
        <v>993</v>
      </c>
      <c r="D201" s="42" t="s">
        <v>992</v>
      </c>
      <c r="E201" s="41"/>
    </row>
    <row r="202" spans="1:5" x14ac:dyDescent="0.25">
      <c r="A202" s="39" t="s">
        <v>1391</v>
      </c>
      <c r="B202" s="43" t="s">
        <v>1078</v>
      </c>
      <c r="C202" s="42" t="s">
        <v>401</v>
      </c>
      <c r="D202" s="42" t="s">
        <v>1247</v>
      </c>
      <c r="E202" s="41"/>
    </row>
    <row r="203" spans="1:5" x14ac:dyDescent="0.25">
      <c r="A203" s="39" t="s">
        <v>1391</v>
      </c>
      <c r="B203" s="43" t="s">
        <v>1078</v>
      </c>
      <c r="C203" s="42" t="s">
        <v>409</v>
      </c>
      <c r="D203" s="42" t="s">
        <v>408</v>
      </c>
      <c r="E203" s="41"/>
    </row>
    <row r="204" spans="1:5" x14ac:dyDescent="0.25">
      <c r="A204" s="39" t="s">
        <v>1391</v>
      </c>
      <c r="B204" s="43" t="s">
        <v>1078</v>
      </c>
      <c r="C204" s="42" t="s">
        <v>423</v>
      </c>
      <c r="D204" s="42" t="s">
        <v>1261</v>
      </c>
      <c r="E204" s="41"/>
    </row>
    <row r="205" spans="1:5" x14ac:dyDescent="0.25">
      <c r="A205" s="39" t="s">
        <v>1391</v>
      </c>
      <c r="B205" s="43" t="s">
        <v>1074</v>
      </c>
      <c r="C205" s="42" t="s">
        <v>23</v>
      </c>
      <c r="D205" s="42" t="s">
        <v>1073</v>
      </c>
      <c r="E205" s="41"/>
    </row>
    <row r="206" spans="1:5" x14ac:dyDescent="0.25">
      <c r="A206" s="39" t="s">
        <v>1391</v>
      </c>
      <c r="B206" s="43" t="s">
        <v>1074</v>
      </c>
      <c r="C206" s="42" t="s">
        <v>37</v>
      </c>
      <c r="D206" s="42" t="s">
        <v>1087</v>
      </c>
      <c r="E206" s="41"/>
    </row>
    <row r="207" spans="1:5" x14ac:dyDescent="0.25">
      <c r="A207" s="39" t="s">
        <v>1391</v>
      </c>
      <c r="B207" s="43" t="s">
        <v>1074</v>
      </c>
      <c r="C207" s="42" t="s">
        <v>1089</v>
      </c>
      <c r="D207" s="42" t="s">
        <v>1090</v>
      </c>
      <c r="E207" s="41"/>
    </row>
    <row r="208" spans="1:5" x14ac:dyDescent="0.25">
      <c r="A208" s="39" t="s">
        <v>1391</v>
      </c>
      <c r="B208" s="43" t="s">
        <v>1074</v>
      </c>
      <c r="C208" s="42" t="s">
        <v>50</v>
      </c>
      <c r="D208" s="42" t="s">
        <v>887</v>
      </c>
      <c r="E208" s="41"/>
    </row>
    <row r="209" spans="1:5" x14ac:dyDescent="0.25">
      <c r="A209" s="39" t="s">
        <v>1391</v>
      </c>
      <c r="B209" s="43" t="s">
        <v>1074</v>
      </c>
      <c r="C209" s="42" t="s">
        <v>51</v>
      </c>
      <c r="D209" s="42" t="s">
        <v>1156</v>
      </c>
      <c r="E209" s="41"/>
    </row>
    <row r="210" spans="1:5" x14ac:dyDescent="0.25">
      <c r="A210" s="39" t="s">
        <v>1391</v>
      </c>
      <c r="B210" s="43" t="s">
        <v>1074</v>
      </c>
      <c r="C210" s="42" t="s">
        <v>888</v>
      </c>
      <c r="D210" s="42" t="s">
        <v>1162</v>
      </c>
      <c r="E210" s="41"/>
    </row>
    <row r="211" spans="1:5" x14ac:dyDescent="0.25">
      <c r="A211" s="39" t="s">
        <v>1391</v>
      </c>
      <c r="B211" s="43" t="s">
        <v>1074</v>
      </c>
      <c r="C211" s="42" t="s">
        <v>53</v>
      </c>
      <c r="D211" s="42" t="s">
        <v>1166</v>
      </c>
      <c r="E211" s="41"/>
    </row>
    <row r="212" spans="1:5" x14ac:dyDescent="0.25">
      <c r="A212" s="39" t="s">
        <v>1391</v>
      </c>
      <c r="B212" s="43" t="s">
        <v>1074</v>
      </c>
      <c r="C212" s="42" t="s">
        <v>1169</v>
      </c>
      <c r="D212" s="42" t="s">
        <v>1170</v>
      </c>
      <c r="E212" s="41"/>
    </row>
    <row r="213" spans="1:5" x14ac:dyDescent="0.25">
      <c r="A213" s="39" t="s">
        <v>1391</v>
      </c>
      <c r="B213" s="43" t="s">
        <v>1074</v>
      </c>
      <c r="C213" s="42" t="s">
        <v>79</v>
      </c>
      <c r="D213" s="42" t="s">
        <v>1173</v>
      </c>
      <c r="E213" s="41"/>
    </row>
    <row r="214" spans="1:5" x14ac:dyDescent="0.25">
      <c r="A214" s="39" t="s">
        <v>1391</v>
      </c>
      <c r="B214" s="43" t="s">
        <v>1074</v>
      </c>
      <c r="C214" s="42" t="s">
        <v>103</v>
      </c>
      <c r="D214" s="42" t="s">
        <v>1178</v>
      </c>
      <c r="E214" s="41"/>
    </row>
    <row r="215" spans="1:5" x14ac:dyDescent="0.25">
      <c r="A215" s="39" t="s">
        <v>1391</v>
      </c>
      <c r="B215" s="43" t="s">
        <v>1074</v>
      </c>
      <c r="C215" s="42" t="s">
        <v>60</v>
      </c>
      <c r="D215" s="42" t="s">
        <v>1181</v>
      </c>
      <c r="E215" s="41"/>
    </row>
    <row r="216" spans="1:5" x14ac:dyDescent="0.25">
      <c r="A216" s="39" t="s">
        <v>1391</v>
      </c>
      <c r="B216" s="43" t="s">
        <v>1074</v>
      </c>
      <c r="C216" s="42" t="s">
        <v>24</v>
      </c>
      <c r="D216" s="42" t="s">
        <v>1187</v>
      </c>
      <c r="E216" s="41"/>
    </row>
    <row r="217" spans="1:5" x14ac:dyDescent="0.25">
      <c r="A217" s="39" t="s">
        <v>1391</v>
      </c>
      <c r="B217" s="43" t="s">
        <v>1074</v>
      </c>
      <c r="C217" s="42" t="s">
        <v>38</v>
      </c>
      <c r="D217" s="42" t="s">
        <v>1194</v>
      </c>
      <c r="E217" s="41"/>
    </row>
    <row r="218" spans="1:5" x14ac:dyDescent="0.25">
      <c r="A218" s="39" t="s">
        <v>1391</v>
      </c>
      <c r="B218" s="43" t="s">
        <v>1074</v>
      </c>
      <c r="C218" s="42" t="s">
        <v>62</v>
      </c>
      <c r="D218" s="42" t="s">
        <v>1197</v>
      </c>
      <c r="E218" s="41"/>
    </row>
    <row r="219" spans="1:5" x14ac:dyDescent="0.25">
      <c r="A219" s="39" t="s">
        <v>1391</v>
      </c>
      <c r="B219" s="43" t="s">
        <v>1074</v>
      </c>
      <c r="C219" s="42" t="s">
        <v>70</v>
      </c>
      <c r="D219" s="42" t="s">
        <v>1204</v>
      </c>
      <c r="E219" s="41"/>
    </row>
    <row r="220" spans="1:5" x14ac:dyDescent="0.25">
      <c r="A220" s="39" t="s">
        <v>1391</v>
      </c>
      <c r="B220" s="43" t="s">
        <v>1074</v>
      </c>
      <c r="C220" s="42" t="s">
        <v>74</v>
      </c>
      <c r="D220" s="42" t="s">
        <v>1210</v>
      </c>
      <c r="E220" s="41"/>
    </row>
    <row r="221" spans="1:5" x14ac:dyDescent="0.25">
      <c r="A221" s="39" t="s">
        <v>1391</v>
      </c>
      <c r="B221" s="43" t="s">
        <v>1074</v>
      </c>
      <c r="C221" s="42" t="s">
        <v>28</v>
      </c>
      <c r="D221" s="42" t="s">
        <v>1214</v>
      </c>
      <c r="E221" s="41"/>
    </row>
    <row r="222" spans="1:5" x14ac:dyDescent="0.25">
      <c r="A222" s="39" t="s">
        <v>1391</v>
      </c>
      <c r="B222" s="43" t="s">
        <v>1074</v>
      </c>
      <c r="C222" s="42" t="s">
        <v>65</v>
      </c>
      <c r="D222" s="42" t="s">
        <v>1218</v>
      </c>
      <c r="E222" s="41"/>
    </row>
    <row r="223" spans="1:5" x14ac:dyDescent="0.25">
      <c r="A223" s="39" t="s">
        <v>1391</v>
      </c>
      <c r="B223" s="43" t="s">
        <v>1074</v>
      </c>
      <c r="C223" s="42" t="s">
        <v>49</v>
      </c>
      <c r="D223" s="42" t="s">
        <v>1224</v>
      </c>
      <c r="E223" s="41"/>
    </row>
    <row r="224" spans="1:5" x14ac:dyDescent="0.25">
      <c r="A224" s="39" t="s">
        <v>1391</v>
      </c>
      <c r="B224" s="43" t="s">
        <v>1074</v>
      </c>
      <c r="C224" s="42" t="s">
        <v>886</v>
      </c>
      <c r="D224" s="42" t="s">
        <v>1235</v>
      </c>
      <c r="E224" s="41"/>
    </row>
    <row r="225" spans="1:5" x14ac:dyDescent="0.25">
      <c r="A225" s="39" t="s">
        <v>1391</v>
      </c>
      <c r="B225" s="43" t="s">
        <v>1074</v>
      </c>
      <c r="C225" s="42" t="s">
        <v>57</v>
      </c>
      <c r="D225" s="42" t="s">
        <v>56</v>
      </c>
      <c r="E225" s="41"/>
    </row>
    <row r="226" spans="1:5" x14ac:dyDescent="0.25">
      <c r="A226" s="39" t="s">
        <v>1391</v>
      </c>
      <c r="B226" s="43" t="s">
        <v>1074</v>
      </c>
      <c r="C226" s="42" t="s">
        <v>59</v>
      </c>
      <c r="D226" s="42" t="s">
        <v>58</v>
      </c>
      <c r="E226" s="41"/>
    </row>
    <row r="227" spans="1:5" x14ac:dyDescent="0.25">
      <c r="A227" s="39" t="s">
        <v>1391</v>
      </c>
      <c r="B227" s="43" t="s">
        <v>1074</v>
      </c>
      <c r="C227" s="42" t="s">
        <v>890</v>
      </c>
      <c r="D227" s="42" t="s">
        <v>889</v>
      </c>
      <c r="E227" s="41"/>
    </row>
    <row r="228" spans="1:5" x14ac:dyDescent="0.25">
      <c r="A228" s="39" t="s">
        <v>1391</v>
      </c>
      <c r="B228" s="43" t="s">
        <v>1074</v>
      </c>
      <c r="C228" s="42" t="s">
        <v>650</v>
      </c>
      <c r="D228" s="42" t="s">
        <v>900</v>
      </c>
      <c r="E228" s="41"/>
    </row>
    <row r="229" spans="1:5" x14ac:dyDescent="0.25">
      <c r="A229" s="39" t="s">
        <v>1391</v>
      </c>
      <c r="B229" s="43" t="s">
        <v>1134</v>
      </c>
      <c r="C229" s="42" t="s">
        <v>510</v>
      </c>
      <c r="D229" s="42" t="s">
        <v>1133</v>
      </c>
      <c r="E229" s="41"/>
    </row>
    <row r="230" spans="1:5" x14ac:dyDescent="0.25">
      <c r="A230" s="39" t="s">
        <v>1391</v>
      </c>
      <c r="B230" s="43" t="s">
        <v>1134</v>
      </c>
      <c r="C230" s="42" t="s">
        <v>1012</v>
      </c>
      <c r="D230" s="42" t="s">
        <v>1011</v>
      </c>
      <c r="E230" s="41"/>
    </row>
    <row r="231" spans="1:5" x14ac:dyDescent="0.25">
      <c r="A231" s="39" t="s">
        <v>1391</v>
      </c>
      <c r="B231" s="43" t="s">
        <v>1134</v>
      </c>
      <c r="C231" s="42" t="s">
        <v>1010</v>
      </c>
      <c r="D231" s="42" t="s">
        <v>1009</v>
      </c>
      <c r="E231" s="41"/>
    </row>
    <row r="232" spans="1:5" x14ac:dyDescent="0.25">
      <c r="A232" s="39" t="s">
        <v>1391</v>
      </c>
      <c r="B232" s="43" t="s">
        <v>1134</v>
      </c>
      <c r="C232" s="42" t="s">
        <v>526</v>
      </c>
      <c r="D232" s="42" t="s">
        <v>525</v>
      </c>
      <c r="E232" s="41"/>
    </row>
    <row r="233" spans="1:5" x14ac:dyDescent="0.25">
      <c r="A233" s="39" t="s">
        <v>1391</v>
      </c>
      <c r="B233" s="43" t="s">
        <v>1134</v>
      </c>
      <c r="C233" s="42" t="s">
        <v>556</v>
      </c>
      <c r="D233" s="42" t="s">
        <v>555</v>
      </c>
      <c r="E233" s="41"/>
    </row>
    <row r="234" spans="1:5" x14ac:dyDescent="0.25">
      <c r="A234" s="39" t="s">
        <v>1391</v>
      </c>
      <c r="B234" s="43" t="s">
        <v>1140</v>
      </c>
      <c r="C234" s="42" t="s">
        <v>512</v>
      </c>
      <c r="D234" s="42" t="s">
        <v>1139</v>
      </c>
      <c r="E234" s="41"/>
    </row>
    <row r="235" spans="1:5" x14ac:dyDescent="0.25">
      <c r="A235" s="39" t="s">
        <v>1391</v>
      </c>
      <c r="B235" s="43" t="s">
        <v>1140</v>
      </c>
      <c r="C235" s="42" t="s">
        <v>905</v>
      </c>
      <c r="D235" s="42" t="s">
        <v>904</v>
      </c>
      <c r="E235" s="41"/>
    </row>
    <row r="236" spans="1:5" x14ac:dyDescent="0.25">
      <c r="A236" s="39" t="s">
        <v>1391</v>
      </c>
      <c r="B236" s="43" t="s">
        <v>1140</v>
      </c>
      <c r="C236" s="42" t="s">
        <v>903</v>
      </c>
      <c r="D236" s="42" t="s">
        <v>902</v>
      </c>
      <c r="E236" s="41"/>
    </row>
    <row r="237" spans="1:5" x14ac:dyDescent="0.25">
      <c r="A237" s="39" t="s">
        <v>1391</v>
      </c>
      <c r="B237" s="43" t="s">
        <v>1140</v>
      </c>
      <c r="C237" s="42" t="s">
        <v>530</v>
      </c>
      <c r="D237" s="42" t="s">
        <v>529</v>
      </c>
      <c r="E237" s="41"/>
    </row>
    <row r="238" spans="1:5" x14ac:dyDescent="0.25">
      <c r="A238" s="39" t="s">
        <v>1391</v>
      </c>
      <c r="B238" s="43" t="s">
        <v>1140</v>
      </c>
      <c r="C238" s="42" t="s">
        <v>560</v>
      </c>
      <c r="D238" s="42" t="s">
        <v>559</v>
      </c>
      <c r="E238" s="41"/>
    </row>
    <row r="239" spans="1:5" x14ac:dyDescent="0.25">
      <c r="A239" s="39" t="s">
        <v>1391</v>
      </c>
      <c r="B239" s="43" t="s">
        <v>1114</v>
      </c>
      <c r="C239" s="42" t="s">
        <v>381</v>
      </c>
      <c r="D239" s="42" t="s">
        <v>1113</v>
      </c>
      <c r="E239" s="41"/>
    </row>
    <row r="240" spans="1:5" x14ac:dyDescent="0.25">
      <c r="A240" s="39" t="s">
        <v>1391</v>
      </c>
      <c r="B240" s="43" t="s">
        <v>1114</v>
      </c>
      <c r="C240" s="42" t="s">
        <v>877</v>
      </c>
      <c r="D240" s="42" t="s">
        <v>876</v>
      </c>
      <c r="E240" s="41"/>
    </row>
    <row r="241" spans="1:5" x14ac:dyDescent="0.25">
      <c r="A241" s="39" t="s">
        <v>1391</v>
      </c>
      <c r="B241" s="43" t="s">
        <v>1114</v>
      </c>
      <c r="C241" s="42" t="s">
        <v>875</v>
      </c>
      <c r="D241" s="42" t="s">
        <v>874</v>
      </c>
      <c r="E241" s="41"/>
    </row>
    <row r="242" spans="1:5" x14ac:dyDescent="0.25">
      <c r="A242" s="39" t="s">
        <v>1391</v>
      </c>
      <c r="B242" s="43" t="s">
        <v>1114</v>
      </c>
      <c r="C242" s="42" t="s">
        <v>398</v>
      </c>
      <c r="D242" s="42" t="s">
        <v>397</v>
      </c>
      <c r="E242" s="41"/>
    </row>
    <row r="243" spans="1:5" x14ac:dyDescent="0.25">
      <c r="A243" s="39" t="s">
        <v>1391</v>
      </c>
      <c r="B243" s="43" t="s">
        <v>1114</v>
      </c>
      <c r="C243" s="42" t="s">
        <v>420</v>
      </c>
      <c r="D243" s="42" t="s">
        <v>419</v>
      </c>
      <c r="E243" s="41"/>
    </row>
    <row r="244" spans="1:5" x14ac:dyDescent="0.25">
      <c r="A244" s="39" t="s">
        <v>1391</v>
      </c>
      <c r="B244" s="43" t="s">
        <v>1093</v>
      </c>
      <c r="C244" s="42" t="s">
        <v>296</v>
      </c>
      <c r="D244" s="42" t="s">
        <v>1092</v>
      </c>
      <c r="E244" s="41"/>
    </row>
    <row r="245" spans="1:5" x14ac:dyDescent="0.25">
      <c r="A245" s="39" t="s">
        <v>1391</v>
      </c>
      <c r="B245" s="43" t="s">
        <v>1093</v>
      </c>
      <c r="C245" s="42" t="s">
        <v>1500</v>
      </c>
      <c r="D245" s="42" t="s">
        <v>1501</v>
      </c>
      <c r="E245" s="41"/>
    </row>
    <row r="246" spans="1:5" x14ac:dyDescent="0.25">
      <c r="A246" s="39" t="s">
        <v>1391</v>
      </c>
      <c r="B246" s="43" t="s">
        <v>1093</v>
      </c>
      <c r="C246" s="42" t="s">
        <v>314</v>
      </c>
      <c r="D246" s="42" t="s">
        <v>1172</v>
      </c>
      <c r="E246" s="41"/>
    </row>
    <row r="247" spans="1:5" x14ac:dyDescent="0.25">
      <c r="A247" s="39" t="s">
        <v>1391</v>
      </c>
      <c r="B247" s="43" t="s">
        <v>1093</v>
      </c>
      <c r="C247" s="42" t="s">
        <v>313</v>
      </c>
      <c r="D247" s="42" t="s">
        <v>1177</v>
      </c>
      <c r="E247" s="41"/>
    </row>
    <row r="248" spans="1:5" x14ac:dyDescent="0.25">
      <c r="A248" s="39" t="s">
        <v>1391</v>
      </c>
      <c r="B248" s="43" t="s">
        <v>1093</v>
      </c>
      <c r="C248" s="42" t="s">
        <v>912</v>
      </c>
      <c r="D248" s="42" t="s">
        <v>1185</v>
      </c>
      <c r="E248" s="41"/>
    </row>
    <row r="249" spans="1:5" x14ac:dyDescent="0.25">
      <c r="A249" s="39" t="s">
        <v>1391</v>
      </c>
      <c r="B249" s="43" t="s">
        <v>1093</v>
      </c>
      <c r="C249" s="42" t="s">
        <v>908</v>
      </c>
      <c r="D249" s="42" t="s">
        <v>1192</v>
      </c>
      <c r="E249" s="41"/>
    </row>
    <row r="250" spans="1:5" x14ac:dyDescent="0.25">
      <c r="A250" s="39" t="s">
        <v>1391</v>
      </c>
      <c r="B250" s="43" t="s">
        <v>1093</v>
      </c>
      <c r="C250" s="42" t="s">
        <v>911</v>
      </c>
      <c r="D250" s="42" t="s">
        <v>1201</v>
      </c>
      <c r="E250" s="41"/>
    </row>
    <row r="251" spans="1:5" x14ac:dyDescent="0.25">
      <c r="A251" s="39" t="s">
        <v>1391</v>
      </c>
      <c r="B251" s="43" t="s">
        <v>1093</v>
      </c>
      <c r="C251" s="42" t="s">
        <v>910</v>
      </c>
      <c r="D251" s="42" t="s">
        <v>1229</v>
      </c>
      <c r="E251" s="41"/>
    </row>
    <row r="252" spans="1:5" x14ac:dyDescent="0.25">
      <c r="A252" s="39" t="s">
        <v>1391</v>
      </c>
      <c r="B252" s="43" t="s">
        <v>1093</v>
      </c>
      <c r="C252" s="42" t="s">
        <v>906</v>
      </c>
      <c r="D252" s="42" t="s">
        <v>1233</v>
      </c>
      <c r="E252" s="41"/>
    </row>
    <row r="253" spans="1:5" x14ac:dyDescent="0.25">
      <c r="A253" s="39" t="s">
        <v>1391</v>
      </c>
      <c r="B253" s="43" t="s">
        <v>1093</v>
      </c>
      <c r="C253" s="42" t="s">
        <v>907</v>
      </c>
      <c r="D253" s="42" t="s">
        <v>1239</v>
      </c>
      <c r="E253" s="41"/>
    </row>
    <row r="254" spans="1:5" x14ac:dyDescent="0.25">
      <c r="A254" s="39" t="s">
        <v>1391</v>
      </c>
      <c r="B254" s="43" t="s">
        <v>1093</v>
      </c>
      <c r="C254" s="42" t="s">
        <v>909</v>
      </c>
      <c r="D254" s="42" t="s">
        <v>1244</v>
      </c>
      <c r="E254" s="41"/>
    </row>
    <row r="255" spans="1:5" x14ac:dyDescent="0.25">
      <c r="A255" s="39" t="s">
        <v>1391</v>
      </c>
      <c r="B255" s="43" t="s">
        <v>1093</v>
      </c>
      <c r="C255" s="42" t="s">
        <v>1502</v>
      </c>
      <c r="D255" s="42" t="s">
        <v>1503</v>
      </c>
      <c r="E255" s="41"/>
    </row>
    <row r="256" spans="1:5" x14ac:dyDescent="0.25">
      <c r="A256" s="39" t="s">
        <v>1391</v>
      </c>
      <c r="B256" s="43" t="s">
        <v>1138</v>
      </c>
      <c r="C256" s="42" t="s">
        <v>513</v>
      </c>
      <c r="D256" s="42" t="s">
        <v>1137</v>
      </c>
      <c r="E256" s="41"/>
    </row>
    <row r="257" spans="1:5" x14ac:dyDescent="0.25">
      <c r="A257" s="39" t="s">
        <v>1391</v>
      </c>
      <c r="B257" s="43" t="s">
        <v>1138</v>
      </c>
      <c r="C257" s="42" t="s">
        <v>1016</v>
      </c>
      <c r="D257" s="42" t="s">
        <v>1015</v>
      </c>
      <c r="E257" s="41"/>
    </row>
    <row r="258" spans="1:5" x14ac:dyDescent="0.25">
      <c r="A258" s="39" t="s">
        <v>1391</v>
      </c>
      <c r="B258" s="43" t="s">
        <v>1138</v>
      </c>
      <c r="C258" s="42" t="s">
        <v>1014</v>
      </c>
      <c r="D258" s="42" t="s">
        <v>1013</v>
      </c>
      <c r="E258" s="41"/>
    </row>
    <row r="259" spans="1:5" x14ac:dyDescent="0.25">
      <c r="A259" s="39" t="s">
        <v>1391</v>
      </c>
      <c r="B259" s="43" t="s">
        <v>1138</v>
      </c>
      <c r="C259" s="42" t="s">
        <v>532</v>
      </c>
      <c r="D259" s="42" t="s">
        <v>531</v>
      </c>
      <c r="E259" s="41"/>
    </row>
    <row r="260" spans="1:5" x14ac:dyDescent="0.25">
      <c r="A260" s="39" t="s">
        <v>1391</v>
      </c>
      <c r="B260" s="43" t="s">
        <v>1138</v>
      </c>
      <c r="C260" s="42" t="s">
        <v>562</v>
      </c>
      <c r="D260" s="42" t="s">
        <v>561</v>
      </c>
      <c r="E260" s="41"/>
    </row>
    <row r="261" spans="1:5" x14ac:dyDescent="0.25">
      <c r="A261" s="39" t="s">
        <v>1391</v>
      </c>
      <c r="B261" s="43" t="s">
        <v>1147</v>
      </c>
      <c r="C261" s="42" t="s">
        <v>514</v>
      </c>
      <c r="D261" s="42" t="s">
        <v>1146</v>
      </c>
      <c r="E261" s="41"/>
    </row>
    <row r="262" spans="1:5" x14ac:dyDescent="0.25">
      <c r="A262" s="39" t="s">
        <v>1391</v>
      </c>
      <c r="B262" s="43" t="s">
        <v>1147</v>
      </c>
      <c r="C262" s="42" t="s">
        <v>1020</v>
      </c>
      <c r="D262" s="42" t="s">
        <v>1019</v>
      </c>
      <c r="E262" s="41"/>
    </row>
    <row r="263" spans="1:5" x14ac:dyDescent="0.25">
      <c r="A263" s="39" t="s">
        <v>1391</v>
      </c>
      <c r="B263" s="43" t="s">
        <v>1147</v>
      </c>
      <c r="C263" s="42" t="s">
        <v>1018</v>
      </c>
      <c r="D263" s="42" t="s">
        <v>1017</v>
      </c>
      <c r="E263" s="41"/>
    </row>
    <row r="264" spans="1:5" x14ac:dyDescent="0.25">
      <c r="A264" s="39" t="s">
        <v>1391</v>
      </c>
      <c r="B264" s="43" t="s">
        <v>1147</v>
      </c>
      <c r="C264" s="42" t="s">
        <v>534</v>
      </c>
      <c r="D264" s="42" t="s">
        <v>533</v>
      </c>
      <c r="E264" s="41"/>
    </row>
    <row r="265" spans="1:5" x14ac:dyDescent="0.25">
      <c r="A265" s="39" t="s">
        <v>1391</v>
      </c>
      <c r="B265" s="43" t="s">
        <v>1147</v>
      </c>
      <c r="C265" s="42" t="s">
        <v>564</v>
      </c>
      <c r="D265" s="42" t="s">
        <v>563</v>
      </c>
      <c r="E265" s="41"/>
    </row>
    <row r="266" spans="1:5" x14ac:dyDescent="0.25">
      <c r="A266" s="39" t="s">
        <v>1391</v>
      </c>
      <c r="B266" s="43" t="s">
        <v>1118</v>
      </c>
      <c r="C266" s="42" t="s">
        <v>384</v>
      </c>
      <c r="D266" s="42" t="s">
        <v>1117</v>
      </c>
      <c r="E266" s="41"/>
    </row>
    <row r="267" spans="1:5" x14ac:dyDescent="0.25">
      <c r="A267" s="39" t="s">
        <v>1391</v>
      </c>
      <c r="B267" s="43" t="s">
        <v>1118</v>
      </c>
      <c r="C267" s="42" t="s">
        <v>926</v>
      </c>
      <c r="D267" s="42" t="s">
        <v>925</v>
      </c>
      <c r="E267" s="41"/>
    </row>
    <row r="268" spans="1:5" x14ac:dyDescent="0.25">
      <c r="A268" s="39" t="s">
        <v>1391</v>
      </c>
      <c r="B268" s="43" t="s">
        <v>1118</v>
      </c>
      <c r="C268" s="42" t="s">
        <v>924</v>
      </c>
      <c r="D268" s="42" t="s">
        <v>923</v>
      </c>
      <c r="E268" s="41"/>
    </row>
    <row r="269" spans="1:5" x14ac:dyDescent="0.25">
      <c r="A269" s="39" t="s">
        <v>1391</v>
      </c>
      <c r="B269" s="43" t="s">
        <v>1118</v>
      </c>
      <c r="C269" s="42" t="s">
        <v>403</v>
      </c>
      <c r="D269" s="42" t="s">
        <v>402</v>
      </c>
      <c r="E269" s="41"/>
    </row>
    <row r="270" spans="1:5" x14ac:dyDescent="0.25">
      <c r="A270" s="39" t="s">
        <v>1391</v>
      </c>
      <c r="B270" s="43" t="s">
        <v>1118</v>
      </c>
      <c r="C270" s="42" t="s">
        <v>425</v>
      </c>
      <c r="D270" s="42" t="s">
        <v>424</v>
      </c>
      <c r="E270" s="41"/>
    </row>
    <row r="271" spans="1:5" x14ac:dyDescent="0.25">
      <c r="A271" s="39" t="s">
        <v>1391</v>
      </c>
      <c r="B271" s="43" t="s">
        <v>1145</v>
      </c>
      <c r="C271" s="42" t="s">
        <v>515</v>
      </c>
      <c r="D271" s="42" t="s">
        <v>1144</v>
      </c>
      <c r="E271" s="41"/>
    </row>
    <row r="272" spans="1:5" x14ac:dyDescent="0.25">
      <c r="A272" s="39" t="s">
        <v>1391</v>
      </c>
      <c r="B272" s="43" t="s">
        <v>1145</v>
      </c>
      <c r="C272" s="42" t="s">
        <v>1033</v>
      </c>
      <c r="D272" s="42" t="s">
        <v>1032</v>
      </c>
      <c r="E272" s="41"/>
    </row>
    <row r="273" spans="1:5" x14ac:dyDescent="0.25">
      <c r="A273" s="39" t="s">
        <v>1391</v>
      </c>
      <c r="B273" s="43" t="s">
        <v>1145</v>
      </c>
      <c r="C273" s="42" t="s">
        <v>1031</v>
      </c>
      <c r="D273" s="42" t="s">
        <v>1030</v>
      </c>
      <c r="E273" s="41"/>
    </row>
    <row r="274" spans="1:5" x14ac:dyDescent="0.25">
      <c r="A274" s="39" t="s">
        <v>1391</v>
      </c>
      <c r="B274" s="43" t="s">
        <v>1145</v>
      </c>
      <c r="C274" s="42" t="s">
        <v>536</v>
      </c>
      <c r="D274" s="42" t="s">
        <v>535</v>
      </c>
      <c r="E274" s="41"/>
    </row>
    <row r="275" spans="1:5" x14ac:dyDescent="0.25">
      <c r="A275" s="39" t="s">
        <v>1391</v>
      </c>
      <c r="B275" s="43" t="s">
        <v>1145</v>
      </c>
      <c r="C275" s="42" t="s">
        <v>566</v>
      </c>
      <c r="D275" s="42" t="s">
        <v>565</v>
      </c>
      <c r="E275" s="41"/>
    </row>
    <row r="276" spans="1:5" x14ac:dyDescent="0.25">
      <c r="A276" s="39" t="s">
        <v>1391</v>
      </c>
      <c r="B276" s="43" t="s">
        <v>1076</v>
      </c>
      <c r="C276" s="42" t="s">
        <v>161</v>
      </c>
      <c r="D276" s="42" t="s">
        <v>1075</v>
      </c>
      <c r="E276" s="41"/>
    </row>
    <row r="277" spans="1:5" x14ac:dyDescent="0.25">
      <c r="A277" s="39" t="s">
        <v>1391</v>
      </c>
      <c r="B277" s="43" t="s">
        <v>1076</v>
      </c>
      <c r="C277" s="42" t="s">
        <v>172</v>
      </c>
      <c r="D277" s="42" t="s">
        <v>1083</v>
      </c>
      <c r="E277" s="41"/>
    </row>
    <row r="278" spans="1:5" x14ac:dyDescent="0.25">
      <c r="A278" s="39" t="s">
        <v>1391</v>
      </c>
      <c r="B278" s="43" t="s">
        <v>1076</v>
      </c>
      <c r="C278" s="42" t="s">
        <v>174</v>
      </c>
      <c r="D278" s="42" t="s">
        <v>1084</v>
      </c>
      <c r="E278" s="41"/>
    </row>
    <row r="279" spans="1:5" x14ac:dyDescent="0.25">
      <c r="A279" s="39" t="s">
        <v>1391</v>
      </c>
      <c r="B279" s="43" t="s">
        <v>1076</v>
      </c>
      <c r="C279" s="42" t="s">
        <v>1085</v>
      </c>
      <c r="D279" s="42" t="s">
        <v>1086</v>
      </c>
      <c r="E279" s="41"/>
    </row>
    <row r="280" spans="1:5" x14ac:dyDescent="0.25">
      <c r="A280" s="39" t="s">
        <v>1391</v>
      </c>
      <c r="B280" s="43" t="s">
        <v>1076</v>
      </c>
      <c r="C280" s="42" t="s">
        <v>181</v>
      </c>
      <c r="D280" s="42" t="s">
        <v>1088</v>
      </c>
      <c r="E280" s="41"/>
    </row>
    <row r="281" spans="1:5" x14ac:dyDescent="0.25">
      <c r="A281" s="39" t="s">
        <v>1391</v>
      </c>
      <c r="B281" s="43" t="s">
        <v>1076</v>
      </c>
      <c r="C281" s="42" t="s">
        <v>206</v>
      </c>
      <c r="D281" s="42" t="s">
        <v>1091</v>
      </c>
      <c r="E281" s="41"/>
    </row>
    <row r="282" spans="1:5" x14ac:dyDescent="0.25">
      <c r="A282" s="39" t="s">
        <v>1391</v>
      </c>
      <c r="B282" s="43" t="s">
        <v>1076</v>
      </c>
      <c r="C282" s="42" t="s">
        <v>1106</v>
      </c>
      <c r="D282" s="42" t="s">
        <v>1107</v>
      </c>
      <c r="E282" s="41"/>
    </row>
    <row r="283" spans="1:5" s="180" customFormat="1" x14ac:dyDescent="0.25">
      <c r="A283" s="176" t="s">
        <v>1391</v>
      </c>
      <c r="B283" s="177" t="s">
        <v>1076</v>
      </c>
      <c r="C283" s="178" t="s">
        <v>204</v>
      </c>
      <c r="D283" s="178" t="s">
        <v>1157</v>
      </c>
      <c r="E283" s="179"/>
    </row>
    <row r="284" spans="1:5" s="180" customFormat="1" x14ac:dyDescent="0.25">
      <c r="A284" s="176" t="s">
        <v>1391</v>
      </c>
      <c r="B284" s="177" t="s">
        <v>1076</v>
      </c>
      <c r="C284" s="178" t="s">
        <v>1497</v>
      </c>
      <c r="D284" s="178" t="s">
        <v>1498</v>
      </c>
      <c r="E284" s="179"/>
    </row>
    <row r="285" spans="1:5" x14ac:dyDescent="0.25">
      <c r="A285" s="39" t="s">
        <v>1391</v>
      </c>
      <c r="B285" s="43" t="s">
        <v>1076</v>
      </c>
      <c r="C285" s="42" t="s">
        <v>207</v>
      </c>
      <c r="D285" s="42" t="s">
        <v>1163</v>
      </c>
      <c r="E285" s="41"/>
    </row>
    <row r="286" spans="1:5" x14ac:dyDescent="0.25">
      <c r="A286" s="39" t="s">
        <v>1391</v>
      </c>
      <c r="B286" s="43" t="s">
        <v>1076</v>
      </c>
      <c r="C286" s="42" t="s">
        <v>211</v>
      </c>
      <c r="D286" s="42" t="s">
        <v>1167</v>
      </c>
      <c r="E286" s="41"/>
    </row>
    <row r="287" spans="1:5" x14ac:dyDescent="0.25">
      <c r="A287" s="39" t="s">
        <v>1391</v>
      </c>
      <c r="B287" s="43" t="s">
        <v>1076</v>
      </c>
      <c r="C287" s="42" t="s">
        <v>219</v>
      </c>
      <c r="D287" s="42" t="s">
        <v>1171</v>
      </c>
      <c r="E287" s="41"/>
    </row>
    <row r="288" spans="1:5" x14ac:dyDescent="0.25">
      <c r="A288" s="39" t="s">
        <v>1391</v>
      </c>
      <c r="B288" s="43" t="s">
        <v>1076</v>
      </c>
      <c r="C288" s="42" t="s">
        <v>234</v>
      </c>
      <c r="D288" s="42" t="s">
        <v>1175</v>
      </c>
      <c r="E288" s="41"/>
    </row>
    <row r="289" spans="1:5" x14ac:dyDescent="0.25">
      <c r="A289" s="39" t="s">
        <v>1391</v>
      </c>
      <c r="B289" s="43" t="s">
        <v>1076</v>
      </c>
      <c r="C289" s="42" t="s">
        <v>251</v>
      </c>
      <c r="D289" s="42" t="s">
        <v>1179</v>
      </c>
      <c r="E289" s="41"/>
    </row>
    <row r="290" spans="1:5" x14ac:dyDescent="0.25">
      <c r="A290" s="39" t="s">
        <v>1391</v>
      </c>
      <c r="B290" s="43" t="s">
        <v>1076</v>
      </c>
      <c r="C290" s="42" t="s">
        <v>214</v>
      </c>
      <c r="D290" s="42" t="s">
        <v>1182</v>
      </c>
      <c r="E290" s="41"/>
    </row>
    <row r="291" spans="1:5" x14ac:dyDescent="0.25">
      <c r="A291" s="39" t="s">
        <v>1391</v>
      </c>
      <c r="B291" s="43" t="s">
        <v>1076</v>
      </c>
      <c r="C291" s="42" t="s">
        <v>165</v>
      </c>
      <c r="D291" s="42" t="s">
        <v>1188</v>
      </c>
      <c r="E291" s="41"/>
    </row>
    <row r="292" spans="1:5" x14ac:dyDescent="0.25">
      <c r="A292" s="39" t="s">
        <v>1391</v>
      </c>
      <c r="B292" s="43" t="s">
        <v>1076</v>
      </c>
      <c r="C292" s="42" t="s">
        <v>184</v>
      </c>
      <c r="D292" s="42" t="s">
        <v>1195</v>
      </c>
      <c r="E292" s="41"/>
    </row>
    <row r="293" spans="1:5" x14ac:dyDescent="0.25">
      <c r="A293" s="39" t="s">
        <v>1391</v>
      </c>
      <c r="B293" s="43" t="s">
        <v>1076</v>
      </c>
      <c r="C293" s="42" t="s">
        <v>216</v>
      </c>
      <c r="D293" s="42" t="s">
        <v>1198</v>
      </c>
      <c r="E293" s="41"/>
    </row>
    <row r="294" spans="1:5" x14ac:dyDescent="0.25">
      <c r="A294" s="39" t="s">
        <v>1391</v>
      </c>
      <c r="B294" s="43" t="s">
        <v>1076</v>
      </c>
      <c r="C294" s="42" t="s">
        <v>228</v>
      </c>
      <c r="D294" s="42" t="s">
        <v>1205</v>
      </c>
      <c r="E294" s="41"/>
    </row>
    <row r="295" spans="1:5" x14ac:dyDescent="0.25">
      <c r="A295" s="39" t="s">
        <v>1391</v>
      </c>
      <c r="B295" s="43" t="s">
        <v>1076</v>
      </c>
      <c r="C295" s="42" t="s">
        <v>229</v>
      </c>
      <c r="D295" s="42" t="s">
        <v>1211</v>
      </c>
      <c r="E295" s="41"/>
    </row>
    <row r="296" spans="1:5" x14ac:dyDescent="0.25">
      <c r="A296" s="39" t="s">
        <v>1391</v>
      </c>
      <c r="B296" s="43" t="s">
        <v>1076</v>
      </c>
      <c r="C296" s="42" t="s">
        <v>663</v>
      </c>
      <c r="D296" s="42" t="s">
        <v>1215</v>
      </c>
      <c r="E296" s="41"/>
    </row>
    <row r="297" spans="1:5" x14ac:dyDescent="0.25">
      <c r="A297" s="39" t="s">
        <v>1391</v>
      </c>
      <c r="B297" s="43" t="s">
        <v>1076</v>
      </c>
      <c r="C297" s="42" t="s">
        <v>208</v>
      </c>
      <c r="D297" s="42" t="s">
        <v>1216</v>
      </c>
      <c r="E297" s="41"/>
    </row>
    <row r="298" spans="1:5" x14ac:dyDescent="0.25">
      <c r="A298" s="39" t="s">
        <v>1391</v>
      </c>
      <c r="B298" s="43" t="s">
        <v>1076</v>
      </c>
      <c r="C298" s="42" t="s">
        <v>240</v>
      </c>
      <c r="D298" s="42" t="s">
        <v>1217</v>
      </c>
      <c r="E298" s="41"/>
    </row>
    <row r="299" spans="1:5" x14ac:dyDescent="0.25">
      <c r="A299" s="39" t="s">
        <v>1391</v>
      </c>
      <c r="B299" s="43" t="s">
        <v>1076</v>
      </c>
      <c r="C299" s="42" t="s">
        <v>221</v>
      </c>
      <c r="D299" s="42" t="s">
        <v>1219</v>
      </c>
      <c r="E299" s="41"/>
    </row>
    <row r="300" spans="1:5" x14ac:dyDescent="0.25">
      <c r="A300" s="39" t="s">
        <v>1391</v>
      </c>
      <c r="B300" s="43" t="s">
        <v>1076</v>
      </c>
      <c r="C300" s="42" t="s">
        <v>254</v>
      </c>
      <c r="D300" s="42" t="s">
        <v>1220</v>
      </c>
      <c r="E300" s="41"/>
    </row>
    <row r="301" spans="1:5" x14ac:dyDescent="0.25">
      <c r="A301" s="39" t="s">
        <v>1391</v>
      </c>
      <c r="B301" s="43" t="s">
        <v>1076</v>
      </c>
      <c r="C301" s="42" t="s">
        <v>185</v>
      </c>
      <c r="D301" s="42" t="s">
        <v>1222</v>
      </c>
      <c r="E301" s="41"/>
    </row>
    <row r="302" spans="1:5" x14ac:dyDescent="0.25">
      <c r="A302" s="39" t="s">
        <v>1391</v>
      </c>
      <c r="B302" s="43" t="s">
        <v>1076</v>
      </c>
      <c r="C302" s="42" t="s">
        <v>203</v>
      </c>
      <c r="D302" s="42" t="s">
        <v>1225</v>
      </c>
      <c r="E302" s="41"/>
    </row>
    <row r="303" spans="1:5" x14ac:dyDescent="0.25">
      <c r="A303" s="39" t="s">
        <v>1391</v>
      </c>
      <c r="B303" s="43" t="s">
        <v>1076</v>
      </c>
      <c r="C303" s="42" t="s">
        <v>934</v>
      </c>
      <c r="D303" s="42" t="s">
        <v>1238</v>
      </c>
      <c r="E303" s="41"/>
    </row>
    <row r="304" spans="1:5" x14ac:dyDescent="0.25">
      <c r="A304" s="39" t="s">
        <v>1391</v>
      </c>
      <c r="B304" s="43" t="s">
        <v>1076</v>
      </c>
      <c r="C304" s="42" t="s">
        <v>931</v>
      </c>
      <c r="D304" s="42" t="s">
        <v>1241</v>
      </c>
      <c r="E304" s="41"/>
    </row>
    <row r="305" spans="1:5" x14ac:dyDescent="0.25">
      <c r="A305" s="39" t="s">
        <v>1391</v>
      </c>
      <c r="B305" s="43" t="s">
        <v>1076</v>
      </c>
      <c r="C305" s="42" t="s">
        <v>932</v>
      </c>
      <c r="D305" s="42" t="s">
        <v>1242</v>
      </c>
      <c r="E305" s="41"/>
    </row>
    <row r="306" spans="1:5" x14ac:dyDescent="0.25">
      <c r="A306" s="39" t="s">
        <v>1391</v>
      </c>
      <c r="B306" s="43" t="s">
        <v>1076</v>
      </c>
      <c r="C306" s="42" t="s">
        <v>933</v>
      </c>
      <c r="D306" s="42" t="s">
        <v>1243</v>
      </c>
      <c r="E306" s="41"/>
    </row>
    <row r="307" spans="1:5" x14ac:dyDescent="0.25">
      <c r="A307" s="39" t="s">
        <v>1391</v>
      </c>
      <c r="B307" s="43" t="s">
        <v>1076</v>
      </c>
      <c r="C307" s="42" t="s">
        <v>935</v>
      </c>
      <c r="D307" s="42" t="s">
        <v>1245</v>
      </c>
      <c r="E307" s="41"/>
    </row>
    <row r="308" spans="1:5" x14ac:dyDescent="0.25">
      <c r="A308" s="39" t="s">
        <v>1391</v>
      </c>
      <c r="B308" s="43" t="s">
        <v>1076</v>
      </c>
      <c r="C308" s="42" t="s">
        <v>937</v>
      </c>
      <c r="D308" s="42" t="s">
        <v>936</v>
      </c>
      <c r="E308" s="41"/>
    </row>
    <row r="309" spans="1:5" x14ac:dyDescent="0.25">
      <c r="A309" s="39" t="s">
        <v>1391</v>
      </c>
      <c r="B309" s="43" t="s">
        <v>1076</v>
      </c>
      <c r="C309" s="42" t="s">
        <v>227</v>
      </c>
      <c r="D309" s="42" t="s">
        <v>226</v>
      </c>
      <c r="E309" s="41"/>
    </row>
    <row r="310" spans="1:5" x14ac:dyDescent="0.25">
      <c r="A310" s="39" t="s">
        <v>1391</v>
      </c>
      <c r="B310" s="43" t="s">
        <v>1072</v>
      </c>
      <c r="C310" s="42" t="s">
        <v>954</v>
      </c>
      <c r="D310" s="42" t="s">
        <v>953</v>
      </c>
      <c r="E310" s="41"/>
    </row>
    <row r="311" spans="1:5" x14ac:dyDescent="0.25">
      <c r="A311" s="39" t="s">
        <v>1391</v>
      </c>
      <c r="B311" s="43" t="s">
        <v>1072</v>
      </c>
      <c r="C311" s="42" t="s">
        <v>270</v>
      </c>
      <c r="D311" s="42" t="s">
        <v>1155</v>
      </c>
      <c r="E311" s="41"/>
    </row>
    <row r="312" spans="1:5" x14ac:dyDescent="0.25">
      <c r="A312" s="39" t="s">
        <v>1391</v>
      </c>
      <c r="B312" s="43" t="s">
        <v>1072</v>
      </c>
      <c r="C312" s="42" t="s">
        <v>958</v>
      </c>
      <c r="D312" s="42" t="s">
        <v>957</v>
      </c>
      <c r="E312" s="41"/>
    </row>
    <row r="313" spans="1:5" x14ac:dyDescent="0.25">
      <c r="A313" s="39" t="s">
        <v>1391</v>
      </c>
      <c r="B313" s="43" t="s">
        <v>1072</v>
      </c>
      <c r="C313" s="42" t="s">
        <v>956</v>
      </c>
      <c r="D313" s="42" t="s">
        <v>955</v>
      </c>
      <c r="E313" s="41"/>
    </row>
    <row r="314" spans="1:5" x14ac:dyDescent="0.25">
      <c r="A314" s="39" t="s">
        <v>1391</v>
      </c>
      <c r="B314" s="43" t="s">
        <v>1109</v>
      </c>
      <c r="C314" s="42" t="s">
        <v>385</v>
      </c>
      <c r="D314" s="42" t="s">
        <v>1108</v>
      </c>
      <c r="E314" s="41"/>
    </row>
    <row r="315" spans="1:5" x14ac:dyDescent="0.25">
      <c r="A315" s="39" t="s">
        <v>1391</v>
      </c>
      <c r="B315" s="43" t="s">
        <v>1109</v>
      </c>
      <c r="C315" s="42" t="s">
        <v>1038</v>
      </c>
      <c r="D315" s="42" t="s">
        <v>1037</v>
      </c>
      <c r="E315" s="41"/>
    </row>
    <row r="316" spans="1:5" x14ac:dyDescent="0.25">
      <c r="A316" s="39" t="s">
        <v>1391</v>
      </c>
      <c r="B316" s="43" t="s">
        <v>1109</v>
      </c>
      <c r="C316" s="42" t="s">
        <v>1036</v>
      </c>
      <c r="D316" s="42" t="s">
        <v>1035</v>
      </c>
      <c r="E316" s="41"/>
    </row>
    <row r="317" spans="1:5" x14ac:dyDescent="0.25">
      <c r="A317" s="39" t="s">
        <v>1391</v>
      </c>
      <c r="B317" s="43" t="s">
        <v>1109</v>
      </c>
      <c r="C317" s="42" t="s">
        <v>405</v>
      </c>
      <c r="D317" s="42" t="s">
        <v>404</v>
      </c>
      <c r="E317" s="41"/>
    </row>
    <row r="318" spans="1:5" x14ac:dyDescent="0.25">
      <c r="A318" s="39" t="s">
        <v>1391</v>
      </c>
      <c r="B318" s="43" t="s">
        <v>1109</v>
      </c>
      <c r="C318" s="42" t="s">
        <v>427</v>
      </c>
      <c r="D318" s="42" t="s">
        <v>426</v>
      </c>
      <c r="E318" s="41"/>
    </row>
    <row r="319" spans="1:5" x14ac:dyDescent="0.25">
      <c r="A319" s="39" t="s">
        <v>1391</v>
      </c>
      <c r="B319" s="43" t="s">
        <v>1080</v>
      </c>
      <c r="C319" s="42" t="s">
        <v>1048</v>
      </c>
      <c r="D319" s="42" t="s">
        <v>1079</v>
      </c>
      <c r="E319" s="41"/>
    </row>
    <row r="320" spans="1:5" x14ac:dyDescent="0.25">
      <c r="A320" s="39" t="s">
        <v>1391</v>
      </c>
      <c r="B320" s="43" t="s">
        <v>1080</v>
      </c>
      <c r="C320" s="42" t="s">
        <v>516</v>
      </c>
      <c r="D320" s="42" t="s">
        <v>1130</v>
      </c>
      <c r="E320" s="41"/>
    </row>
    <row r="321" spans="1:5" x14ac:dyDescent="0.25">
      <c r="A321" s="39" t="s">
        <v>1391</v>
      </c>
      <c r="B321" s="43" t="s">
        <v>1080</v>
      </c>
      <c r="C321" s="42" t="s">
        <v>704</v>
      </c>
      <c r="D321" s="42" t="s">
        <v>1160</v>
      </c>
      <c r="E321" s="41"/>
    </row>
    <row r="322" spans="1:5" x14ac:dyDescent="0.25">
      <c r="A322" s="39" t="s">
        <v>1391</v>
      </c>
      <c r="B322" s="43" t="s">
        <v>1080</v>
      </c>
      <c r="C322" s="42" t="s">
        <v>1049</v>
      </c>
      <c r="D322" s="42" t="s">
        <v>1184</v>
      </c>
      <c r="E322" s="41"/>
    </row>
    <row r="323" spans="1:5" x14ac:dyDescent="0.25">
      <c r="A323" s="39" t="s">
        <v>1391</v>
      </c>
      <c r="B323" s="43" t="s">
        <v>1080</v>
      </c>
      <c r="C323" s="42" t="s">
        <v>701</v>
      </c>
      <c r="D323" s="42" t="s">
        <v>1191</v>
      </c>
      <c r="E323" s="41"/>
    </row>
    <row r="324" spans="1:5" x14ac:dyDescent="0.25">
      <c r="A324" s="39" t="s">
        <v>1391</v>
      </c>
      <c r="B324" s="43" t="s">
        <v>1080</v>
      </c>
      <c r="C324" s="42" t="s">
        <v>496</v>
      </c>
      <c r="D324" s="42" t="s">
        <v>1044</v>
      </c>
      <c r="E324" s="41"/>
    </row>
    <row r="325" spans="1:5" x14ac:dyDescent="0.25">
      <c r="A325" s="39" t="s">
        <v>1391</v>
      </c>
      <c r="B325" s="43" t="s">
        <v>1080</v>
      </c>
      <c r="C325" s="42" t="s">
        <v>705</v>
      </c>
      <c r="D325" s="42" t="s">
        <v>1200</v>
      </c>
      <c r="E325" s="41"/>
    </row>
    <row r="326" spans="1:5" x14ac:dyDescent="0.25">
      <c r="A326" s="39" t="s">
        <v>1391</v>
      </c>
      <c r="B326" s="43" t="s">
        <v>1080</v>
      </c>
      <c r="C326" s="42" t="s">
        <v>707</v>
      </c>
      <c r="D326" s="42" t="s">
        <v>1208</v>
      </c>
      <c r="E326" s="41"/>
    </row>
    <row r="327" spans="1:5" x14ac:dyDescent="0.25">
      <c r="A327" s="39" t="s">
        <v>1391</v>
      </c>
      <c r="B327" s="43" t="s">
        <v>1080</v>
      </c>
      <c r="C327" s="42" t="s">
        <v>1047</v>
      </c>
      <c r="D327" s="42" t="s">
        <v>1227</v>
      </c>
      <c r="E327" s="41"/>
    </row>
    <row r="328" spans="1:5" x14ac:dyDescent="0.25">
      <c r="A328" s="39" t="s">
        <v>1391</v>
      </c>
      <c r="B328" s="43" t="s">
        <v>1080</v>
      </c>
      <c r="C328" s="42" t="s">
        <v>1046</v>
      </c>
      <c r="D328" s="42" t="s">
        <v>1045</v>
      </c>
      <c r="E328" s="41"/>
    </row>
    <row r="329" spans="1:5" x14ac:dyDescent="0.25">
      <c r="A329" s="39" t="s">
        <v>1391</v>
      </c>
      <c r="B329" s="43" t="s">
        <v>1080</v>
      </c>
      <c r="C329" s="42" t="s">
        <v>1043</v>
      </c>
      <c r="D329" s="42" t="s">
        <v>1042</v>
      </c>
      <c r="E329" s="41"/>
    </row>
    <row r="330" spans="1:5" x14ac:dyDescent="0.25">
      <c r="A330" s="39" t="s">
        <v>1391</v>
      </c>
      <c r="B330" s="43" t="s">
        <v>1080</v>
      </c>
      <c r="C330" s="42" t="s">
        <v>538</v>
      </c>
      <c r="D330" s="42" t="s">
        <v>537</v>
      </c>
      <c r="E330" s="41"/>
    </row>
    <row r="331" spans="1:5" x14ac:dyDescent="0.25">
      <c r="A331" s="39" t="s">
        <v>1391</v>
      </c>
      <c r="B331" s="43" t="s">
        <v>1080</v>
      </c>
      <c r="C331" s="42" t="s">
        <v>1249</v>
      </c>
      <c r="D331" s="42" t="s">
        <v>1250</v>
      </c>
      <c r="E331" s="41"/>
    </row>
    <row r="332" spans="1:5" x14ac:dyDescent="0.25">
      <c r="A332" s="39" t="s">
        <v>1391</v>
      </c>
      <c r="B332" s="43" t="s">
        <v>1080</v>
      </c>
      <c r="C332" s="42" t="s">
        <v>1251</v>
      </c>
      <c r="D332" s="42" t="s">
        <v>1252</v>
      </c>
      <c r="E332" s="41"/>
    </row>
    <row r="333" spans="1:5" x14ac:dyDescent="0.25">
      <c r="A333" s="39" t="s">
        <v>1391</v>
      </c>
      <c r="B333" s="43" t="s">
        <v>1080</v>
      </c>
      <c r="C333" s="42" t="s">
        <v>1253</v>
      </c>
      <c r="D333" s="42" t="s">
        <v>1254</v>
      </c>
      <c r="E333" s="41"/>
    </row>
    <row r="334" spans="1:5" x14ac:dyDescent="0.25">
      <c r="A334" s="39" t="s">
        <v>1391</v>
      </c>
      <c r="B334" s="43" t="s">
        <v>1080</v>
      </c>
      <c r="C334" s="42" t="s">
        <v>1255</v>
      </c>
      <c r="D334" s="42" t="s">
        <v>1256</v>
      </c>
      <c r="E334" s="41"/>
    </row>
    <row r="335" spans="1:5" x14ac:dyDescent="0.25">
      <c r="A335" s="39" t="s">
        <v>1391</v>
      </c>
      <c r="B335" s="43" t="s">
        <v>1080</v>
      </c>
      <c r="C335" s="42" t="s">
        <v>567</v>
      </c>
      <c r="D335" s="42" t="s">
        <v>1264</v>
      </c>
      <c r="E335" s="41"/>
    </row>
    <row r="336" spans="1:5" x14ac:dyDescent="0.25">
      <c r="A336" s="39" t="s">
        <v>1391</v>
      </c>
      <c r="B336" s="43" t="s">
        <v>1112</v>
      </c>
      <c r="C336" s="42" t="s">
        <v>386</v>
      </c>
      <c r="D336" s="42" t="s">
        <v>1111</v>
      </c>
      <c r="E336" s="41"/>
    </row>
    <row r="337" spans="1:5" x14ac:dyDescent="0.25">
      <c r="A337" s="39" t="s">
        <v>1391</v>
      </c>
      <c r="B337" s="43" t="s">
        <v>1112</v>
      </c>
      <c r="C337" s="42" t="s">
        <v>967</v>
      </c>
      <c r="D337" s="42" t="s">
        <v>966</v>
      </c>
      <c r="E337" s="41"/>
    </row>
    <row r="338" spans="1:5" x14ac:dyDescent="0.25">
      <c r="A338" s="39" t="s">
        <v>1391</v>
      </c>
      <c r="B338" s="43" t="s">
        <v>1112</v>
      </c>
      <c r="C338" s="42" t="s">
        <v>965</v>
      </c>
      <c r="D338" s="42" t="s">
        <v>964</v>
      </c>
      <c r="E338" s="41"/>
    </row>
    <row r="339" spans="1:5" x14ac:dyDescent="0.25">
      <c r="A339" s="39" t="s">
        <v>1391</v>
      </c>
      <c r="B339" s="43" t="s">
        <v>1112</v>
      </c>
      <c r="C339" s="42" t="s">
        <v>407</v>
      </c>
      <c r="D339" s="42" t="s">
        <v>406</v>
      </c>
      <c r="E339" s="41"/>
    </row>
    <row r="340" spans="1:5" x14ac:dyDescent="0.25">
      <c r="A340" s="39" t="s">
        <v>1391</v>
      </c>
      <c r="B340" s="43" t="s">
        <v>1112</v>
      </c>
      <c r="C340" s="42" t="s">
        <v>429</v>
      </c>
      <c r="D340" s="42" t="s">
        <v>428</v>
      </c>
      <c r="E340" s="41"/>
    </row>
    <row r="341" spans="1:5" x14ac:dyDescent="0.25">
      <c r="A341" s="39" t="s">
        <v>1279</v>
      </c>
      <c r="B341" s="43" t="s">
        <v>1082</v>
      </c>
      <c r="C341" s="42" t="s">
        <v>854</v>
      </c>
      <c r="D341" s="42" t="s">
        <v>1326</v>
      </c>
      <c r="E341" s="41"/>
    </row>
    <row r="342" spans="1:5" x14ac:dyDescent="0.25">
      <c r="A342" s="39" t="s">
        <v>1279</v>
      </c>
      <c r="B342" s="43" t="s">
        <v>1096</v>
      </c>
      <c r="C342" s="42" t="s">
        <v>979</v>
      </c>
      <c r="D342" s="42" t="s">
        <v>978</v>
      </c>
      <c r="E342" s="41"/>
    </row>
    <row r="343" spans="1:5" x14ac:dyDescent="0.25">
      <c r="A343" s="39" t="s">
        <v>1279</v>
      </c>
      <c r="B343" s="43" t="s">
        <v>1096</v>
      </c>
      <c r="C343" s="42" t="s">
        <v>283</v>
      </c>
      <c r="D343" s="42" t="s">
        <v>1307</v>
      </c>
      <c r="E343" s="41"/>
    </row>
    <row r="344" spans="1:5" x14ac:dyDescent="0.25">
      <c r="A344" s="39" t="s">
        <v>1279</v>
      </c>
      <c r="B344" s="43" t="s">
        <v>1096</v>
      </c>
      <c r="C344" s="42" t="s">
        <v>308</v>
      </c>
      <c r="D344" s="42" t="s">
        <v>1310</v>
      </c>
      <c r="E344" s="41"/>
    </row>
    <row r="345" spans="1:5" x14ac:dyDescent="0.25">
      <c r="A345" s="39" t="s">
        <v>1279</v>
      </c>
      <c r="B345" s="43" t="s">
        <v>1096</v>
      </c>
      <c r="C345" s="42" t="s">
        <v>984</v>
      </c>
      <c r="D345" s="42" t="s">
        <v>983</v>
      </c>
      <c r="E345" s="41"/>
    </row>
    <row r="346" spans="1:5" x14ac:dyDescent="0.25">
      <c r="A346" s="39" t="s">
        <v>1279</v>
      </c>
      <c r="B346" s="43" t="s">
        <v>1096</v>
      </c>
      <c r="C346" s="42" t="s">
        <v>272</v>
      </c>
      <c r="D346" s="42" t="s">
        <v>271</v>
      </c>
      <c r="E346" s="41"/>
    </row>
    <row r="347" spans="1:5" x14ac:dyDescent="0.25">
      <c r="A347" s="39" t="s">
        <v>1279</v>
      </c>
      <c r="B347" s="43" t="s">
        <v>1132</v>
      </c>
      <c r="C347" s="42" t="s">
        <v>837</v>
      </c>
      <c r="D347" s="42" t="s">
        <v>836</v>
      </c>
      <c r="E347" s="41"/>
    </row>
    <row r="348" spans="1:5" x14ac:dyDescent="0.25">
      <c r="A348" s="39" t="s">
        <v>1279</v>
      </c>
      <c r="B348" s="43" t="s">
        <v>1176</v>
      </c>
      <c r="C348" s="42" t="s">
        <v>586</v>
      </c>
      <c r="D348" s="42" t="s">
        <v>1325</v>
      </c>
      <c r="E348" s="41"/>
    </row>
    <row r="349" spans="1:5" x14ac:dyDescent="0.25">
      <c r="A349" s="39" t="s">
        <v>1279</v>
      </c>
      <c r="B349" s="43" t="s">
        <v>1074</v>
      </c>
      <c r="C349" s="42" t="s">
        <v>25</v>
      </c>
      <c r="D349" s="42" t="s">
        <v>891</v>
      </c>
      <c r="E349" s="41"/>
    </row>
    <row r="350" spans="1:5" x14ac:dyDescent="0.25">
      <c r="A350" s="39" t="s">
        <v>1279</v>
      </c>
      <c r="B350" s="43" t="s">
        <v>1074</v>
      </c>
      <c r="C350" s="42" t="s">
        <v>48</v>
      </c>
      <c r="D350" s="42" t="s">
        <v>1280</v>
      </c>
      <c r="E350" s="41"/>
    </row>
    <row r="351" spans="1:5" x14ac:dyDescent="0.25">
      <c r="A351" s="39" t="s">
        <v>1279</v>
      </c>
      <c r="B351" s="43" t="s">
        <v>1074</v>
      </c>
      <c r="C351" s="42" t="s">
        <v>76</v>
      </c>
      <c r="D351" s="42" t="s">
        <v>1282</v>
      </c>
      <c r="E351" s="41"/>
    </row>
    <row r="352" spans="1:5" x14ac:dyDescent="0.25">
      <c r="A352" s="39" t="s">
        <v>1279</v>
      </c>
      <c r="B352" s="43" t="s">
        <v>1074</v>
      </c>
      <c r="C352" s="42" t="s">
        <v>104</v>
      </c>
      <c r="D352" s="42" t="s">
        <v>1286</v>
      </c>
      <c r="E352" s="41"/>
    </row>
    <row r="353" spans="1:5" x14ac:dyDescent="0.25">
      <c r="A353" s="39" t="s">
        <v>1279</v>
      </c>
      <c r="B353" s="43" t="s">
        <v>1074</v>
      </c>
      <c r="C353" s="42" t="s">
        <v>39</v>
      </c>
      <c r="D353" s="42" t="s">
        <v>1288</v>
      </c>
      <c r="E353" s="41"/>
    </row>
    <row r="354" spans="1:5" x14ac:dyDescent="0.25">
      <c r="A354" s="39" t="s">
        <v>1279</v>
      </c>
      <c r="B354" s="43" t="s">
        <v>1074</v>
      </c>
      <c r="C354" s="42" t="s">
        <v>63</v>
      </c>
      <c r="D354" s="42" t="s">
        <v>1289</v>
      </c>
      <c r="E354" s="41"/>
    </row>
    <row r="355" spans="1:5" x14ac:dyDescent="0.25">
      <c r="A355" s="39" t="s">
        <v>1279</v>
      </c>
      <c r="B355" s="43" t="s">
        <v>1074</v>
      </c>
      <c r="C355" s="42" t="s">
        <v>26</v>
      </c>
      <c r="D355" s="42" t="s">
        <v>1291</v>
      </c>
      <c r="E355" s="41"/>
    </row>
    <row r="356" spans="1:5" x14ac:dyDescent="0.25">
      <c r="A356" s="39" t="s">
        <v>1279</v>
      </c>
      <c r="B356" s="43" t="s">
        <v>1074</v>
      </c>
      <c r="C356" s="42" t="s">
        <v>61</v>
      </c>
      <c r="D356" s="42" t="s">
        <v>1292</v>
      </c>
      <c r="E356" s="41"/>
    </row>
    <row r="357" spans="1:5" x14ac:dyDescent="0.25">
      <c r="A357" s="39" t="s">
        <v>1279</v>
      </c>
      <c r="B357" s="43" t="s">
        <v>1074</v>
      </c>
      <c r="C357" s="42" t="s">
        <v>893</v>
      </c>
      <c r="D357" s="42" t="s">
        <v>892</v>
      </c>
      <c r="E357" s="41"/>
    </row>
    <row r="358" spans="1:5" x14ac:dyDescent="0.25">
      <c r="A358" s="39" t="s">
        <v>1279</v>
      </c>
      <c r="B358" s="43" t="s">
        <v>1074</v>
      </c>
      <c r="C358" s="42" t="s">
        <v>22</v>
      </c>
      <c r="D358" s="42" t="s">
        <v>1300</v>
      </c>
      <c r="E358" s="41"/>
    </row>
    <row r="359" spans="1:5" x14ac:dyDescent="0.25">
      <c r="A359" s="39" t="s">
        <v>1279</v>
      </c>
      <c r="B359" s="43" t="s">
        <v>1074</v>
      </c>
      <c r="C359" s="42" t="s">
        <v>883</v>
      </c>
      <c r="D359" s="42" t="s">
        <v>882</v>
      </c>
      <c r="E359" s="41"/>
    </row>
    <row r="360" spans="1:5" x14ac:dyDescent="0.25">
      <c r="A360" s="39" t="s">
        <v>1279</v>
      </c>
      <c r="B360" s="43" t="s">
        <v>1074</v>
      </c>
      <c r="C360" s="42" t="s">
        <v>41</v>
      </c>
      <c r="D360" s="42" t="s">
        <v>898</v>
      </c>
      <c r="E360" s="41"/>
    </row>
    <row r="361" spans="1:5" x14ac:dyDescent="0.25">
      <c r="A361" s="39" t="s">
        <v>1279</v>
      </c>
      <c r="B361" s="43" t="s">
        <v>1074</v>
      </c>
      <c r="C361" s="42" t="s">
        <v>64</v>
      </c>
      <c r="D361" s="42" t="s">
        <v>1305</v>
      </c>
      <c r="E361" s="41"/>
    </row>
    <row r="362" spans="1:5" x14ac:dyDescent="0.25">
      <c r="A362" s="39" t="s">
        <v>1279</v>
      </c>
      <c r="B362" s="43" t="s">
        <v>1074</v>
      </c>
      <c r="C362" s="42" t="s">
        <v>40</v>
      </c>
      <c r="D362" s="42" t="s">
        <v>1308</v>
      </c>
      <c r="E362" s="41"/>
    </row>
    <row r="363" spans="1:5" x14ac:dyDescent="0.25">
      <c r="A363" s="39" t="s">
        <v>1279</v>
      </c>
      <c r="B363" s="43" t="s">
        <v>1074</v>
      </c>
      <c r="C363" s="42" t="s">
        <v>71</v>
      </c>
      <c r="D363" s="42" t="s">
        <v>1311</v>
      </c>
      <c r="E363" s="41"/>
    </row>
    <row r="364" spans="1:5" x14ac:dyDescent="0.25">
      <c r="A364" s="39" t="s">
        <v>1279</v>
      </c>
      <c r="B364" s="43" t="s">
        <v>1074</v>
      </c>
      <c r="C364" s="42" t="s">
        <v>52</v>
      </c>
      <c r="D364" s="42" t="s">
        <v>1314</v>
      </c>
      <c r="E364" s="41"/>
    </row>
    <row r="365" spans="1:5" x14ac:dyDescent="0.25">
      <c r="A365" s="39" t="s">
        <v>1279</v>
      </c>
      <c r="B365" s="43" t="s">
        <v>1074</v>
      </c>
      <c r="C365" s="42" t="s">
        <v>75</v>
      </c>
      <c r="D365" s="42" t="s">
        <v>1318</v>
      </c>
      <c r="E365" s="41"/>
    </row>
    <row r="366" spans="1:5" x14ac:dyDescent="0.25">
      <c r="A366" s="39" t="s">
        <v>1279</v>
      </c>
      <c r="B366" s="43" t="s">
        <v>1074</v>
      </c>
      <c r="C366" s="42" t="s">
        <v>105</v>
      </c>
      <c r="D366" s="42" t="s">
        <v>1322</v>
      </c>
      <c r="E366" s="41"/>
    </row>
    <row r="367" spans="1:5" x14ac:dyDescent="0.25">
      <c r="A367" s="39" t="s">
        <v>1279</v>
      </c>
      <c r="B367" s="43" t="s">
        <v>1074</v>
      </c>
      <c r="C367" s="42" t="s">
        <v>897</v>
      </c>
      <c r="D367" s="42" t="s">
        <v>896</v>
      </c>
      <c r="E367" s="41"/>
    </row>
    <row r="368" spans="1:5" x14ac:dyDescent="0.25">
      <c r="A368" s="39" t="s">
        <v>1279</v>
      </c>
      <c r="B368" s="43" t="s">
        <v>1074</v>
      </c>
      <c r="C368" s="42" t="s">
        <v>895</v>
      </c>
      <c r="D368" s="42" t="s">
        <v>894</v>
      </c>
      <c r="E368" s="41"/>
    </row>
    <row r="369" spans="1:5" x14ac:dyDescent="0.25">
      <c r="A369" s="39" t="s">
        <v>1279</v>
      </c>
      <c r="B369" s="43" t="s">
        <v>1074</v>
      </c>
      <c r="C369" s="42" t="s">
        <v>98</v>
      </c>
      <c r="D369" s="42" t="s">
        <v>1324</v>
      </c>
      <c r="E369" s="41"/>
    </row>
    <row r="370" spans="1:5" x14ac:dyDescent="0.25">
      <c r="A370" s="39" t="s">
        <v>1279</v>
      </c>
      <c r="B370" s="43" t="s">
        <v>1074</v>
      </c>
      <c r="C370" s="42" t="s">
        <v>69</v>
      </c>
      <c r="D370" s="42" t="s">
        <v>68</v>
      </c>
      <c r="E370" s="41"/>
    </row>
    <row r="371" spans="1:5" x14ac:dyDescent="0.25">
      <c r="A371" s="39" t="s">
        <v>1279</v>
      </c>
      <c r="B371" s="43" t="s">
        <v>1074</v>
      </c>
      <c r="C371" s="42" t="s">
        <v>73</v>
      </c>
      <c r="D371" s="42" t="s">
        <v>72</v>
      </c>
      <c r="E371" s="41"/>
    </row>
    <row r="372" spans="1:5" x14ac:dyDescent="0.25">
      <c r="A372" s="39" t="s">
        <v>1279</v>
      </c>
      <c r="B372" s="43" t="s">
        <v>1074</v>
      </c>
      <c r="C372" s="42" t="s">
        <v>885</v>
      </c>
      <c r="D372" s="42" t="s">
        <v>27</v>
      </c>
      <c r="E372" s="41"/>
    </row>
    <row r="373" spans="1:5" x14ac:dyDescent="0.25">
      <c r="A373" s="39" t="s">
        <v>1279</v>
      </c>
      <c r="B373" s="43" t="s">
        <v>1074</v>
      </c>
      <c r="C373" s="42" t="s">
        <v>32</v>
      </c>
      <c r="D373" s="42" t="s">
        <v>31</v>
      </c>
      <c r="E373" s="41"/>
    </row>
    <row r="374" spans="1:5" x14ac:dyDescent="0.25">
      <c r="A374" s="39" t="s">
        <v>1279</v>
      </c>
      <c r="B374" s="43" t="s">
        <v>1074</v>
      </c>
      <c r="C374" s="42" t="s">
        <v>47</v>
      </c>
      <c r="D374" s="42" t="s">
        <v>46</v>
      </c>
      <c r="E374" s="41"/>
    </row>
    <row r="375" spans="1:5" x14ac:dyDescent="0.25">
      <c r="A375" s="39" t="s">
        <v>1279</v>
      </c>
      <c r="B375" s="43" t="s">
        <v>1074</v>
      </c>
      <c r="C375" s="42" t="s">
        <v>54</v>
      </c>
      <c r="D375" s="42" t="s">
        <v>1327</v>
      </c>
      <c r="E375" s="41"/>
    </row>
    <row r="376" spans="1:5" x14ac:dyDescent="0.25">
      <c r="A376" s="39" t="s">
        <v>1279</v>
      </c>
      <c r="B376" s="43" t="s">
        <v>1267</v>
      </c>
      <c r="C376" s="42" t="s">
        <v>919</v>
      </c>
      <c r="D376" s="42" t="s">
        <v>679</v>
      </c>
      <c r="E376" s="41"/>
    </row>
    <row r="377" spans="1:5" x14ac:dyDescent="0.25">
      <c r="A377" s="39" t="s">
        <v>1279</v>
      </c>
      <c r="B377" s="43" t="s">
        <v>1267</v>
      </c>
      <c r="C377" s="42" t="s">
        <v>368</v>
      </c>
      <c r="D377" s="42" t="s">
        <v>1303</v>
      </c>
      <c r="E377" s="41"/>
    </row>
    <row r="378" spans="1:5" x14ac:dyDescent="0.25">
      <c r="A378" s="39" t="s">
        <v>1279</v>
      </c>
      <c r="B378" s="43" t="s">
        <v>1267</v>
      </c>
      <c r="C378" s="42" t="s">
        <v>921</v>
      </c>
      <c r="D378" s="42" t="s">
        <v>920</v>
      </c>
      <c r="E378" s="41"/>
    </row>
    <row r="379" spans="1:5" x14ac:dyDescent="0.25">
      <c r="A379" s="39" t="s">
        <v>1279</v>
      </c>
      <c r="B379" s="43" t="s">
        <v>1076</v>
      </c>
      <c r="C379" s="42" t="s">
        <v>166</v>
      </c>
      <c r="D379" s="42" t="s">
        <v>938</v>
      </c>
      <c r="E379" s="41"/>
    </row>
    <row r="380" spans="1:5" x14ac:dyDescent="0.25">
      <c r="A380" s="39" t="s">
        <v>1279</v>
      </c>
      <c r="B380" s="43" t="s">
        <v>1076</v>
      </c>
      <c r="C380" s="42" t="s">
        <v>202</v>
      </c>
      <c r="D380" s="42" t="s">
        <v>1281</v>
      </c>
      <c r="E380" s="41"/>
    </row>
    <row r="381" spans="1:5" x14ac:dyDescent="0.25">
      <c r="A381" s="39" t="s">
        <v>1279</v>
      </c>
      <c r="B381" s="43" t="s">
        <v>1076</v>
      </c>
      <c r="C381" s="42" t="s">
        <v>231</v>
      </c>
      <c r="D381" s="42" t="s">
        <v>1283</v>
      </c>
      <c r="E381" s="41"/>
    </row>
    <row r="382" spans="1:5" x14ac:dyDescent="0.25">
      <c r="A382" s="39" t="s">
        <v>1279</v>
      </c>
      <c r="B382" s="43" t="s">
        <v>1076</v>
      </c>
      <c r="C382" s="42" t="s">
        <v>209</v>
      </c>
      <c r="D382" s="42" t="s">
        <v>1284</v>
      </c>
      <c r="E382" s="41"/>
    </row>
    <row r="383" spans="1:5" x14ac:dyDescent="0.25">
      <c r="A383" s="39" t="s">
        <v>1279</v>
      </c>
      <c r="B383" s="43" t="s">
        <v>1076</v>
      </c>
      <c r="C383" s="42" t="s">
        <v>173</v>
      </c>
      <c r="D383" s="42" t="s">
        <v>1285</v>
      </c>
      <c r="E383" s="41"/>
    </row>
    <row r="384" spans="1:5" x14ac:dyDescent="0.25">
      <c r="A384" s="39" t="s">
        <v>1279</v>
      </c>
      <c r="B384" s="43" t="s">
        <v>1076</v>
      </c>
      <c r="C384" s="42" t="s">
        <v>182</v>
      </c>
      <c r="D384" s="42" t="s">
        <v>941</v>
      </c>
      <c r="E384" s="41"/>
    </row>
    <row r="385" spans="1:5" x14ac:dyDescent="0.25">
      <c r="A385" s="39" t="s">
        <v>1279</v>
      </c>
      <c r="B385" s="43" t="s">
        <v>1076</v>
      </c>
      <c r="C385" s="42" t="s">
        <v>252</v>
      </c>
      <c r="D385" s="42" t="s">
        <v>1287</v>
      </c>
      <c r="E385" s="41"/>
    </row>
    <row r="386" spans="1:5" x14ac:dyDescent="0.25">
      <c r="A386" s="39" t="s">
        <v>1279</v>
      </c>
      <c r="B386" s="43" t="s">
        <v>1076</v>
      </c>
      <c r="C386" s="42" t="s">
        <v>217</v>
      </c>
      <c r="D386" s="42" t="s">
        <v>1290</v>
      </c>
      <c r="E386" s="41"/>
    </row>
    <row r="387" spans="1:5" x14ac:dyDescent="0.25">
      <c r="A387" s="39" t="s">
        <v>1279</v>
      </c>
      <c r="B387" s="43" t="s">
        <v>1076</v>
      </c>
      <c r="C387" s="42" t="s">
        <v>215</v>
      </c>
      <c r="D387" s="42" t="s">
        <v>1293</v>
      </c>
      <c r="E387" s="41"/>
    </row>
    <row r="388" spans="1:5" x14ac:dyDescent="0.25">
      <c r="A388" s="39" t="s">
        <v>1279</v>
      </c>
      <c r="B388" s="43" t="s">
        <v>1076</v>
      </c>
      <c r="C388" s="42" t="s">
        <v>160</v>
      </c>
      <c r="D388" s="42" t="s">
        <v>939</v>
      </c>
      <c r="E388" s="41"/>
    </row>
    <row r="389" spans="1:5" x14ac:dyDescent="0.25">
      <c r="A389" s="39" t="s">
        <v>1279</v>
      </c>
      <c r="B389" s="43" t="s">
        <v>1076</v>
      </c>
      <c r="C389" s="42" t="s">
        <v>220</v>
      </c>
      <c r="D389" s="42" t="s">
        <v>1294</v>
      </c>
      <c r="E389" s="41"/>
    </row>
    <row r="390" spans="1:5" x14ac:dyDescent="0.25">
      <c r="A390" s="39" t="s">
        <v>1279</v>
      </c>
      <c r="B390" s="43" t="s">
        <v>1076</v>
      </c>
      <c r="C390" s="42" t="s">
        <v>241</v>
      </c>
      <c r="D390" s="42" t="s">
        <v>1295</v>
      </c>
      <c r="E390" s="41"/>
    </row>
    <row r="391" spans="1:5" x14ac:dyDescent="0.25">
      <c r="A391" s="39" t="s">
        <v>1279</v>
      </c>
      <c r="B391" s="43" t="s">
        <v>1076</v>
      </c>
      <c r="C391" s="42" t="s">
        <v>255</v>
      </c>
      <c r="D391" s="42" t="s">
        <v>1296</v>
      </c>
      <c r="E391" s="41"/>
    </row>
    <row r="392" spans="1:5" x14ac:dyDescent="0.25">
      <c r="A392" s="39" t="s">
        <v>1279</v>
      </c>
      <c r="B392" s="43" t="s">
        <v>1076</v>
      </c>
      <c r="C392" s="42" t="s">
        <v>162</v>
      </c>
      <c r="D392" s="42" t="s">
        <v>1297</v>
      </c>
      <c r="E392" s="41"/>
    </row>
    <row r="393" spans="1:5" x14ac:dyDescent="0.25">
      <c r="A393" s="39" t="s">
        <v>1279</v>
      </c>
      <c r="B393" s="43" t="s">
        <v>1076</v>
      </c>
      <c r="C393" s="42" t="s">
        <v>164</v>
      </c>
      <c r="D393" s="42" t="s">
        <v>940</v>
      </c>
      <c r="E393" s="41"/>
    </row>
    <row r="394" spans="1:5" x14ac:dyDescent="0.25">
      <c r="A394" s="39" t="s">
        <v>1279</v>
      </c>
      <c r="B394" s="43" t="s">
        <v>1076</v>
      </c>
      <c r="C394" s="42" t="s">
        <v>163</v>
      </c>
      <c r="D394" s="42" t="s">
        <v>1298</v>
      </c>
      <c r="E394" s="41"/>
    </row>
    <row r="395" spans="1:5" x14ac:dyDescent="0.25">
      <c r="A395" s="39" t="s">
        <v>1279</v>
      </c>
      <c r="B395" s="43" t="s">
        <v>1076</v>
      </c>
      <c r="C395" s="42" t="s">
        <v>169</v>
      </c>
      <c r="D395" s="42" t="s">
        <v>1299</v>
      </c>
      <c r="E395" s="41"/>
    </row>
    <row r="396" spans="1:5" x14ac:dyDescent="0.25">
      <c r="A396" s="39" t="s">
        <v>1279</v>
      </c>
      <c r="B396" s="43" t="s">
        <v>1076</v>
      </c>
      <c r="C396" s="42" t="s">
        <v>201</v>
      </c>
      <c r="D396" s="42" t="s">
        <v>942</v>
      </c>
      <c r="E396" s="41"/>
    </row>
    <row r="397" spans="1:5" x14ac:dyDescent="0.25">
      <c r="A397" s="39" t="s">
        <v>1279</v>
      </c>
      <c r="B397" s="43" t="s">
        <v>1076</v>
      </c>
      <c r="C397" s="42" t="s">
        <v>188</v>
      </c>
      <c r="D397" s="42" t="s">
        <v>947</v>
      </c>
      <c r="E397" s="41"/>
    </row>
    <row r="398" spans="1:5" x14ac:dyDescent="0.25">
      <c r="A398" s="39" t="s">
        <v>1279</v>
      </c>
      <c r="B398" s="43" t="s">
        <v>1076</v>
      </c>
      <c r="C398" s="42" t="s">
        <v>218</v>
      </c>
      <c r="D398" s="42" t="s">
        <v>1306</v>
      </c>
      <c r="E398" s="41"/>
    </row>
    <row r="399" spans="1:5" x14ac:dyDescent="0.25">
      <c r="A399" s="39" t="s">
        <v>1279</v>
      </c>
      <c r="B399" s="43" t="s">
        <v>1076</v>
      </c>
      <c r="C399" s="42" t="s">
        <v>205</v>
      </c>
      <c r="D399" s="42" t="s">
        <v>1315</v>
      </c>
      <c r="E399" s="41"/>
    </row>
    <row r="400" spans="1:5" x14ac:dyDescent="0.25">
      <c r="A400" s="39" t="s">
        <v>1279</v>
      </c>
      <c r="B400" s="43" t="s">
        <v>1076</v>
      </c>
      <c r="C400" s="42" t="s">
        <v>230</v>
      </c>
      <c r="D400" s="42" t="s">
        <v>1319</v>
      </c>
      <c r="E400" s="41"/>
    </row>
    <row r="401" spans="1:5" x14ac:dyDescent="0.25">
      <c r="A401" s="39" t="s">
        <v>1279</v>
      </c>
      <c r="B401" s="43" t="s">
        <v>1076</v>
      </c>
      <c r="C401" s="42" t="s">
        <v>210</v>
      </c>
      <c r="D401" s="42" t="s">
        <v>1320</v>
      </c>
      <c r="E401" s="41"/>
    </row>
    <row r="402" spans="1:5" x14ac:dyDescent="0.25">
      <c r="A402" s="39" t="s">
        <v>1279</v>
      </c>
      <c r="B402" s="43" t="s">
        <v>1076</v>
      </c>
      <c r="C402" s="42" t="s">
        <v>183</v>
      </c>
      <c r="D402" s="42" t="s">
        <v>1321</v>
      </c>
      <c r="E402" s="41"/>
    </row>
    <row r="403" spans="1:5" x14ac:dyDescent="0.25">
      <c r="A403" s="39" t="s">
        <v>1279</v>
      </c>
      <c r="B403" s="43" t="s">
        <v>1076</v>
      </c>
      <c r="C403" s="42" t="s">
        <v>253</v>
      </c>
      <c r="D403" s="42" t="s">
        <v>1323</v>
      </c>
      <c r="E403" s="41"/>
    </row>
    <row r="404" spans="1:5" x14ac:dyDescent="0.25">
      <c r="A404" s="39" t="s">
        <v>1279</v>
      </c>
      <c r="B404" s="43" t="s">
        <v>1076</v>
      </c>
      <c r="C404" s="42" t="s">
        <v>946</v>
      </c>
      <c r="D404" s="42" t="s">
        <v>945</v>
      </c>
      <c r="E404" s="41"/>
    </row>
    <row r="405" spans="1:5" x14ac:dyDescent="0.25">
      <c r="A405" s="39" t="s">
        <v>1279</v>
      </c>
      <c r="B405" s="43" t="s">
        <v>1076</v>
      </c>
      <c r="C405" s="42" t="s">
        <v>1493</v>
      </c>
      <c r="D405" s="42" t="s">
        <v>1494</v>
      </c>
      <c r="E405" s="41"/>
    </row>
    <row r="406" spans="1:5" x14ac:dyDescent="0.25">
      <c r="A406" s="39" t="s">
        <v>1279</v>
      </c>
      <c r="B406" s="43" t="s">
        <v>1076</v>
      </c>
      <c r="C406" s="42" t="s">
        <v>1495</v>
      </c>
      <c r="D406" s="42" t="s">
        <v>1496</v>
      </c>
      <c r="E406" s="41"/>
    </row>
    <row r="407" spans="1:5" x14ac:dyDescent="0.25">
      <c r="A407" s="39" t="s">
        <v>1279</v>
      </c>
      <c r="B407" s="43" t="s">
        <v>1076</v>
      </c>
      <c r="C407" s="42" t="s">
        <v>1506</v>
      </c>
      <c r="D407" s="42" t="s">
        <v>1507</v>
      </c>
      <c r="E407" s="41"/>
    </row>
    <row r="408" spans="1:5" x14ac:dyDescent="0.25">
      <c r="A408" s="39" t="s">
        <v>1279</v>
      </c>
      <c r="B408" s="43" t="s">
        <v>1076</v>
      </c>
      <c r="C408" s="42" t="s">
        <v>1504</v>
      </c>
      <c r="D408" s="42" t="s">
        <v>1505</v>
      </c>
      <c r="E408" s="41"/>
    </row>
    <row r="409" spans="1:5" x14ac:dyDescent="0.25">
      <c r="A409" s="39" t="s">
        <v>1279</v>
      </c>
      <c r="B409" s="43" t="s">
        <v>1076</v>
      </c>
      <c r="C409" s="42" t="s">
        <v>168</v>
      </c>
      <c r="D409" s="42" t="s">
        <v>238</v>
      </c>
      <c r="E409" s="41"/>
    </row>
    <row r="410" spans="1:5" x14ac:dyDescent="0.25">
      <c r="A410" s="39" t="s">
        <v>1279</v>
      </c>
      <c r="B410" s="43" t="s">
        <v>1076</v>
      </c>
      <c r="C410" s="42" t="s">
        <v>928</v>
      </c>
      <c r="D410" s="42" t="s">
        <v>167</v>
      </c>
      <c r="E410" s="41"/>
    </row>
    <row r="411" spans="1:5" x14ac:dyDescent="0.25">
      <c r="A411" s="39" t="s">
        <v>1279</v>
      </c>
      <c r="B411" s="43" t="s">
        <v>1076</v>
      </c>
      <c r="C411" s="42" t="s">
        <v>176</v>
      </c>
      <c r="D411" s="42" t="s">
        <v>175</v>
      </c>
      <c r="E411" s="41"/>
    </row>
    <row r="412" spans="1:5" x14ac:dyDescent="0.25">
      <c r="A412" s="39" t="s">
        <v>1279</v>
      </c>
      <c r="B412" s="43" t="s">
        <v>1076</v>
      </c>
      <c r="C412" s="42" t="s">
        <v>200</v>
      </c>
      <c r="D412" s="42" t="s">
        <v>199</v>
      </c>
      <c r="E412" s="41"/>
    </row>
    <row r="413" spans="1:5" x14ac:dyDescent="0.25">
      <c r="A413" s="39" t="s">
        <v>1279</v>
      </c>
      <c r="B413" s="43" t="s">
        <v>1076</v>
      </c>
      <c r="C413" s="42" t="s">
        <v>212</v>
      </c>
      <c r="D413" s="42" t="s">
        <v>1328</v>
      </c>
      <c r="E413" s="41"/>
    </row>
    <row r="414" spans="1:5" x14ac:dyDescent="0.25">
      <c r="A414" s="39" t="s">
        <v>1279</v>
      </c>
      <c r="B414" s="43" t="s">
        <v>1076</v>
      </c>
      <c r="C414" s="42" t="s">
        <v>930</v>
      </c>
      <c r="D414" s="42" t="s">
        <v>929</v>
      </c>
      <c r="E414" s="41"/>
    </row>
    <row r="415" spans="1:5" x14ac:dyDescent="0.25">
      <c r="A415" s="39" t="s">
        <v>1279</v>
      </c>
      <c r="B415" s="43" t="s">
        <v>1072</v>
      </c>
      <c r="C415" s="42" t="s">
        <v>960</v>
      </c>
      <c r="D415" s="42" t="s">
        <v>959</v>
      </c>
      <c r="E415" s="41"/>
    </row>
    <row r="416" spans="1:5" x14ac:dyDescent="0.25">
      <c r="A416" s="39" t="s">
        <v>1279</v>
      </c>
      <c r="B416" s="43" t="s">
        <v>1072</v>
      </c>
      <c r="C416" s="42" t="s">
        <v>284</v>
      </c>
      <c r="D416" s="42" t="s">
        <v>1313</v>
      </c>
      <c r="E416" s="41"/>
    </row>
    <row r="417" spans="1:5" x14ac:dyDescent="0.25">
      <c r="A417" s="39" t="s">
        <v>1279</v>
      </c>
      <c r="B417" s="43" t="s">
        <v>1072</v>
      </c>
      <c r="C417" s="42" t="s">
        <v>274</v>
      </c>
      <c r="D417" s="42" t="s">
        <v>273</v>
      </c>
      <c r="E417" s="41"/>
    </row>
    <row r="418" spans="1:5" x14ac:dyDescent="0.25">
      <c r="A418" s="39" t="s">
        <v>1279</v>
      </c>
      <c r="B418" s="43" t="s">
        <v>1109</v>
      </c>
      <c r="C418" s="42" t="s">
        <v>1034</v>
      </c>
      <c r="D418" s="42" t="s">
        <v>351</v>
      </c>
      <c r="E418" s="41"/>
    </row>
    <row r="419" spans="1:5" x14ac:dyDescent="0.25">
      <c r="A419" s="39" t="s">
        <v>1279</v>
      </c>
      <c r="B419" s="43" t="s">
        <v>1109</v>
      </c>
      <c r="C419" s="42" t="s">
        <v>369</v>
      </c>
      <c r="D419" s="42" t="s">
        <v>1302</v>
      </c>
      <c r="E419" s="41"/>
    </row>
    <row r="420" spans="1:5" x14ac:dyDescent="0.25">
      <c r="A420" s="39" t="s">
        <v>1279</v>
      </c>
      <c r="B420" s="43" t="s">
        <v>1109</v>
      </c>
      <c r="C420" s="42" t="s">
        <v>1040</v>
      </c>
      <c r="D420" s="42" t="s">
        <v>1039</v>
      </c>
      <c r="E420" s="41"/>
    </row>
    <row r="421" spans="1:5" x14ac:dyDescent="0.25">
      <c r="A421" s="39" t="s">
        <v>1279</v>
      </c>
      <c r="B421" s="43" t="s">
        <v>1109</v>
      </c>
      <c r="C421" s="42" t="s">
        <v>356</v>
      </c>
      <c r="D421" s="42" t="s">
        <v>355</v>
      </c>
      <c r="E421" s="41"/>
    </row>
    <row r="422" spans="1:5" x14ac:dyDescent="0.25">
      <c r="A422" s="39" t="s">
        <v>1279</v>
      </c>
      <c r="B422" s="43" t="s">
        <v>1080</v>
      </c>
      <c r="C422" s="42" t="s">
        <v>1041</v>
      </c>
      <c r="D422" s="42" t="s">
        <v>474</v>
      </c>
      <c r="E422" s="41"/>
    </row>
    <row r="423" spans="1:5" x14ac:dyDescent="0.25">
      <c r="A423" s="39" t="s">
        <v>1279</v>
      </c>
      <c r="B423" s="43" t="s">
        <v>1080</v>
      </c>
      <c r="C423" s="42" t="s">
        <v>500</v>
      </c>
      <c r="D423" s="42" t="s">
        <v>1304</v>
      </c>
      <c r="E423" s="41"/>
    </row>
    <row r="424" spans="1:5" x14ac:dyDescent="0.25">
      <c r="A424" s="39" t="s">
        <v>1279</v>
      </c>
      <c r="B424" s="43" t="s">
        <v>1080</v>
      </c>
      <c r="C424" s="42" t="s">
        <v>497</v>
      </c>
      <c r="D424" s="42" t="s">
        <v>1309</v>
      </c>
      <c r="E424" s="41"/>
    </row>
    <row r="425" spans="1:5" x14ac:dyDescent="0.25">
      <c r="A425" s="39" t="s">
        <v>1279</v>
      </c>
      <c r="B425" s="43" t="s">
        <v>1080</v>
      </c>
      <c r="C425" s="42" t="s">
        <v>568</v>
      </c>
      <c r="D425" s="42" t="s">
        <v>1312</v>
      </c>
      <c r="E425" s="41"/>
    </row>
    <row r="426" spans="1:5" x14ac:dyDescent="0.25">
      <c r="A426" s="39" t="s">
        <v>1279</v>
      </c>
      <c r="B426" s="43" t="s">
        <v>1080</v>
      </c>
      <c r="C426" s="42" t="s">
        <v>1316</v>
      </c>
      <c r="D426" s="42" t="s">
        <v>1317</v>
      </c>
      <c r="E426" s="41"/>
    </row>
    <row r="427" spans="1:5" x14ac:dyDescent="0.25">
      <c r="A427" s="39" t="s">
        <v>1279</v>
      </c>
      <c r="B427" s="43" t="s">
        <v>1080</v>
      </c>
      <c r="C427" s="42" t="s">
        <v>1051</v>
      </c>
      <c r="D427" s="42" t="s">
        <v>1050</v>
      </c>
      <c r="E427" s="41"/>
    </row>
    <row r="428" spans="1:5" x14ac:dyDescent="0.25">
      <c r="A428" s="39" t="s">
        <v>1279</v>
      </c>
      <c r="B428" s="43" t="s">
        <v>1080</v>
      </c>
      <c r="C428" s="42" t="s">
        <v>482</v>
      </c>
      <c r="D428" s="42" t="s">
        <v>481</v>
      </c>
      <c r="E428" s="41"/>
    </row>
    <row r="429" spans="1:5" x14ac:dyDescent="0.25">
      <c r="A429" s="39" t="s">
        <v>1266</v>
      </c>
      <c r="B429" s="43" t="s">
        <v>1096</v>
      </c>
      <c r="C429" s="42" t="s">
        <v>267</v>
      </c>
      <c r="D429" s="42" t="s">
        <v>266</v>
      </c>
      <c r="E429" s="41"/>
    </row>
    <row r="430" spans="1:5" x14ac:dyDescent="0.25">
      <c r="A430" s="39" t="s">
        <v>1266</v>
      </c>
      <c r="B430" s="43" t="s">
        <v>1096</v>
      </c>
      <c r="C430" s="42" t="s">
        <v>297</v>
      </c>
      <c r="D430" s="42" t="s">
        <v>1268</v>
      </c>
      <c r="E430" s="41"/>
    </row>
    <row r="431" spans="1:5" x14ac:dyDescent="0.25">
      <c r="A431" s="39" t="s">
        <v>1266</v>
      </c>
      <c r="B431" s="43" t="s">
        <v>1096</v>
      </c>
      <c r="C431" s="42" t="s">
        <v>310</v>
      </c>
      <c r="D431" s="42" t="s">
        <v>309</v>
      </c>
      <c r="E431" s="41"/>
    </row>
    <row r="432" spans="1:5" x14ac:dyDescent="0.25">
      <c r="A432" s="39" t="s">
        <v>1266</v>
      </c>
      <c r="B432" s="43" t="s">
        <v>1096</v>
      </c>
      <c r="C432" s="42" t="s">
        <v>330</v>
      </c>
      <c r="D432" s="42" t="s">
        <v>329</v>
      </c>
      <c r="E432" s="41"/>
    </row>
    <row r="433" spans="1:5" x14ac:dyDescent="0.25">
      <c r="A433" s="39" t="s">
        <v>1266</v>
      </c>
      <c r="B433" s="43" t="s">
        <v>1132</v>
      </c>
      <c r="C433" s="42" t="s">
        <v>476</v>
      </c>
      <c r="D433" s="42" t="s">
        <v>475</v>
      </c>
      <c r="E433" s="41"/>
    </row>
    <row r="434" spans="1:5" x14ac:dyDescent="0.25">
      <c r="A434" s="39" t="s">
        <v>1266</v>
      </c>
      <c r="B434" s="43" t="s">
        <v>1132</v>
      </c>
      <c r="C434" s="42" t="s">
        <v>517</v>
      </c>
      <c r="D434" s="42" t="s">
        <v>1277</v>
      </c>
      <c r="E434" s="41"/>
    </row>
    <row r="435" spans="1:5" x14ac:dyDescent="0.25">
      <c r="A435" s="39" t="s">
        <v>1266</v>
      </c>
      <c r="B435" s="43" t="s">
        <v>1132</v>
      </c>
      <c r="C435" s="42" t="s">
        <v>570</v>
      </c>
      <c r="D435" s="42" t="s">
        <v>569</v>
      </c>
      <c r="E435" s="41"/>
    </row>
    <row r="436" spans="1:5" x14ac:dyDescent="0.25">
      <c r="A436" s="39" t="s">
        <v>1266</v>
      </c>
      <c r="B436" s="43" t="s">
        <v>1143</v>
      </c>
      <c r="C436" s="42" t="s">
        <v>478</v>
      </c>
      <c r="D436" s="42" t="s">
        <v>477</v>
      </c>
      <c r="E436" s="41"/>
    </row>
    <row r="437" spans="1:5" x14ac:dyDescent="0.25">
      <c r="A437" s="39" t="s">
        <v>1266</v>
      </c>
      <c r="B437" s="43" t="s">
        <v>1143</v>
      </c>
      <c r="C437" s="42" t="s">
        <v>518</v>
      </c>
      <c r="D437" s="42" t="s">
        <v>1278</v>
      </c>
      <c r="E437" s="41"/>
    </row>
    <row r="438" spans="1:5" x14ac:dyDescent="0.25">
      <c r="A438" s="39" t="s">
        <v>1266</v>
      </c>
      <c r="B438" s="43" t="s">
        <v>1143</v>
      </c>
      <c r="C438" s="42" t="s">
        <v>572</v>
      </c>
      <c r="D438" s="42" t="s">
        <v>571</v>
      </c>
      <c r="E438" s="41"/>
    </row>
    <row r="439" spans="1:5" x14ac:dyDescent="0.25">
      <c r="A439" s="39" t="s">
        <v>1266</v>
      </c>
      <c r="B439" s="43" t="s">
        <v>1074</v>
      </c>
      <c r="C439" s="42" t="s">
        <v>30</v>
      </c>
      <c r="D439" s="42" t="s">
        <v>29</v>
      </c>
      <c r="E439" s="41"/>
    </row>
    <row r="440" spans="1:5" x14ac:dyDescent="0.25">
      <c r="A440" s="39" t="s">
        <v>1266</v>
      </c>
      <c r="B440" s="43" t="s">
        <v>1074</v>
      </c>
      <c r="C440" s="42" t="s">
        <v>55</v>
      </c>
      <c r="D440" s="42" t="s">
        <v>1270</v>
      </c>
      <c r="E440" s="41"/>
    </row>
    <row r="441" spans="1:5" x14ac:dyDescent="0.25">
      <c r="A441" s="39" t="s">
        <v>1266</v>
      </c>
      <c r="B441" s="43" t="s">
        <v>1074</v>
      </c>
      <c r="C441" s="42" t="s">
        <v>78</v>
      </c>
      <c r="D441" s="42" t="s">
        <v>77</v>
      </c>
      <c r="E441" s="41"/>
    </row>
    <row r="442" spans="1:5" x14ac:dyDescent="0.25">
      <c r="A442" s="39" t="s">
        <v>1266</v>
      </c>
      <c r="B442" s="43" t="s">
        <v>1074</v>
      </c>
      <c r="C442" s="42" t="s">
        <v>100</v>
      </c>
      <c r="D442" s="42" t="s">
        <v>99</v>
      </c>
      <c r="E442" s="41"/>
    </row>
    <row r="443" spans="1:5" x14ac:dyDescent="0.25">
      <c r="A443" s="39" t="s">
        <v>1266</v>
      </c>
      <c r="B443" s="43" t="s">
        <v>1074</v>
      </c>
      <c r="C443" s="42" t="s">
        <v>102</v>
      </c>
      <c r="D443" s="42" t="s">
        <v>101</v>
      </c>
      <c r="E443" s="41"/>
    </row>
    <row r="444" spans="1:5" x14ac:dyDescent="0.25">
      <c r="A444" s="39" t="s">
        <v>1266</v>
      </c>
      <c r="B444" s="43" t="s">
        <v>1147</v>
      </c>
      <c r="C444" s="42" t="s">
        <v>703</v>
      </c>
      <c r="D444" s="42" t="s">
        <v>702</v>
      </c>
      <c r="E444" s="41"/>
    </row>
    <row r="445" spans="1:5" x14ac:dyDescent="0.25">
      <c r="A445" s="39" t="s">
        <v>1266</v>
      </c>
      <c r="B445" s="43" t="s">
        <v>1267</v>
      </c>
      <c r="C445" s="42" t="s">
        <v>352</v>
      </c>
      <c r="D445" s="42" t="s">
        <v>681</v>
      </c>
      <c r="E445" s="41"/>
    </row>
    <row r="446" spans="1:5" x14ac:dyDescent="0.25">
      <c r="A446" s="39" t="s">
        <v>1266</v>
      </c>
      <c r="B446" s="43" t="s">
        <v>1267</v>
      </c>
      <c r="C446" s="42" t="s">
        <v>387</v>
      </c>
      <c r="D446" s="42" t="s">
        <v>1275</v>
      </c>
      <c r="E446" s="41"/>
    </row>
    <row r="447" spans="1:5" x14ac:dyDescent="0.25">
      <c r="A447" s="39" t="s">
        <v>1266</v>
      </c>
      <c r="B447" s="43" t="s">
        <v>1267</v>
      </c>
      <c r="C447" s="42" t="s">
        <v>430</v>
      </c>
      <c r="D447" s="42" t="s">
        <v>697</v>
      </c>
      <c r="E447" s="41"/>
    </row>
    <row r="448" spans="1:5" x14ac:dyDescent="0.25">
      <c r="A448" s="39" t="s">
        <v>1266</v>
      </c>
      <c r="B448" s="43" t="s">
        <v>1076</v>
      </c>
      <c r="C448" s="42" t="s">
        <v>171</v>
      </c>
      <c r="D448" s="42" t="s">
        <v>170</v>
      </c>
      <c r="E448" s="41"/>
    </row>
    <row r="449" spans="1:5" x14ac:dyDescent="0.25">
      <c r="A449" s="39" t="s">
        <v>1266</v>
      </c>
      <c r="B449" s="43" t="s">
        <v>1076</v>
      </c>
      <c r="C449" s="42" t="s">
        <v>213</v>
      </c>
      <c r="D449" s="42" t="s">
        <v>1273</v>
      </c>
      <c r="E449" s="41"/>
    </row>
    <row r="450" spans="1:5" x14ac:dyDescent="0.25">
      <c r="A450" s="39" t="s">
        <v>1266</v>
      </c>
      <c r="B450" s="43" t="s">
        <v>1076</v>
      </c>
      <c r="C450" s="42" t="s">
        <v>233</v>
      </c>
      <c r="D450" s="42" t="s">
        <v>232</v>
      </c>
      <c r="E450" s="41"/>
    </row>
    <row r="451" spans="1:5" x14ac:dyDescent="0.25">
      <c r="A451" s="39" t="s">
        <v>1266</v>
      </c>
      <c r="B451" s="43" t="s">
        <v>1076</v>
      </c>
      <c r="C451" s="42" t="s">
        <v>1508</v>
      </c>
      <c r="D451" s="42" t="s">
        <v>1509</v>
      </c>
      <c r="E451" s="41"/>
    </row>
    <row r="452" spans="1:5" x14ac:dyDescent="0.25">
      <c r="A452" s="39" t="s">
        <v>1266</v>
      </c>
      <c r="B452" s="43" t="s">
        <v>1076</v>
      </c>
      <c r="C452" s="42" t="s">
        <v>250</v>
      </c>
      <c r="D452" s="42" t="s">
        <v>249</v>
      </c>
      <c r="E452" s="41"/>
    </row>
    <row r="453" spans="1:5" x14ac:dyDescent="0.25">
      <c r="A453" s="39" t="s">
        <v>1266</v>
      </c>
      <c r="B453" s="43" t="s">
        <v>1072</v>
      </c>
      <c r="C453" s="42" t="s">
        <v>269</v>
      </c>
      <c r="D453" s="42" t="s">
        <v>268</v>
      </c>
      <c r="E453" s="41"/>
    </row>
    <row r="454" spans="1:5" x14ac:dyDescent="0.25">
      <c r="A454" s="39" t="s">
        <v>1266</v>
      </c>
      <c r="B454" s="43" t="s">
        <v>1072</v>
      </c>
      <c r="C454" s="42" t="s">
        <v>298</v>
      </c>
      <c r="D454" s="42" t="s">
        <v>1269</v>
      </c>
      <c r="E454" s="41"/>
    </row>
    <row r="455" spans="1:5" x14ac:dyDescent="0.25">
      <c r="A455" s="39" t="s">
        <v>1266</v>
      </c>
      <c r="B455" s="43" t="s">
        <v>1072</v>
      </c>
      <c r="C455" s="42" t="s">
        <v>312</v>
      </c>
      <c r="D455" s="42" t="s">
        <v>311</v>
      </c>
      <c r="E455" s="41"/>
    </row>
    <row r="456" spans="1:5" x14ac:dyDescent="0.25">
      <c r="A456" s="39" t="s">
        <v>1266</v>
      </c>
      <c r="B456" s="43" t="s">
        <v>1072</v>
      </c>
      <c r="C456" s="42" t="s">
        <v>332</v>
      </c>
      <c r="D456" s="42" t="s">
        <v>331</v>
      </c>
      <c r="E456" s="41"/>
    </row>
    <row r="457" spans="1:5" x14ac:dyDescent="0.25">
      <c r="A457" s="39" t="s">
        <v>1266</v>
      </c>
      <c r="B457" s="43" t="s">
        <v>1109</v>
      </c>
      <c r="C457" s="42" t="s">
        <v>354</v>
      </c>
      <c r="D457" s="42" t="s">
        <v>353</v>
      </c>
      <c r="E457" s="41"/>
    </row>
    <row r="458" spans="1:5" x14ac:dyDescent="0.25">
      <c r="A458" s="39" t="s">
        <v>1266</v>
      </c>
      <c r="B458" s="43" t="s">
        <v>1109</v>
      </c>
      <c r="C458" s="42" t="s">
        <v>388</v>
      </c>
      <c r="D458" s="42" t="s">
        <v>1274</v>
      </c>
      <c r="E458" s="41"/>
    </row>
    <row r="459" spans="1:5" x14ac:dyDescent="0.25">
      <c r="A459" s="39" t="s">
        <v>1266</v>
      </c>
      <c r="B459" s="43" t="s">
        <v>1109</v>
      </c>
      <c r="C459" s="42" t="s">
        <v>432</v>
      </c>
      <c r="D459" s="42" t="s">
        <v>431</v>
      </c>
      <c r="E459" s="41"/>
    </row>
    <row r="460" spans="1:5" x14ac:dyDescent="0.25">
      <c r="A460" s="39" t="s">
        <v>1266</v>
      </c>
      <c r="B460" s="43" t="s">
        <v>1080</v>
      </c>
      <c r="C460" s="42" t="s">
        <v>480</v>
      </c>
      <c r="D460" s="42" t="s">
        <v>479</v>
      </c>
      <c r="E460" s="41"/>
    </row>
    <row r="461" spans="1:5" x14ac:dyDescent="0.25">
      <c r="A461" s="39" t="s">
        <v>1266</v>
      </c>
      <c r="B461" s="43" t="s">
        <v>1080</v>
      </c>
      <c r="C461" s="42" t="s">
        <v>519</v>
      </c>
      <c r="D461" s="42" t="s">
        <v>1276</v>
      </c>
      <c r="E461" s="41"/>
    </row>
    <row r="462" spans="1:5" x14ac:dyDescent="0.25">
      <c r="A462" s="39" t="s">
        <v>1266</v>
      </c>
      <c r="B462" s="43" t="s">
        <v>1080</v>
      </c>
      <c r="C462" s="42" t="s">
        <v>574</v>
      </c>
      <c r="D462" s="42" t="s">
        <v>573</v>
      </c>
      <c r="E462" s="41"/>
    </row>
    <row r="463" spans="1:5" x14ac:dyDescent="0.25">
      <c r="A463" s="39" t="s">
        <v>1068</v>
      </c>
      <c r="B463" s="43" t="s">
        <v>1082</v>
      </c>
      <c r="C463" s="42" t="s">
        <v>264</v>
      </c>
      <c r="D463" s="42" t="s">
        <v>1386</v>
      </c>
      <c r="E463" s="41"/>
    </row>
    <row r="464" spans="1:5" x14ac:dyDescent="0.25">
      <c r="A464" s="39" t="s">
        <v>1068</v>
      </c>
      <c r="B464" s="43" t="s">
        <v>1385</v>
      </c>
      <c r="C464" s="42" t="s">
        <v>1383</v>
      </c>
      <c r="D464" s="42" t="s">
        <v>1384</v>
      </c>
      <c r="E464" s="41"/>
    </row>
    <row r="465" spans="1:5" x14ac:dyDescent="0.25">
      <c r="A465" s="39" t="s">
        <v>1068</v>
      </c>
      <c r="B465" s="43" t="s">
        <v>1385</v>
      </c>
      <c r="C465" s="42" t="s">
        <v>259</v>
      </c>
      <c r="D465" s="42" t="s">
        <v>258</v>
      </c>
      <c r="E465" s="41"/>
    </row>
    <row r="466" spans="1:5" x14ac:dyDescent="0.25">
      <c r="A466" s="39" t="s">
        <v>1068</v>
      </c>
      <c r="B466" s="43" t="s">
        <v>1385</v>
      </c>
      <c r="C466" s="42" t="s">
        <v>146</v>
      </c>
      <c r="D466" s="42" t="s">
        <v>1370</v>
      </c>
      <c r="E466" s="41"/>
    </row>
    <row r="467" spans="1:5" x14ac:dyDescent="0.25">
      <c r="A467" s="39" t="s">
        <v>1068</v>
      </c>
      <c r="B467" s="43" t="s">
        <v>1385</v>
      </c>
      <c r="C467" s="42" t="s">
        <v>152</v>
      </c>
      <c r="D467" s="42" t="s">
        <v>810</v>
      </c>
      <c r="E467" s="41"/>
    </row>
    <row r="468" spans="1:5" x14ac:dyDescent="0.25">
      <c r="A468" s="39" t="s">
        <v>1068</v>
      </c>
      <c r="B468" s="43" t="s">
        <v>1385</v>
      </c>
      <c r="C468" s="42" t="s">
        <v>155</v>
      </c>
      <c r="D468" s="42" t="s">
        <v>1371</v>
      </c>
      <c r="E468" s="41"/>
    </row>
    <row r="469" spans="1:5" x14ac:dyDescent="0.25">
      <c r="A469" s="39" t="s">
        <v>1068</v>
      </c>
      <c r="B469" s="43" t="s">
        <v>1385</v>
      </c>
      <c r="C469" s="42" t="s">
        <v>804</v>
      </c>
      <c r="D469" s="42" t="s">
        <v>803</v>
      </c>
      <c r="E469" s="41"/>
    </row>
    <row r="470" spans="1:5" x14ac:dyDescent="0.25">
      <c r="A470" s="39" t="s">
        <v>1068</v>
      </c>
      <c r="B470" s="43" t="s">
        <v>1385</v>
      </c>
      <c r="C470" s="42" t="s">
        <v>809</v>
      </c>
      <c r="D470" s="42" t="s">
        <v>1372</v>
      </c>
      <c r="E470" s="41"/>
    </row>
    <row r="471" spans="1:5" x14ac:dyDescent="0.25">
      <c r="A471" s="39" t="s">
        <v>1068</v>
      </c>
      <c r="B471" s="43" t="s">
        <v>1385</v>
      </c>
      <c r="C471" s="42" t="s">
        <v>815</v>
      </c>
      <c r="D471" s="42" t="s">
        <v>814</v>
      </c>
      <c r="E471" s="41"/>
    </row>
    <row r="472" spans="1:5" x14ac:dyDescent="0.25">
      <c r="A472" s="39" t="s">
        <v>1068</v>
      </c>
      <c r="B472" s="43" t="s">
        <v>1385</v>
      </c>
      <c r="C472" s="42" t="s">
        <v>806</v>
      </c>
      <c r="D472" s="42" t="s">
        <v>805</v>
      </c>
      <c r="E472" s="41"/>
    </row>
    <row r="473" spans="1:5" x14ac:dyDescent="0.25">
      <c r="A473" s="39" t="s">
        <v>1068</v>
      </c>
      <c r="B473" s="43" t="s">
        <v>1385</v>
      </c>
      <c r="C473" s="42" t="s">
        <v>796</v>
      </c>
      <c r="D473" s="42" t="s">
        <v>795</v>
      </c>
      <c r="E473" s="41"/>
    </row>
    <row r="474" spans="1:5" x14ac:dyDescent="0.25">
      <c r="A474" s="39" t="s">
        <v>1068</v>
      </c>
      <c r="B474" s="43" t="s">
        <v>1385</v>
      </c>
      <c r="C474" s="42" t="s">
        <v>813</v>
      </c>
      <c r="D474" s="42" t="s">
        <v>812</v>
      </c>
      <c r="E474" s="41"/>
    </row>
    <row r="475" spans="1:5" x14ac:dyDescent="0.25">
      <c r="A475" s="39" t="s">
        <v>1068</v>
      </c>
      <c r="B475" s="43" t="s">
        <v>1385</v>
      </c>
      <c r="C475" s="42" t="s">
        <v>800</v>
      </c>
      <c r="D475" s="42" t="s">
        <v>799</v>
      </c>
      <c r="E475" s="41"/>
    </row>
    <row r="476" spans="1:5" x14ac:dyDescent="0.25">
      <c r="A476" s="39" t="s">
        <v>1068</v>
      </c>
      <c r="B476" s="43" t="s">
        <v>1385</v>
      </c>
      <c r="C476" s="42" t="s">
        <v>772</v>
      </c>
      <c r="D476" s="42" t="s">
        <v>771</v>
      </c>
      <c r="E476" s="41"/>
    </row>
    <row r="477" spans="1:5" x14ac:dyDescent="0.25">
      <c r="A477" s="39" t="s">
        <v>1068</v>
      </c>
      <c r="B477" s="43" t="s">
        <v>1385</v>
      </c>
      <c r="C477" s="42" t="s">
        <v>778</v>
      </c>
      <c r="D477" s="42" t="s">
        <v>777</v>
      </c>
      <c r="E477" s="41"/>
    </row>
    <row r="478" spans="1:5" x14ac:dyDescent="0.25">
      <c r="A478" s="39" t="s">
        <v>1068</v>
      </c>
      <c r="B478" s="43" t="s">
        <v>1385</v>
      </c>
      <c r="C478" s="42" t="s">
        <v>802</v>
      </c>
      <c r="D478" s="42" t="s">
        <v>801</v>
      </c>
      <c r="E478" s="41"/>
    </row>
    <row r="479" spans="1:5" x14ac:dyDescent="0.25">
      <c r="A479" s="39" t="s">
        <v>1068</v>
      </c>
      <c r="B479" s="43" t="s">
        <v>1385</v>
      </c>
      <c r="C479" s="42" t="s">
        <v>820</v>
      </c>
      <c r="D479" s="42" t="s">
        <v>819</v>
      </c>
      <c r="E479" s="41"/>
    </row>
    <row r="480" spans="1:5" x14ac:dyDescent="0.25">
      <c r="A480" s="39" t="s">
        <v>1068</v>
      </c>
      <c r="B480" s="43" t="s">
        <v>1385</v>
      </c>
      <c r="C480" s="42" t="s">
        <v>776</v>
      </c>
      <c r="D480" s="42" t="s">
        <v>775</v>
      </c>
      <c r="E480" s="41"/>
    </row>
    <row r="481" spans="1:5" x14ac:dyDescent="0.25">
      <c r="A481" s="39" t="s">
        <v>1068</v>
      </c>
      <c r="B481" s="43" t="s">
        <v>1385</v>
      </c>
      <c r="C481" s="42" t="s">
        <v>780</v>
      </c>
      <c r="D481" s="42" t="s">
        <v>779</v>
      </c>
      <c r="E481" s="41"/>
    </row>
    <row r="482" spans="1:5" x14ac:dyDescent="0.25">
      <c r="A482" s="39" t="s">
        <v>1068</v>
      </c>
      <c r="B482" s="43" t="s">
        <v>1385</v>
      </c>
      <c r="C482" s="42" t="s">
        <v>784</v>
      </c>
      <c r="D482" s="42" t="s">
        <v>783</v>
      </c>
      <c r="E482" s="41"/>
    </row>
    <row r="483" spans="1:5" x14ac:dyDescent="0.25">
      <c r="A483" s="39" t="s">
        <v>1068</v>
      </c>
      <c r="B483" s="43" t="s">
        <v>1385</v>
      </c>
      <c r="C483" s="42" t="s">
        <v>774</v>
      </c>
      <c r="D483" s="42" t="s">
        <v>773</v>
      </c>
      <c r="E483" s="41"/>
    </row>
    <row r="484" spans="1:5" x14ac:dyDescent="0.25">
      <c r="A484" s="39" t="s">
        <v>1068</v>
      </c>
      <c r="B484" s="43" t="s">
        <v>1385</v>
      </c>
      <c r="C484" s="42" t="s">
        <v>782</v>
      </c>
      <c r="D484" s="42" t="s">
        <v>781</v>
      </c>
      <c r="E484" s="41"/>
    </row>
    <row r="485" spans="1:5" x14ac:dyDescent="0.25">
      <c r="A485" s="39" t="s">
        <v>1068</v>
      </c>
      <c r="B485" s="43" t="s">
        <v>1385</v>
      </c>
      <c r="C485" s="42" t="s">
        <v>786</v>
      </c>
      <c r="D485" s="42" t="s">
        <v>785</v>
      </c>
      <c r="E485" s="41"/>
    </row>
    <row r="486" spans="1:5" x14ac:dyDescent="0.25">
      <c r="A486" s="39" t="s">
        <v>1068</v>
      </c>
      <c r="B486" s="43" t="s">
        <v>1385</v>
      </c>
      <c r="C486" s="42" t="s">
        <v>817</v>
      </c>
      <c r="D486" s="42" t="s">
        <v>816</v>
      </c>
      <c r="E486" s="41"/>
    </row>
    <row r="487" spans="1:5" x14ac:dyDescent="0.25">
      <c r="A487" s="39" t="s">
        <v>1068</v>
      </c>
      <c r="B487" s="43" t="s">
        <v>1385</v>
      </c>
      <c r="C487" s="42" t="s">
        <v>808</v>
      </c>
      <c r="D487" s="42" t="s">
        <v>807</v>
      </c>
      <c r="E487" s="41"/>
    </row>
    <row r="488" spans="1:5" x14ac:dyDescent="0.25">
      <c r="A488" s="39" t="s">
        <v>1068</v>
      </c>
      <c r="B488" s="43" t="s">
        <v>1385</v>
      </c>
      <c r="C488" s="42" t="s">
        <v>149</v>
      </c>
      <c r="D488" s="42" t="s">
        <v>1373</v>
      </c>
      <c r="E488" s="41"/>
    </row>
    <row r="489" spans="1:5" x14ac:dyDescent="0.25">
      <c r="A489" s="39" t="s">
        <v>1068</v>
      </c>
      <c r="B489" s="43" t="s">
        <v>1385</v>
      </c>
      <c r="C489" s="42" t="s">
        <v>143</v>
      </c>
      <c r="D489" s="42" t="s">
        <v>1374</v>
      </c>
      <c r="E489" s="41"/>
    </row>
    <row r="490" spans="1:5" x14ac:dyDescent="0.25">
      <c r="A490" s="39" t="s">
        <v>1068</v>
      </c>
      <c r="B490" s="43" t="s">
        <v>1385</v>
      </c>
      <c r="C490" s="42" t="s">
        <v>145</v>
      </c>
      <c r="D490" s="42" t="s">
        <v>1375</v>
      </c>
      <c r="E490" s="41"/>
    </row>
    <row r="491" spans="1:5" x14ac:dyDescent="0.25">
      <c r="A491" s="39" t="s">
        <v>1068</v>
      </c>
      <c r="B491" s="43" t="s">
        <v>1385</v>
      </c>
      <c r="C491" s="42" t="s">
        <v>150</v>
      </c>
      <c r="D491" s="42" t="s">
        <v>1376</v>
      </c>
      <c r="E491" s="41"/>
    </row>
    <row r="492" spans="1:5" x14ac:dyDescent="0.25">
      <c r="A492" s="39" t="s">
        <v>1068</v>
      </c>
      <c r="B492" s="43" t="s">
        <v>1385</v>
      </c>
      <c r="C492" s="42" t="s">
        <v>151</v>
      </c>
      <c r="D492" s="42" t="s">
        <v>1377</v>
      </c>
      <c r="E492" s="41"/>
    </row>
    <row r="493" spans="1:5" x14ac:dyDescent="0.25">
      <c r="A493" s="39" t="s">
        <v>1068</v>
      </c>
      <c r="B493" s="43" t="s">
        <v>1385</v>
      </c>
      <c r="C493" s="42" t="s">
        <v>157</v>
      </c>
      <c r="D493" s="42" t="s">
        <v>1378</v>
      </c>
      <c r="E493" s="41"/>
    </row>
    <row r="494" spans="1:5" x14ac:dyDescent="0.25">
      <c r="A494" s="39" t="s">
        <v>1068</v>
      </c>
      <c r="B494" s="43" t="s">
        <v>1385</v>
      </c>
      <c r="C494" s="42" t="s">
        <v>153</v>
      </c>
      <c r="D494" s="42" t="s">
        <v>1379</v>
      </c>
      <c r="E494" s="41"/>
    </row>
    <row r="495" spans="1:5" x14ac:dyDescent="0.25">
      <c r="A495" s="39" t="s">
        <v>1068</v>
      </c>
      <c r="B495" s="43" t="s">
        <v>1385</v>
      </c>
      <c r="C495" s="42" t="s">
        <v>156</v>
      </c>
      <c r="D495" s="42" t="s">
        <v>1380</v>
      </c>
      <c r="E495" s="41"/>
    </row>
    <row r="496" spans="1:5" x14ac:dyDescent="0.25">
      <c r="A496" s="39" t="s">
        <v>1068</v>
      </c>
      <c r="B496" s="43" t="s">
        <v>1385</v>
      </c>
      <c r="C496" s="42" t="s">
        <v>154</v>
      </c>
      <c r="D496" s="42" t="s">
        <v>1381</v>
      </c>
      <c r="E496" s="41"/>
    </row>
    <row r="497" spans="1:5" x14ac:dyDescent="0.25">
      <c r="A497" s="39" t="s">
        <v>1068</v>
      </c>
      <c r="B497" s="43" t="s">
        <v>1385</v>
      </c>
      <c r="C497" s="42" t="s">
        <v>144</v>
      </c>
      <c r="D497" s="42" t="s">
        <v>1382</v>
      </c>
      <c r="E497" s="41"/>
    </row>
    <row r="498" spans="1:5" x14ac:dyDescent="0.25">
      <c r="A498" s="39" t="s">
        <v>1068</v>
      </c>
      <c r="B498" s="43" t="s">
        <v>1385</v>
      </c>
      <c r="C498" s="42" t="s">
        <v>148</v>
      </c>
      <c r="D498" s="42" t="s">
        <v>811</v>
      </c>
      <c r="E498" s="41"/>
    </row>
    <row r="499" spans="1:5" x14ac:dyDescent="0.25">
      <c r="A499" s="39" t="s">
        <v>1068</v>
      </c>
      <c r="B499" s="43" t="s">
        <v>1385</v>
      </c>
      <c r="C499" s="42" t="s">
        <v>147</v>
      </c>
      <c r="D499" s="42" t="s">
        <v>818</v>
      </c>
      <c r="E499" s="41"/>
    </row>
    <row r="500" spans="1:5" x14ac:dyDescent="0.25">
      <c r="A500" s="39" t="s">
        <v>1068</v>
      </c>
      <c r="B500" s="43" t="s">
        <v>1385</v>
      </c>
      <c r="C500" s="42" t="s">
        <v>788</v>
      </c>
      <c r="D500" s="42" t="s">
        <v>787</v>
      </c>
      <c r="E500" s="41"/>
    </row>
    <row r="501" spans="1:5" x14ac:dyDescent="0.25">
      <c r="A501" s="39" t="s">
        <v>1068</v>
      </c>
      <c r="B501" s="43" t="s">
        <v>1385</v>
      </c>
      <c r="C501" s="42" t="s">
        <v>794</v>
      </c>
      <c r="D501" s="42" t="s">
        <v>793</v>
      </c>
      <c r="E501" s="41"/>
    </row>
    <row r="502" spans="1:5" x14ac:dyDescent="0.25">
      <c r="A502" s="39" t="s">
        <v>1068</v>
      </c>
      <c r="B502" s="43" t="s">
        <v>1385</v>
      </c>
      <c r="C502" s="42" t="s">
        <v>792</v>
      </c>
      <c r="D502" s="42" t="s">
        <v>791</v>
      </c>
      <c r="E502" s="41"/>
    </row>
    <row r="503" spans="1:5" x14ac:dyDescent="0.25">
      <c r="A503" s="39" t="s">
        <v>1068</v>
      </c>
      <c r="B503" s="43" t="s">
        <v>1385</v>
      </c>
      <c r="C503" s="42" t="s">
        <v>790</v>
      </c>
      <c r="D503" s="42" t="s">
        <v>789</v>
      </c>
      <c r="E503" s="41"/>
    </row>
    <row r="504" spans="1:5" x14ac:dyDescent="0.25">
      <c r="A504" s="39" t="s">
        <v>1068</v>
      </c>
      <c r="B504" s="43" t="s">
        <v>1385</v>
      </c>
      <c r="C504" s="42" t="s">
        <v>798</v>
      </c>
      <c r="D504" s="42" t="s">
        <v>797</v>
      </c>
      <c r="E504" s="41"/>
    </row>
    <row r="505" spans="1:5" x14ac:dyDescent="0.25">
      <c r="A505" s="39" t="s">
        <v>1068</v>
      </c>
      <c r="B505" s="43" t="s">
        <v>1053</v>
      </c>
      <c r="C505" s="42" t="s">
        <v>1054</v>
      </c>
      <c r="D505" s="42" t="s">
        <v>1055</v>
      </c>
      <c r="E505" s="41"/>
    </row>
    <row r="506" spans="1:5" x14ac:dyDescent="0.25">
      <c r="A506" s="39" t="s">
        <v>1068</v>
      </c>
      <c r="B506" s="43" t="s">
        <v>1116</v>
      </c>
      <c r="C506" s="42" t="s">
        <v>822</v>
      </c>
      <c r="D506" s="42" t="s">
        <v>821</v>
      </c>
      <c r="E506" s="41"/>
    </row>
    <row r="507" spans="1:5" x14ac:dyDescent="0.25">
      <c r="A507" s="39" t="s">
        <v>1068</v>
      </c>
      <c r="B507" s="43" t="s">
        <v>1116</v>
      </c>
      <c r="C507" s="42" t="s">
        <v>333</v>
      </c>
      <c r="D507" s="42" t="s">
        <v>1388</v>
      </c>
      <c r="E507" s="41"/>
    </row>
    <row r="508" spans="1:5" x14ac:dyDescent="0.25">
      <c r="A508" s="39" t="s">
        <v>1068</v>
      </c>
      <c r="B508" s="43" t="s">
        <v>1129</v>
      </c>
      <c r="C508" s="42" t="s">
        <v>453</v>
      </c>
      <c r="D508" s="42" t="s">
        <v>452</v>
      </c>
      <c r="E508" s="41"/>
    </row>
    <row r="509" spans="1:5" x14ac:dyDescent="0.25">
      <c r="A509" s="39" t="s">
        <v>1068</v>
      </c>
      <c r="B509" s="43" t="s">
        <v>1142</v>
      </c>
      <c r="C509" s="42" t="s">
        <v>455</v>
      </c>
      <c r="D509" s="42" t="s">
        <v>454</v>
      </c>
      <c r="E509" s="41"/>
    </row>
    <row r="510" spans="1:5" x14ac:dyDescent="0.25">
      <c r="A510" s="39" t="s">
        <v>1068</v>
      </c>
      <c r="B510" s="43" t="s">
        <v>1122</v>
      </c>
      <c r="C510" s="42" t="s">
        <v>335</v>
      </c>
      <c r="D510" s="42" t="s">
        <v>334</v>
      </c>
      <c r="E510" s="41"/>
    </row>
    <row r="511" spans="1:5" x14ac:dyDescent="0.25">
      <c r="A511" s="39" t="s">
        <v>1068</v>
      </c>
      <c r="B511" s="43" t="s">
        <v>1136</v>
      </c>
      <c r="C511" s="42" t="s">
        <v>462</v>
      </c>
      <c r="D511" s="42" t="s">
        <v>1390</v>
      </c>
      <c r="E511" s="41"/>
    </row>
    <row r="512" spans="1:5" x14ac:dyDescent="0.25">
      <c r="A512" s="39" t="s">
        <v>1068</v>
      </c>
      <c r="B512" s="43" t="s">
        <v>1132</v>
      </c>
      <c r="C512" s="42" t="s">
        <v>457</v>
      </c>
      <c r="D512" s="42" t="s">
        <v>456</v>
      </c>
      <c r="E512" s="41"/>
    </row>
    <row r="513" spans="1:5" x14ac:dyDescent="0.25">
      <c r="A513" s="39" t="s">
        <v>1068</v>
      </c>
      <c r="B513" s="43" t="s">
        <v>1176</v>
      </c>
      <c r="C513" s="42" t="s">
        <v>257</v>
      </c>
      <c r="D513" s="42" t="s">
        <v>256</v>
      </c>
      <c r="E513" s="41"/>
    </row>
    <row r="514" spans="1:5" x14ac:dyDescent="0.25">
      <c r="A514" s="39" t="s">
        <v>1068</v>
      </c>
      <c r="B514" s="43" t="s">
        <v>1176</v>
      </c>
      <c r="C514" s="42" t="s">
        <v>459</v>
      </c>
      <c r="D514" s="42" t="s">
        <v>458</v>
      </c>
      <c r="E514" s="41"/>
    </row>
    <row r="515" spans="1:5" x14ac:dyDescent="0.25">
      <c r="A515" s="39" t="s">
        <v>1068</v>
      </c>
      <c r="B515" s="43" t="s">
        <v>1176</v>
      </c>
      <c r="C515" s="42" t="s">
        <v>499</v>
      </c>
      <c r="D515" s="42" t="s">
        <v>498</v>
      </c>
      <c r="E515" s="41"/>
    </row>
    <row r="516" spans="1:5" x14ac:dyDescent="0.25">
      <c r="A516" s="39" t="s">
        <v>1068</v>
      </c>
      <c r="B516" s="43" t="s">
        <v>1257</v>
      </c>
      <c r="C516" s="42" t="s">
        <v>752</v>
      </c>
      <c r="D516" s="42" t="s">
        <v>751</v>
      </c>
      <c r="E516" s="41"/>
    </row>
    <row r="517" spans="1:5" x14ac:dyDescent="0.25">
      <c r="A517" s="39" t="s">
        <v>1068</v>
      </c>
      <c r="B517" s="43" t="s">
        <v>1124</v>
      </c>
      <c r="C517" s="42" t="s">
        <v>339</v>
      </c>
      <c r="D517" s="42" t="s">
        <v>338</v>
      </c>
      <c r="E517" s="41"/>
    </row>
    <row r="518" spans="1:5" x14ac:dyDescent="0.25">
      <c r="A518" s="39" t="s">
        <v>1068</v>
      </c>
      <c r="B518" s="43" t="s">
        <v>1078</v>
      </c>
      <c r="C518" s="42" t="s">
        <v>340</v>
      </c>
      <c r="D518" s="42" t="s">
        <v>1387</v>
      </c>
      <c r="E518" s="41"/>
    </row>
    <row r="519" spans="1:5" x14ac:dyDescent="0.25">
      <c r="A519" s="39" t="s">
        <v>1068</v>
      </c>
      <c r="B519" s="43" t="s">
        <v>1074</v>
      </c>
      <c r="C519" s="42" t="s">
        <v>21</v>
      </c>
      <c r="D519" s="42" t="s">
        <v>20</v>
      </c>
      <c r="E519" s="41"/>
    </row>
    <row r="520" spans="1:5" x14ac:dyDescent="0.25">
      <c r="A520" s="39" t="s">
        <v>1068</v>
      </c>
      <c r="B520" s="43" t="s">
        <v>1134</v>
      </c>
      <c r="C520" s="42" t="s">
        <v>461</v>
      </c>
      <c r="D520" s="42" t="s">
        <v>460</v>
      </c>
      <c r="E520" s="41"/>
    </row>
    <row r="521" spans="1:5" x14ac:dyDescent="0.25">
      <c r="A521" s="39" t="s">
        <v>1068</v>
      </c>
      <c r="B521" s="43" t="s">
        <v>1140</v>
      </c>
      <c r="C521" s="42" t="s">
        <v>464</v>
      </c>
      <c r="D521" s="42" t="s">
        <v>463</v>
      </c>
      <c r="E521" s="41"/>
    </row>
    <row r="522" spans="1:5" x14ac:dyDescent="0.25">
      <c r="A522" s="39" t="s">
        <v>1068</v>
      </c>
      <c r="B522" s="43" t="s">
        <v>1114</v>
      </c>
      <c r="C522" s="42" t="s">
        <v>342</v>
      </c>
      <c r="D522" s="42" t="s">
        <v>341</v>
      </c>
      <c r="E522" s="41"/>
    </row>
    <row r="523" spans="1:5" x14ac:dyDescent="0.25">
      <c r="A523" s="39" t="s">
        <v>1068</v>
      </c>
      <c r="B523" s="43" t="s">
        <v>1138</v>
      </c>
      <c r="C523" s="42" t="s">
        <v>466</v>
      </c>
      <c r="D523" s="42" t="s">
        <v>465</v>
      </c>
      <c r="E523" s="41"/>
    </row>
    <row r="524" spans="1:5" x14ac:dyDescent="0.25">
      <c r="A524" s="39" t="s">
        <v>1068</v>
      </c>
      <c r="B524" s="43" t="s">
        <v>1267</v>
      </c>
      <c r="C524" s="42" t="s">
        <v>344</v>
      </c>
      <c r="D524" s="42" t="s">
        <v>343</v>
      </c>
      <c r="E524" s="41"/>
    </row>
    <row r="525" spans="1:5" x14ac:dyDescent="0.25">
      <c r="A525" s="39" t="s">
        <v>1068</v>
      </c>
      <c r="B525" s="43" t="s">
        <v>1118</v>
      </c>
      <c r="C525" s="42" t="s">
        <v>346</v>
      </c>
      <c r="D525" s="42" t="s">
        <v>345</v>
      </c>
      <c r="E525" s="41"/>
    </row>
    <row r="526" spans="1:5" x14ac:dyDescent="0.25">
      <c r="A526" s="39" t="s">
        <v>1068</v>
      </c>
      <c r="B526" s="43" t="s">
        <v>1145</v>
      </c>
      <c r="C526" s="42" t="s">
        <v>473</v>
      </c>
      <c r="D526" s="42" t="s">
        <v>472</v>
      </c>
      <c r="E526" s="41"/>
    </row>
    <row r="527" spans="1:5" x14ac:dyDescent="0.25">
      <c r="A527" s="39" t="s">
        <v>1068</v>
      </c>
      <c r="B527" s="43" t="s">
        <v>1065</v>
      </c>
      <c r="C527" s="42" t="s">
        <v>1056</v>
      </c>
      <c r="D527" s="42" t="s">
        <v>1360</v>
      </c>
      <c r="E527" s="41"/>
    </row>
    <row r="528" spans="1:5" x14ac:dyDescent="0.25">
      <c r="A528" s="39" t="s">
        <v>1068</v>
      </c>
      <c r="B528" s="43" t="s">
        <v>1076</v>
      </c>
      <c r="C528" s="42" t="s">
        <v>159</v>
      </c>
      <c r="D528" s="42" t="s">
        <v>158</v>
      </c>
      <c r="E528" s="41"/>
    </row>
    <row r="529" spans="1:5" x14ac:dyDescent="0.25">
      <c r="A529" s="39" t="s">
        <v>1068</v>
      </c>
      <c r="B529" s="43" t="s">
        <v>1076</v>
      </c>
      <c r="C529" s="42" t="s">
        <v>187</v>
      </c>
      <c r="D529" s="42" t="s">
        <v>186</v>
      </c>
      <c r="E529" s="41"/>
    </row>
    <row r="530" spans="1:5" x14ac:dyDescent="0.25">
      <c r="A530" s="39" t="s">
        <v>1068</v>
      </c>
      <c r="B530" s="43" t="s">
        <v>1072</v>
      </c>
      <c r="C530" s="42" t="s">
        <v>263</v>
      </c>
      <c r="D530" s="42" t="s">
        <v>262</v>
      </c>
      <c r="E530" s="41"/>
    </row>
    <row r="531" spans="1:5" x14ac:dyDescent="0.25">
      <c r="A531" s="39" t="s">
        <v>1068</v>
      </c>
      <c r="B531" s="43" t="s">
        <v>1109</v>
      </c>
      <c r="C531" s="42" t="s">
        <v>348</v>
      </c>
      <c r="D531" s="42" t="s">
        <v>347</v>
      </c>
      <c r="E531" s="41"/>
    </row>
    <row r="532" spans="1:5" x14ac:dyDescent="0.25">
      <c r="A532" s="39" t="s">
        <v>1068</v>
      </c>
      <c r="B532" s="43" t="s">
        <v>1080</v>
      </c>
      <c r="C532" s="42" t="s">
        <v>261</v>
      </c>
      <c r="D532" s="42" t="s">
        <v>260</v>
      </c>
      <c r="E532" s="41"/>
    </row>
    <row r="533" spans="1:5" x14ac:dyDescent="0.25">
      <c r="A533" s="39" t="s">
        <v>1068</v>
      </c>
      <c r="B533" s="43" t="s">
        <v>1080</v>
      </c>
      <c r="C533" s="42" t="s">
        <v>467</v>
      </c>
      <c r="D533" s="42" t="s">
        <v>1389</v>
      </c>
      <c r="E533" s="41"/>
    </row>
    <row r="534" spans="1:5" x14ac:dyDescent="0.25">
      <c r="A534" s="39" t="s">
        <v>1068</v>
      </c>
      <c r="B534" s="43" t="s">
        <v>1112</v>
      </c>
      <c r="C534" s="42" t="s">
        <v>350</v>
      </c>
      <c r="D534" s="42" t="s">
        <v>349</v>
      </c>
      <c r="E534" s="41"/>
    </row>
    <row r="535" spans="1:5" x14ac:dyDescent="0.25">
      <c r="A535" s="39" t="s">
        <v>1361</v>
      </c>
      <c r="B535" s="43" t="s">
        <v>1096</v>
      </c>
      <c r="C535" s="42" t="s">
        <v>322</v>
      </c>
      <c r="D535" s="42" t="s">
        <v>321</v>
      </c>
      <c r="E535" s="41"/>
    </row>
    <row r="536" spans="1:5" x14ac:dyDescent="0.25">
      <c r="A536" s="39" t="s">
        <v>1361</v>
      </c>
      <c r="B536" s="43" t="s">
        <v>1518</v>
      </c>
      <c r="C536" s="42" t="s">
        <v>1516</v>
      </c>
      <c r="D536" s="42" t="s">
        <v>1517</v>
      </c>
      <c r="E536" s="41"/>
    </row>
    <row r="537" spans="1:5" x14ac:dyDescent="0.25">
      <c r="A537" s="39" t="s">
        <v>1361</v>
      </c>
      <c r="B537" s="43" t="s">
        <v>1176</v>
      </c>
      <c r="C537" s="42" t="s">
        <v>584</v>
      </c>
      <c r="D537" s="42" t="s">
        <v>583</v>
      </c>
      <c r="E537" s="41"/>
    </row>
    <row r="538" spans="1:5" x14ac:dyDescent="0.25">
      <c r="A538" s="39" t="s">
        <v>1361</v>
      </c>
      <c r="B538" s="43" t="s">
        <v>1078</v>
      </c>
      <c r="C538" s="42" t="s">
        <v>1467</v>
      </c>
      <c r="D538" s="42" t="s">
        <v>1468</v>
      </c>
      <c r="E538" s="41"/>
    </row>
    <row r="539" spans="1:5" x14ac:dyDescent="0.25">
      <c r="A539" s="39" t="s">
        <v>1361</v>
      </c>
      <c r="B539" s="43" t="s">
        <v>1074</v>
      </c>
      <c r="C539" s="42" t="s">
        <v>89</v>
      </c>
      <c r="D539" s="42" t="s">
        <v>1363</v>
      </c>
      <c r="E539" s="41"/>
    </row>
    <row r="540" spans="1:5" x14ac:dyDescent="0.25">
      <c r="A540" s="39" t="s">
        <v>1361</v>
      </c>
      <c r="B540" s="43" t="s">
        <v>1369</v>
      </c>
      <c r="C540" s="42" t="s">
        <v>1514</v>
      </c>
      <c r="D540" s="42" t="s">
        <v>1515</v>
      </c>
      <c r="E540" s="41"/>
    </row>
    <row r="541" spans="1:5" x14ac:dyDescent="0.25">
      <c r="A541" s="39" t="s">
        <v>1361</v>
      </c>
      <c r="B541" s="43" t="s">
        <v>1093</v>
      </c>
      <c r="C541" s="42" t="s">
        <v>320</v>
      </c>
      <c r="D541" s="42" t="s">
        <v>1362</v>
      </c>
      <c r="E541" s="41"/>
    </row>
    <row r="542" spans="1:5" x14ac:dyDescent="0.25">
      <c r="A542" s="39" t="s">
        <v>1361</v>
      </c>
      <c r="B542" s="43" t="s">
        <v>1267</v>
      </c>
      <c r="C542" s="42" t="s">
        <v>449</v>
      </c>
      <c r="D542" s="42" t="s">
        <v>448</v>
      </c>
      <c r="E542" s="41"/>
    </row>
    <row r="543" spans="1:5" x14ac:dyDescent="0.25">
      <c r="A543" s="39" t="s">
        <v>1361</v>
      </c>
      <c r="B543" s="43" t="s">
        <v>1076</v>
      </c>
      <c r="C543" s="42" t="s">
        <v>242</v>
      </c>
      <c r="D543" s="42" t="s">
        <v>1366</v>
      </c>
      <c r="E543" s="41"/>
    </row>
    <row r="544" spans="1:5" x14ac:dyDescent="0.25">
      <c r="A544" s="39" t="s">
        <v>1361</v>
      </c>
      <c r="B544" s="43" t="s">
        <v>1072</v>
      </c>
      <c r="C544" s="42" t="s">
        <v>324</v>
      </c>
      <c r="D544" s="42" t="s">
        <v>323</v>
      </c>
      <c r="E544" s="41"/>
    </row>
    <row r="545" spans="1:5" x14ac:dyDescent="0.25">
      <c r="A545" s="39" t="s">
        <v>1361</v>
      </c>
      <c r="B545" s="43" t="s">
        <v>1109</v>
      </c>
      <c r="C545" s="42" t="s">
        <v>451</v>
      </c>
      <c r="D545" s="42" t="s">
        <v>450</v>
      </c>
      <c r="E545" s="41"/>
    </row>
    <row r="546" spans="1:5" x14ac:dyDescent="0.25">
      <c r="A546" s="39" t="s">
        <v>1361</v>
      </c>
      <c r="B546" s="43" t="s">
        <v>1080</v>
      </c>
      <c r="C546" s="42" t="s">
        <v>585</v>
      </c>
      <c r="D546" s="42" t="s">
        <v>1367</v>
      </c>
      <c r="E546" s="41"/>
    </row>
    <row r="547" spans="1:5" x14ac:dyDescent="0.25">
      <c r="A547" s="39" t="s">
        <v>1067</v>
      </c>
      <c r="B547" s="43" t="s">
        <v>750</v>
      </c>
      <c r="C547" s="42" t="s">
        <v>762</v>
      </c>
      <c r="D547" s="42" t="s">
        <v>761</v>
      </c>
      <c r="E547" s="41"/>
    </row>
    <row r="548" spans="1:5" x14ac:dyDescent="0.25">
      <c r="A548" s="39" t="s">
        <v>1067</v>
      </c>
      <c r="B548" s="43" t="s">
        <v>750</v>
      </c>
      <c r="C548" s="42" t="s">
        <v>766</v>
      </c>
      <c r="D548" s="42" t="s">
        <v>765</v>
      </c>
      <c r="E548" s="41"/>
    </row>
    <row r="549" spans="1:5" x14ac:dyDescent="0.25">
      <c r="A549" s="39" t="s">
        <v>1067</v>
      </c>
      <c r="B549" s="43" t="s">
        <v>750</v>
      </c>
      <c r="C549" s="42" t="s">
        <v>760</v>
      </c>
      <c r="D549" s="42" t="s">
        <v>759</v>
      </c>
      <c r="E549" s="41"/>
    </row>
    <row r="550" spans="1:5" x14ac:dyDescent="0.25">
      <c r="A550" s="39" t="s">
        <v>1067</v>
      </c>
      <c r="B550" s="43" t="s">
        <v>750</v>
      </c>
      <c r="C550" s="42" t="s">
        <v>758</v>
      </c>
      <c r="D550" s="42" t="s">
        <v>757</v>
      </c>
      <c r="E550" s="41"/>
    </row>
    <row r="551" spans="1:5" x14ac:dyDescent="0.25">
      <c r="A551" s="39" t="s">
        <v>1067</v>
      </c>
      <c r="B551" s="43" t="s">
        <v>750</v>
      </c>
      <c r="C551" s="42" t="s">
        <v>754</v>
      </c>
      <c r="D551" s="42" t="s">
        <v>753</v>
      </c>
      <c r="E551" s="41"/>
    </row>
    <row r="552" spans="1:5" x14ac:dyDescent="0.25">
      <c r="A552" s="39" t="s">
        <v>1067</v>
      </c>
      <c r="B552" s="43" t="s">
        <v>750</v>
      </c>
      <c r="C552" s="42" t="s">
        <v>756</v>
      </c>
      <c r="D552" s="42" t="s">
        <v>755</v>
      </c>
      <c r="E552" s="41"/>
    </row>
    <row r="553" spans="1:5" x14ac:dyDescent="0.25">
      <c r="A553" s="39" t="s">
        <v>1067</v>
      </c>
      <c r="B553" s="43" t="s">
        <v>750</v>
      </c>
      <c r="C553" s="42" t="s">
        <v>770</v>
      </c>
      <c r="D553" s="42" t="s">
        <v>769</v>
      </c>
      <c r="E553" s="41"/>
    </row>
    <row r="554" spans="1:5" x14ac:dyDescent="0.25">
      <c r="A554" s="39" t="s">
        <v>1067</v>
      </c>
      <c r="B554" s="43" t="s">
        <v>750</v>
      </c>
      <c r="C554" s="42" t="s">
        <v>768</v>
      </c>
      <c r="D554" s="42" t="s">
        <v>767</v>
      </c>
      <c r="E554" s="41"/>
    </row>
    <row r="555" spans="1:5" x14ac:dyDescent="0.25">
      <c r="A555" s="39" t="s">
        <v>1067</v>
      </c>
      <c r="B555" s="43" t="s">
        <v>750</v>
      </c>
      <c r="C555" s="42" t="s">
        <v>764</v>
      </c>
      <c r="D555" s="42" t="s">
        <v>763</v>
      </c>
      <c r="E555" s="41"/>
    </row>
    <row r="556" spans="1:5" x14ac:dyDescent="0.25">
      <c r="A556" s="39" t="s">
        <v>1069</v>
      </c>
      <c r="B556" s="43" t="s">
        <v>1082</v>
      </c>
      <c r="C556" s="42" t="s">
        <v>264</v>
      </c>
      <c r="D556" s="42" t="s">
        <v>1386</v>
      </c>
      <c r="E556" s="41"/>
    </row>
    <row r="557" spans="1:5" x14ac:dyDescent="0.25">
      <c r="A557" s="39" t="s">
        <v>1069</v>
      </c>
      <c r="B557" s="43" t="s">
        <v>1385</v>
      </c>
      <c r="C557" s="42" t="s">
        <v>1383</v>
      </c>
      <c r="D557" s="42" t="s">
        <v>1384</v>
      </c>
      <c r="E557" s="41"/>
    </row>
    <row r="558" spans="1:5" x14ac:dyDescent="0.25">
      <c r="A558" s="39" t="s">
        <v>1069</v>
      </c>
      <c r="B558" s="43" t="s">
        <v>1385</v>
      </c>
      <c r="C558" s="42" t="s">
        <v>259</v>
      </c>
      <c r="D558" s="42" t="s">
        <v>258</v>
      </c>
      <c r="E558" s="41"/>
    </row>
    <row r="559" spans="1:5" x14ac:dyDescent="0.25">
      <c r="A559" s="39" t="s">
        <v>1069</v>
      </c>
      <c r="B559" s="43" t="s">
        <v>1385</v>
      </c>
      <c r="C559" s="42" t="s">
        <v>146</v>
      </c>
      <c r="D559" s="42" t="s">
        <v>1370</v>
      </c>
      <c r="E559" s="41"/>
    </row>
    <row r="560" spans="1:5" x14ac:dyDescent="0.25">
      <c r="A560" s="39" t="s">
        <v>1069</v>
      </c>
      <c r="B560" s="43" t="s">
        <v>1385</v>
      </c>
      <c r="C560" s="42" t="s">
        <v>152</v>
      </c>
      <c r="D560" s="42" t="s">
        <v>810</v>
      </c>
      <c r="E560" s="41"/>
    </row>
    <row r="561" spans="1:5" x14ac:dyDescent="0.25">
      <c r="A561" s="39" t="s">
        <v>1069</v>
      </c>
      <c r="B561" s="43" t="s">
        <v>1385</v>
      </c>
      <c r="C561" s="42" t="s">
        <v>155</v>
      </c>
      <c r="D561" s="42" t="s">
        <v>1371</v>
      </c>
      <c r="E561" s="41"/>
    </row>
    <row r="562" spans="1:5" x14ac:dyDescent="0.25">
      <c r="A562" s="39" t="s">
        <v>1069</v>
      </c>
      <c r="B562" s="43" t="s">
        <v>1385</v>
      </c>
      <c r="C562" s="42" t="s">
        <v>804</v>
      </c>
      <c r="D562" s="42" t="s">
        <v>803</v>
      </c>
      <c r="E562" s="41"/>
    </row>
    <row r="563" spans="1:5" x14ac:dyDescent="0.25">
      <c r="A563" s="39" t="s">
        <v>1069</v>
      </c>
      <c r="B563" s="43" t="s">
        <v>1385</v>
      </c>
      <c r="C563" s="42" t="s">
        <v>809</v>
      </c>
      <c r="D563" s="42" t="s">
        <v>1372</v>
      </c>
      <c r="E563" s="41"/>
    </row>
    <row r="564" spans="1:5" x14ac:dyDescent="0.25">
      <c r="A564" s="39" t="s">
        <v>1069</v>
      </c>
      <c r="B564" s="43" t="s">
        <v>1385</v>
      </c>
      <c r="C564" s="42" t="s">
        <v>815</v>
      </c>
      <c r="D564" s="42" t="s">
        <v>814</v>
      </c>
      <c r="E564" s="41"/>
    </row>
    <row r="565" spans="1:5" x14ac:dyDescent="0.25">
      <c r="A565" s="39" t="s">
        <v>1069</v>
      </c>
      <c r="B565" s="43" t="s">
        <v>1385</v>
      </c>
      <c r="C565" s="42" t="s">
        <v>806</v>
      </c>
      <c r="D565" s="42" t="s">
        <v>805</v>
      </c>
      <c r="E565" s="41"/>
    </row>
    <row r="566" spans="1:5" x14ac:dyDescent="0.25">
      <c r="A566" s="39" t="s">
        <v>1069</v>
      </c>
      <c r="B566" s="43" t="s">
        <v>1385</v>
      </c>
      <c r="C566" s="42" t="s">
        <v>796</v>
      </c>
      <c r="D566" s="42" t="s">
        <v>795</v>
      </c>
      <c r="E566" s="41"/>
    </row>
    <row r="567" spans="1:5" x14ac:dyDescent="0.25">
      <c r="A567" s="39" t="s">
        <v>1069</v>
      </c>
      <c r="B567" s="43" t="s">
        <v>1385</v>
      </c>
      <c r="C567" s="42" t="s">
        <v>813</v>
      </c>
      <c r="D567" s="42" t="s">
        <v>812</v>
      </c>
      <c r="E567" s="41"/>
    </row>
    <row r="568" spans="1:5" x14ac:dyDescent="0.25">
      <c r="A568" s="39" t="s">
        <v>1069</v>
      </c>
      <c r="B568" s="43" t="s">
        <v>1385</v>
      </c>
      <c r="C568" s="42" t="s">
        <v>800</v>
      </c>
      <c r="D568" s="42" t="s">
        <v>799</v>
      </c>
      <c r="E568" s="41"/>
    </row>
    <row r="569" spans="1:5" x14ac:dyDescent="0.25">
      <c r="A569" s="39" t="s">
        <v>1069</v>
      </c>
      <c r="B569" s="43" t="s">
        <v>1385</v>
      </c>
      <c r="C569" s="42" t="s">
        <v>772</v>
      </c>
      <c r="D569" s="42" t="s">
        <v>771</v>
      </c>
      <c r="E569" s="41"/>
    </row>
    <row r="570" spans="1:5" x14ac:dyDescent="0.25">
      <c r="A570" s="39" t="s">
        <v>1069</v>
      </c>
      <c r="B570" s="43" t="s">
        <v>1385</v>
      </c>
      <c r="C570" s="42" t="s">
        <v>778</v>
      </c>
      <c r="D570" s="42" t="s">
        <v>777</v>
      </c>
      <c r="E570" s="41"/>
    </row>
    <row r="571" spans="1:5" x14ac:dyDescent="0.25">
      <c r="A571" s="39" t="s">
        <v>1069</v>
      </c>
      <c r="B571" s="43" t="s">
        <v>1385</v>
      </c>
      <c r="C571" s="42" t="s">
        <v>802</v>
      </c>
      <c r="D571" s="42" t="s">
        <v>801</v>
      </c>
      <c r="E571" s="41"/>
    </row>
    <row r="572" spans="1:5" x14ac:dyDescent="0.25">
      <c r="A572" s="39" t="s">
        <v>1069</v>
      </c>
      <c r="B572" s="43" t="s">
        <v>1385</v>
      </c>
      <c r="C572" s="42" t="s">
        <v>820</v>
      </c>
      <c r="D572" s="42" t="s">
        <v>819</v>
      </c>
      <c r="E572" s="41"/>
    </row>
    <row r="573" spans="1:5" x14ac:dyDescent="0.25">
      <c r="A573" s="39" t="s">
        <v>1069</v>
      </c>
      <c r="B573" s="43" t="s">
        <v>1385</v>
      </c>
      <c r="C573" s="42" t="s">
        <v>776</v>
      </c>
      <c r="D573" s="42" t="s">
        <v>775</v>
      </c>
      <c r="E573" s="41"/>
    </row>
    <row r="574" spans="1:5" x14ac:dyDescent="0.25">
      <c r="A574" s="39" t="s">
        <v>1069</v>
      </c>
      <c r="B574" s="43" t="s">
        <v>1385</v>
      </c>
      <c r="C574" s="42" t="s">
        <v>780</v>
      </c>
      <c r="D574" s="42" t="s">
        <v>779</v>
      </c>
      <c r="E574" s="41"/>
    </row>
    <row r="575" spans="1:5" x14ac:dyDescent="0.25">
      <c r="A575" s="39" t="s">
        <v>1069</v>
      </c>
      <c r="B575" s="43" t="s">
        <v>1385</v>
      </c>
      <c r="C575" s="42" t="s">
        <v>784</v>
      </c>
      <c r="D575" s="42" t="s">
        <v>783</v>
      </c>
      <c r="E575" s="41"/>
    </row>
    <row r="576" spans="1:5" x14ac:dyDescent="0.25">
      <c r="A576" s="39" t="s">
        <v>1069</v>
      </c>
      <c r="B576" s="43" t="s">
        <v>1385</v>
      </c>
      <c r="C576" s="42" t="s">
        <v>774</v>
      </c>
      <c r="D576" s="42" t="s">
        <v>773</v>
      </c>
      <c r="E576" s="41"/>
    </row>
    <row r="577" spans="1:5" x14ac:dyDescent="0.25">
      <c r="A577" s="39" t="s">
        <v>1069</v>
      </c>
      <c r="B577" s="43" t="s">
        <v>1385</v>
      </c>
      <c r="C577" s="42" t="s">
        <v>782</v>
      </c>
      <c r="D577" s="42" t="s">
        <v>781</v>
      </c>
      <c r="E577" s="41"/>
    </row>
    <row r="578" spans="1:5" x14ac:dyDescent="0.25">
      <c r="A578" s="39" t="s">
        <v>1069</v>
      </c>
      <c r="B578" s="43" t="s">
        <v>1385</v>
      </c>
      <c r="C578" s="42" t="s">
        <v>786</v>
      </c>
      <c r="D578" s="42" t="s">
        <v>785</v>
      </c>
      <c r="E578" s="41"/>
    </row>
    <row r="579" spans="1:5" x14ac:dyDescent="0.25">
      <c r="A579" s="39" t="s">
        <v>1069</v>
      </c>
      <c r="B579" s="43" t="s">
        <v>1385</v>
      </c>
      <c r="C579" s="42" t="s">
        <v>817</v>
      </c>
      <c r="D579" s="42" t="s">
        <v>816</v>
      </c>
      <c r="E579" s="41"/>
    </row>
    <row r="580" spans="1:5" x14ac:dyDescent="0.25">
      <c r="A580" s="39" t="s">
        <v>1069</v>
      </c>
      <c r="B580" s="43" t="s">
        <v>1385</v>
      </c>
      <c r="C580" s="42" t="s">
        <v>808</v>
      </c>
      <c r="D580" s="42" t="s">
        <v>807</v>
      </c>
      <c r="E580" s="41"/>
    </row>
    <row r="581" spans="1:5" x14ac:dyDescent="0.25">
      <c r="A581" s="39" t="s">
        <v>1069</v>
      </c>
      <c r="B581" s="43" t="s">
        <v>1385</v>
      </c>
      <c r="C581" s="42" t="s">
        <v>149</v>
      </c>
      <c r="D581" s="42" t="s">
        <v>1373</v>
      </c>
      <c r="E581" s="41"/>
    </row>
    <row r="582" spans="1:5" x14ac:dyDescent="0.25">
      <c r="A582" s="39" t="s">
        <v>1069</v>
      </c>
      <c r="B582" s="43" t="s">
        <v>1385</v>
      </c>
      <c r="C582" s="42" t="s">
        <v>143</v>
      </c>
      <c r="D582" s="42" t="s">
        <v>1374</v>
      </c>
      <c r="E582" s="41"/>
    </row>
    <row r="583" spans="1:5" x14ac:dyDescent="0.25">
      <c r="A583" s="39" t="s">
        <v>1069</v>
      </c>
      <c r="B583" s="43" t="s">
        <v>1385</v>
      </c>
      <c r="C583" s="42" t="s">
        <v>145</v>
      </c>
      <c r="D583" s="42" t="s">
        <v>1375</v>
      </c>
      <c r="E583" s="41"/>
    </row>
    <row r="584" spans="1:5" x14ac:dyDescent="0.25">
      <c r="A584" s="39" t="s">
        <v>1069</v>
      </c>
      <c r="B584" s="43" t="s">
        <v>1385</v>
      </c>
      <c r="C584" s="42" t="s">
        <v>150</v>
      </c>
      <c r="D584" s="42" t="s">
        <v>1376</v>
      </c>
      <c r="E584" s="41"/>
    </row>
    <row r="585" spans="1:5" x14ac:dyDescent="0.25">
      <c r="A585" s="39" t="s">
        <v>1069</v>
      </c>
      <c r="B585" s="43" t="s">
        <v>1385</v>
      </c>
      <c r="C585" s="42" t="s">
        <v>151</v>
      </c>
      <c r="D585" s="42" t="s">
        <v>1377</v>
      </c>
      <c r="E585" s="41"/>
    </row>
    <row r="586" spans="1:5" x14ac:dyDescent="0.25">
      <c r="A586" s="39" t="s">
        <v>1069</v>
      </c>
      <c r="B586" s="43" t="s">
        <v>1385</v>
      </c>
      <c r="C586" s="42" t="s">
        <v>157</v>
      </c>
      <c r="D586" s="42" t="s">
        <v>1378</v>
      </c>
      <c r="E586" s="41"/>
    </row>
    <row r="587" spans="1:5" x14ac:dyDescent="0.25">
      <c r="A587" s="39" t="s">
        <v>1069</v>
      </c>
      <c r="B587" s="43" t="s">
        <v>1385</v>
      </c>
      <c r="C587" s="42" t="s">
        <v>153</v>
      </c>
      <c r="D587" s="42" t="s">
        <v>1379</v>
      </c>
      <c r="E587" s="41"/>
    </row>
    <row r="588" spans="1:5" x14ac:dyDescent="0.25">
      <c r="A588" s="39" t="s">
        <v>1069</v>
      </c>
      <c r="B588" s="43" t="s">
        <v>1385</v>
      </c>
      <c r="C588" s="42" t="s">
        <v>156</v>
      </c>
      <c r="D588" s="42" t="s">
        <v>1380</v>
      </c>
      <c r="E588" s="41"/>
    </row>
    <row r="589" spans="1:5" x14ac:dyDescent="0.25">
      <c r="A589" s="39" t="s">
        <v>1069</v>
      </c>
      <c r="B589" s="43" t="s">
        <v>1385</v>
      </c>
      <c r="C589" s="42" t="s">
        <v>154</v>
      </c>
      <c r="D589" s="42" t="s">
        <v>1381</v>
      </c>
      <c r="E589" s="41"/>
    </row>
    <row r="590" spans="1:5" x14ac:dyDescent="0.25">
      <c r="A590" s="39" t="s">
        <v>1069</v>
      </c>
      <c r="B590" s="43" t="s">
        <v>1385</v>
      </c>
      <c r="C590" s="42" t="s">
        <v>144</v>
      </c>
      <c r="D590" s="42" t="s">
        <v>1382</v>
      </c>
      <c r="E590" s="41"/>
    </row>
    <row r="591" spans="1:5" x14ac:dyDescent="0.25">
      <c r="A591" s="39" t="s">
        <v>1069</v>
      </c>
      <c r="B591" s="43" t="s">
        <v>1385</v>
      </c>
      <c r="C591" s="42" t="s">
        <v>148</v>
      </c>
      <c r="D591" s="42" t="s">
        <v>811</v>
      </c>
      <c r="E591" s="41"/>
    </row>
    <row r="592" spans="1:5" x14ac:dyDescent="0.25">
      <c r="A592" s="39" t="s">
        <v>1069</v>
      </c>
      <c r="B592" s="43" t="s">
        <v>1385</v>
      </c>
      <c r="C592" s="42" t="s">
        <v>147</v>
      </c>
      <c r="D592" s="42" t="s">
        <v>818</v>
      </c>
      <c r="E592" s="41"/>
    </row>
    <row r="593" spans="1:5" x14ac:dyDescent="0.25">
      <c r="A593" s="39" t="s">
        <v>1069</v>
      </c>
      <c r="B593" s="43" t="s">
        <v>1385</v>
      </c>
      <c r="C593" s="42" t="s">
        <v>788</v>
      </c>
      <c r="D593" s="42" t="s">
        <v>787</v>
      </c>
      <c r="E593" s="41"/>
    </row>
    <row r="594" spans="1:5" x14ac:dyDescent="0.25">
      <c r="A594" s="39" t="s">
        <v>1069</v>
      </c>
      <c r="B594" s="43" t="s">
        <v>1385</v>
      </c>
      <c r="C594" s="42" t="s">
        <v>794</v>
      </c>
      <c r="D594" s="42" t="s">
        <v>793</v>
      </c>
      <c r="E594" s="41"/>
    </row>
    <row r="595" spans="1:5" x14ac:dyDescent="0.25">
      <c r="A595" s="39" t="s">
        <v>1069</v>
      </c>
      <c r="B595" s="43" t="s">
        <v>1385</v>
      </c>
      <c r="C595" s="42" t="s">
        <v>792</v>
      </c>
      <c r="D595" s="42" t="s">
        <v>791</v>
      </c>
      <c r="E595" s="41"/>
    </row>
    <row r="596" spans="1:5" x14ac:dyDescent="0.25">
      <c r="A596" s="39" t="s">
        <v>1069</v>
      </c>
      <c r="B596" s="43" t="s">
        <v>1385</v>
      </c>
      <c r="C596" s="42" t="s">
        <v>790</v>
      </c>
      <c r="D596" s="42" t="s">
        <v>789</v>
      </c>
      <c r="E596" s="41"/>
    </row>
    <row r="597" spans="1:5" x14ac:dyDescent="0.25">
      <c r="A597" s="39" t="s">
        <v>1069</v>
      </c>
      <c r="B597" s="43" t="s">
        <v>1385</v>
      </c>
      <c r="C597" s="42" t="s">
        <v>798</v>
      </c>
      <c r="D597" s="42" t="s">
        <v>797</v>
      </c>
      <c r="E597" s="41"/>
    </row>
    <row r="598" spans="1:5" x14ac:dyDescent="0.25">
      <c r="A598" s="39" t="s">
        <v>1069</v>
      </c>
      <c r="B598" s="43" t="s">
        <v>1053</v>
      </c>
      <c r="C598" s="42" t="s">
        <v>1054</v>
      </c>
      <c r="D598" s="42" t="s">
        <v>1360</v>
      </c>
      <c r="E598" s="41"/>
    </row>
    <row r="599" spans="1:5" x14ac:dyDescent="0.25">
      <c r="A599" s="39" t="s">
        <v>1069</v>
      </c>
      <c r="B599" s="43" t="s">
        <v>1116</v>
      </c>
      <c r="C599" s="42" t="s">
        <v>822</v>
      </c>
      <c r="D599" s="42" t="s">
        <v>821</v>
      </c>
      <c r="E599" s="41"/>
    </row>
    <row r="600" spans="1:5" x14ac:dyDescent="0.25">
      <c r="A600" s="39" t="s">
        <v>1069</v>
      </c>
      <c r="B600" s="43" t="s">
        <v>1116</v>
      </c>
      <c r="C600" s="42" t="s">
        <v>333</v>
      </c>
      <c r="D600" s="42" t="s">
        <v>1388</v>
      </c>
      <c r="E600" s="41"/>
    </row>
    <row r="601" spans="1:5" x14ac:dyDescent="0.25">
      <c r="A601" s="39" t="s">
        <v>1069</v>
      </c>
      <c r="B601" s="43" t="s">
        <v>1129</v>
      </c>
      <c r="C601" s="42" t="s">
        <v>453</v>
      </c>
      <c r="D601" s="42" t="s">
        <v>452</v>
      </c>
      <c r="E601" s="41"/>
    </row>
    <row r="602" spans="1:5" x14ac:dyDescent="0.25">
      <c r="A602" s="39" t="s">
        <v>1069</v>
      </c>
      <c r="B602" s="43" t="s">
        <v>1142</v>
      </c>
      <c r="C602" s="42" t="s">
        <v>455</v>
      </c>
      <c r="D602" s="42" t="s">
        <v>454</v>
      </c>
      <c r="E602" s="41"/>
    </row>
    <row r="603" spans="1:5" x14ac:dyDescent="0.25">
      <c r="A603" s="39" t="s">
        <v>1069</v>
      </c>
      <c r="B603" s="43" t="s">
        <v>1122</v>
      </c>
      <c r="C603" s="42" t="s">
        <v>335</v>
      </c>
      <c r="D603" s="42" t="s">
        <v>334</v>
      </c>
      <c r="E603" s="41"/>
    </row>
    <row r="604" spans="1:5" x14ac:dyDescent="0.25">
      <c r="A604" s="39" t="s">
        <v>1069</v>
      </c>
      <c r="B604" s="43" t="s">
        <v>1136</v>
      </c>
      <c r="C604" s="42" t="s">
        <v>462</v>
      </c>
      <c r="D604" s="42" t="s">
        <v>1390</v>
      </c>
      <c r="E604" s="41"/>
    </row>
    <row r="605" spans="1:5" x14ac:dyDescent="0.25">
      <c r="A605" s="39" t="s">
        <v>1069</v>
      </c>
      <c r="B605" s="43" t="s">
        <v>1132</v>
      </c>
      <c r="C605" s="42" t="s">
        <v>457</v>
      </c>
      <c r="D605" s="42" t="s">
        <v>456</v>
      </c>
      <c r="E605" s="41"/>
    </row>
    <row r="606" spans="1:5" x14ac:dyDescent="0.25">
      <c r="A606" s="39" t="s">
        <v>1069</v>
      </c>
      <c r="B606" s="43" t="s">
        <v>1176</v>
      </c>
      <c r="C606" s="42" t="s">
        <v>257</v>
      </c>
      <c r="D606" s="42" t="s">
        <v>256</v>
      </c>
      <c r="E606" s="41"/>
    </row>
    <row r="607" spans="1:5" x14ac:dyDescent="0.25">
      <c r="A607" s="39" t="s">
        <v>1069</v>
      </c>
      <c r="B607" s="43" t="s">
        <v>1176</v>
      </c>
      <c r="C607" s="42" t="s">
        <v>459</v>
      </c>
      <c r="D607" s="42" t="s">
        <v>458</v>
      </c>
      <c r="E607" s="41"/>
    </row>
    <row r="608" spans="1:5" x14ac:dyDescent="0.25">
      <c r="A608" s="39" t="s">
        <v>1069</v>
      </c>
      <c r="B608" s="43" t="s">
        <v>1176</v>
      </c>
      <c r="C608" s="42" t="s">
        <v>499</v>
      </c>
      <c r="D608" s="42" t="s">
        <v>498</v>
      </c>
      <c r="E608" s="41"/>
    </row>
    <row r="609" spans="1:5" x14ac:dyDescent="0.25">
      <c r="A609" s="39" t="s">
        <v>1069</v>
      </c>
      <c r="B609" s="43" t="s">
        <v>1257</v>
      </c>
      <c r="C609" s="42" t="s">
        <v>752</v>
      </c>
      <c r="D609" s="42" t="s">
        <v>751</v>
      </c>
      <c r="E609" s="41"/>
    </row>
    <row r="610" spans="1:5" x14ac:dyDescent="0.25">
      <c r="A610" s="39" t="s">
        <v>1069</v>
      </c>
      <c r="B610" s="43" t="s">
        <v>1124</v>
      </c>
      <c r="C610" s="42" t="s">
        <v>339</v>
      </c>
      <c r="D610" s="42" t="s">
        <v>338</v>
      </c>
      <c r="E610" s="41"/>
    </row>
    <row r="611" spans="1:5" x14ac:dyDescent="0.25">
      <c r="A611" s="39" t="s">
        <v>1069</v>
      </c>
      <c r="B611" s="43" t="s">
        <v>1078</v>
      </c>
      <c r="C611" s="42" t="s">
        <v>340</v>
      </c>
      <c r="D611" s="42" t="s">
        <v>1387</v>
      </c>
      <c r="E611" s="41"/>
    </row>
    <row r="612" spans="1:5" x14ac:dyDescent="0.25">
      <c r="A612" s="39" t="s">
        <v>1069</v>
      </c>
      <c r="B612" s="43" t="s">
        <v>1074</v>
      </c>
      <c r="C612" s="42" t="s">
        <v>21</v>
      </c>
      <c r="D612" s="42" t="s">
        <v>20</v>
      </c>
      <c r="E612" s="41"/>
    </row>
    <row r="613" spans="1:5" x14ac:dyDescent="0.25">
      <c r="A613" s="39" t="s">
        <v>1069</v>
      </c>
      <c r="B613" s="43" t="s">
        <v>1134</v>
      </c>
      <c r="C613" s="42" t="s">
        <v>461</v>
      </c>
      <c r="D613" s="42" t="s">
        <v>460</v>
      </c>
      <c r="E613" s="41"/>
    </row>
    <row r="614" spans="1:5" x14ac:dyDescent="0.25">
      <c r="A614" s="39" t="s">
        <v>1069</v>
      </c>
      <c r="B614" s="43" t="s">
        <v>1140</v>
      </c>
      <c r="C614" s="42" t="s">
        <v>464</v>
      </c>
      <c r="D614" s="42" t="s">
        <v>463</v>
      </c>
      <c r="E614" s="41"/>
    </row>
    <row r="615" spans="1:5" x14ac:dyDescent="0.25">
      <c r="A615" s="39" t="s">
        <v>1069</v>
      </c>
      <c r="B615" s="43" t="s">
        <v>1114</v>
      </c>
      <c r="C615" s="42" t="s">
        <v>342</v>
      </c>
      <c r="D615" s="42" t="s">
        <v>341</v>
      </c>
      <c r="E615" s="41"/>
    </row>
    <row r="616" spans="1:5" x14ac:dyDescent="0.25">
      <c r="A616" s="39" t="s">
        <v>1069</v>
      </c>
      <c r="B616" s="43" t="s">
        <v>1138</v>
      </c>
      <c r="C616" s="42" t="s">
        <v>466</v>
      </c>
      <c r="D616" s="42" t="s">
        <v>465</v>
      </c>
      <c r="E616" s="41"/>
    </row>
    <row r="617" spans="1:5" x14ac:dyDescent="0.25">
      <c r="A617" s="39" t="s">
        <v>1069</v>
      </c>
      <c r="B617" s="43" t="s">
        <v>1267</v>
      </c>
      <c r="C617" s="42" t="s">
        <v>344</v>
      </c>
      <c r="D617" s="42" t="s">
        <v>343</v>
      </c>
      <c r="E617" s="41"/>
    </row>
    <row r="618" spans="1:5" x14ac:dyDescent="0.25">
      <c r="A618" s="39" t="s">
        <v>1069</v>
      </c>
      <c r="B618" s="43" t="s">
        <v>1118</v>
      </c>
      <c r="C618" s="42" t="s">
        <v>346</v>
      </c>
      <c r="D618" s="42" t="s">
        <v>345</v>
      </c>
      <c r="E618" s="41"/>
    </row>
    <row r="619" spans="1:5" x14ac:dyDescent="0.25">
      <c r="A619" s="39" t="s">
        <v>1069</v>
      </c>
      <c r="B619" s="43" t="s">
        <v>1145</v>
      </c>
      <c r="C619" s="42" t="s">
        <v>473</v>
      </c>
      <c r="D619" s="42" t="s">
        <v>472</v>
      </c>
      <c r="E619" s="41"/>
    </row>
    <row r="620" spans="1:5" x14ac:dyDescent="0.25">
      <c r="A620" s="39" t="s">
        <v>1069</v>
      </c>
      <c r="B620" s="43" t="s">
        <v>1065</v>
      </c>
      <c r="C620" s="42" t="s">
        <v>1056</v>
      </c>
      <c r="D620" s="42" t="s">
        <v>1360</v>
      </c>
      <c r="E620" s="41"/>
    </row>
    <row r="621" spans="1:5" x14ac:dyDescent="0.25">
      <c r="A621" s="39" t="s">
        <v>1069</v>
      </c>
      <c r="B621" s="43" t="s">
        <v>1076</v>
      </c>
      <c r="C621" s="42" t="s">
        <v>159</v>
      </c>
      <c r="D621" s="42" t="s">
        <v>158</v>
      </c>
      <c r="E621" s="41"/>
    </row>
    <row r="622" spans="1:5" x14ac:dyDescent="0.25">
      <c r="A622" s="39" t="s">
        <v>1069</v>
      </c>
      <c r="B622" s="43" t="s">
        <v>1076</v>
      </c>
      <c r="C622" s="42" t="s">
        <v>187</v>
      </c>
      <c r="D622" s="42" t="s">
        <v>186</v>
      </c>
      <c r="E622" s="41"/>
    </row>
    <row r="623" spans="1:5" x14ac:dyDescent="0.25">
      <c r="A623" s="39" t="s">
        <v>1069</v>
      </c>
      <c r="B623" s="43" t="s">
        <v>1072</v>
      </c>
      <c r="C623" s="42" t="s">
        <v>263</v>
      </c>
      <c r="D623" s="42" t="s">
        <v>262</v>
      </c>
      <c r="E623" s="41"/>
    </row>
    <row r="624" spans="1:5" x14ac:dyDescent="0.25">
      <c r="A624" s="39" t="s">
        <v>1069</v>
      </c>
      <c r="B624" s="43" t="s">
        <v>1109</v>
      </c>
      <c r="C624" s="42" t="s">
        <v>348</v>
      </c>
      <c r="D624" s="42" t="s">
        <v>347</v>
      </c>
      <c r="E624" s="41"/>
    </row>
    <row r="625" spans="1:5" x14ac:dyDescent="0.25">
      <c r="A625" s="39" t="s">
        <v>1069</v>
      </c>
      <c r="B625" s="43" t="s">
        <v>1080</v>
      </c>
      <c r="C625" s="42" t="s">
        <v>261</v>
      </c>
      <c r="D625" s="42" t="s">
        <v>260</v>
      </c>
      <c r="E625" s="41"/>
    </row>
    <row r="626" spans="1:5" x14ac:dyDescent="0.25">
      <c r="A626" s="39" t="s">
        <v>1069</v>
      </c>
      <c r="B626" s="43" t="s">
        <v>1080</v>
      </c>
      <c r="C626" s="42" t="s">
        <v>467</v>
      </c>
      <c r="D626" s="42" t="s">
        <v>1389</v>
      </c>
      <c r="E626" s="41"/>
    </row>
    <row r="627" spans="1:5" x14ac:dyDescent="0.25">
      <c r="A627" s="39" t="s">
        <v>1069</v>
      </c>
      <c r="B627" s="43" t="s">
        <v>1112</v>
      </c>
      <c r="C627" s="42" t="s">
        <v>350</v>
      </c>
      <c r="D627" s="42" t="s">
        <v>349</v>
      </c>
      <c r="E627" s="41"/>
    </row>
    <row r="628" spans="1:5" x14ac:dyDescent="0.25">
      <c r="A628" s="39" t="s">
        <v>1066</v>
      </c>
      <c r="B628" s="43" t="s">
        <v>1397</v>
      </c>
      <c r="C628" s="42" t="s">
        <v>379</v>
      </c>
      <c r="D628" s="42" t="s">
        <v>1125</v>
      </c>
      <c r="E628" s="41"/>
    </row>
    <row r="629" spans="1:5" x14ac:dyDescent="0.25">
      <c r="A629" s="39" t="s">
        <v>1066</v>
      </c>
      <c r="B629" s="43" t="s">
        <v>1397</v>
      </c>
      <c r="C629" s="42" t="s">
        <v>977</v>
      </c>
      <c r="D629" s="42" t="s">
        <v>976</v>
      </c>
      <c r="E629" s="41"/>
    </row>
    <row r="630" spans="1:5" x14ac:dyDescent="0.25">
      <c r="A630" s="39" t="s">
        <v>1066</v>
      </c>
      <c r="B630" s="43" t="s">
        <v>1397</v>
      </c>
      <c r="C630" s="42" t="s">
        <v>975</v>
      </c>
      <c r="D630" s="42" t="s">
        <v>974</v>
      </c>
      <c r="E630" s="41"/>
    </row>
    <row r="631" spans="1:5" x14ac:dyDescent="0.25">
      <c r="A631" s="39" t="s">
        <v>1066</v>
      </c>
      <c r="B631" s="43" t="s">
        <v>1397</v>
      </c>
      <c r="C631" s="42" t="s">
        <v>394</v>
      </c>
      <c r="D631" s="42" t="s">
        <v>393</v>
      </c>
      <c r="E631" s="41"/>
    </row>
    <row r="632" spans="1:5" x14ac:dyDescent="0.25">
      <c r="A632" s="39" t="s">
        <v>1066</v>
      </c>
      <c r="B632" s="43" t="s">
        <v>1397</v>
      </c>
      <c r="C632" s="42" t="s">
        <v>416</v>
      </c>
      <c r="D632" s="42" t="s">
        <v>415</v>
      </c>
      <c r="E632" s="41"/>
    </row>
    <row r="633" spans="1:5" x14ac:dyDescent="0.25">
      <c r="A633" s="39" t="s">
        <v>1066</v>
      </c>
      <c r="B633" s="43" t="s">
        <v>1397</v>
      </c>
      <c r="C633" s="42" t="s">
        <v>337</v>
      </c>
      <c r="D633" s="42" t="s">
        <v>336</v>
      </c>
      <c r="E633" s="41"/>
    </row>
    <row r="634" spans="1:5" x14ac:dyDescent="0.25">
      <c r="A634" s="39" t="s">
        <v>1066</v>
      </c>
      <c r="B634" s="43" t="s">
        <v>1148</v>
      </c>
      <c r="C634" s="42" t="s">
        <v>509</v>
      </c>
      <c r="D634" s="42" t="s">
        <v>841</v>
      </c>
      <c r="E634" s="41"/>
    </row>
    <row r="635" spans="1:5" x14ac:dyDescent="0.25">
      <c r="A635" s="39" t="s">
        <v>1066</v>
      </c>
      <c r="B635" s="43" t="s">
        <v>1148</v>
      </c>
      <c r="C635" s="42" t="s">
        <v>843</v>
      </c>
      <c r="D635" s="42" t="s">
        <v>842</v>
      </c>
      <c r="E635" s="41"/>
    </row>
    <row r="636" spans="1:5" x14ac:dyDescent="0.25">
      <c r="A636" s="39" t="s">
        <v>1066</v>
      </c>
      <c r="B636" s="43" t="s">
        <v>1148</v>
      </c>
      <c r="C636" s="42" t="s">
        <v>840</v>
      </c>
      <c r="D636" s="42" t="s">
        <v>839</v>
      </c>
      <c r="E636" s="41"/>
    </row>
    <row r="637" spans="1:5" x14ac:dyDescent="0.25">
      <c r="A637" s="39" t="s">
        <v>1066</v>
      </c>
      <c r="B637" s="43" t="s">
        <v>1148</v>
      </c>
      <c r="C637" s="42" t="s">
        <v>524</v>
      </c>
      <c r="D637" s="42" t="s">
        <v>523</v>
      </c>
      <c r="E637" s="41"/>
    </row>
    <row r="638" spans="1:5" x14ac:dyDescent="0.25">
      <c r="A638" s="39" t="s">
        <v>1066</v>
      </c>
      <c r="B638" s="43" t="s">
        <v>1148</v>
      </c>
      <c r="C638" s="42" t="s">
        <v>491</v>
      </c>
      <c r="D638" s="42" t="s">
        <v>490</v>
      </c>
      <c r="E638" s="41"/>
    </row>
    <row r="639" spans="1:5" x14ac:dyDescent="0.25">
      <c r="A639" s="39" t="s">
        <v>1066</v>
      </c>
      <c r="B639" s="43" t="s">
        <v>1148</v>
      </c>
      <c r="C639" s="42" t="s">
        <v>580</v>
      </c>
      <c r="D639" s="42" t="s">
        <v>579</v>
      </c>
      <c r="E639" s="41"/>
    </row>
    <row r="640" spans="1:5" x14ac:dyDescent="0.25">
      <c r="A640" s="39" t="s">
        <v>1066</v>
      </c>
      <c r="B640" s="43" t="s">
        <v>1148</v>
      </c>
      <c r="C640" s="42" t="s">
        <v>554</v>
      </c>
      <c r="D640" s="42" t="s">
        <v>553</v>
      </c>
      <c r="E640" s="41"/>
    </row>
    <row r="641" spans="1:5" x14ac:dyDescent="0.25">
      <c r="A641" s="39" t="s">
        <v>1066</v>
      </c>
      <c r="B641" s="43" t="s">
        <v>1148</v>
      </c>
      <c r="C641" s="42" t="s">
        <v>469</v>
      </c>
      <c r="D641" s="42" t="s">
        <v>468</v>
      </c>
      <c r="E641" s="41"/>
    </row>
    <row r="642" spans="1:5" x14ac:dyDescent="0.25">
      <c r="A642" s="39" t="s">
        <v>1066</v>
      </c>
      <c r="B642" s="43" t="s">
        <v>1101</v>
      </c>
      <c r="C642" s="42" t="s">
        <v>124</v>
      </c>
      <c r="D642" s="42" t="s">
        <v>1100</v>
      </c>
      <c r="E642" s="41"/>
    </row>
    <row r="643" spans="1:5" x14ac:dyDescent="0.25">
      <c r="A643" s="39" t="s">
        <v>1066</v>
      </c>
      <c r="B643" s="43" t="s">
        <v>1101</v>
      </c>
      <c r="C643" s="42" t="s">
        <v>660</v>
      </c>
      <c r="D643" s="42" t="s">
        <v>1174</v>
      </c>
      <c r="E643" s="41"/>
    </row>
    <row r="644" spans="1:5" x14ac:dyDescent="0.25">
      <c r="A644" s="39" t="s">
        <v>1066</v>
      </c>
      <c r="B644" s="43" t="s">
        <v>1101</v>
      </c>
      <c r="C644" s="42" t="s">
        <v>658</v>
      </c>
      <c r="D644" s="42" t="s">
        <v>1006</v>
      </c>
      <c r="E644" s="41"/>
    </row>
    <row r="645" spans="1:5" x14ac:dyDescent="0.25">
      <c r="A645" s="39" t="s">
        <v>1066</v>
      </c>
      <c r="B645" s="43" t="s">
        <v>1101</v>
      </c>
      <c r="C645" s="42" t="s">
        <v>1003</v>
      </c>
      <c r="D645" s="42" t="s">
        <v>1002</v>
      </c>
      <c r="E645" s="41"/>
    </row>
    <row r="646" spans="1:5" x14ac:dyDescent="0.25">
      <c r="A646" s="39" t="s">
        <v>1066</v>
      </c>
      <c r="B646" s="43" t="s">
        <v>1101</v>
      </c>
      <c r="C646" s="42" t="s">
        <v>1008</v>
      </c>
      <c r="D646" s="42" t="s">
        <v>1007</v>
      </c>
      <c r="E646" s="41"/>
    </row>
    <row r="647" spans="1:5" x14ac:dyDescent="0.25">
      <c r="A647" s="39" t="s">
        <v>1066</v>
      </c>
      <c r="B647" s="43" t="s">
        <v>1101</v>
      </c>
      <c r="C647" s="42" t="s">
        <v>1005</v>
      </c>
      <c r="D647" s="42" t="s">
        <v>1004</v>
      </c>
      <c r="E647" s="41"/>
    </row>
    <row r="648" spans="1:5" x14ac:dyDescent="0.25">
      <c r="A648" s="39" t="s">
        <v>1066</v>
      </c>
      <c r="B648" s="43" t="s">
        <v>1101</v>
      </c>
      <c r="C648" s="42" t="s">
        <v>1001</v>
      </c>
      <c r="D648" s="42" t="s">
        <v>1000</v>
      </c>
      <c r="E648" s="41"/>
    </row>
    <row r="649" spans="1:5" x14ac:dyDescent="0.25">
      <c r="A649" s="39" t="s">
        <v>1066</v>
      </c>
      <c r="B649" s="43" t="s">
        <v>1101</v>
      </c>
      <c r="C649" s="42" t="s">
        <v>111</v>
      </c>
      <c r="D649" s="42" t="s">
        <v>110</v>
      </c>
      <c r="E649" s="41"/>
    </row>
    <row r="650" spans="1:5" x14ac:dyDescent="0.25">
      <c r="A650" s="39" t="s">
        <v>1066</v>
      </c>
      <c r="B650" s="43" t="s">
        <v>1101</v>
      </c>
      <c r="C650" s="42" t="s">
        <v>126</v>
      </c>
      <c r="D650" s="42" t="s">
        <v>1271</v>
      </c>
      <c r="E650" s="41"/>
    </row>
    <row r="651" spans="1:5" x14ac:dyDescent="0.25">
      <c r="A651" s="39" t="s">
        <v>1066</v>
      </c>
      <c r="B651" s="43" t="s">
        <v>1101</v>
      </c>
      <c r="C651" s="42" t="s">
        <v>137</v>
      </c>
      <c r="D651" s="42" t="s">
        <v>136</v>
      </c>
      <c r="E651" s="41"/>
    </row>
    <row r="652" spans="1:5" x14ac:dyDescent="0.25">
      <c r="A652" s="39" t="s">
        <v>1066</v>
      </c>
      <c r="B652" s="43" t="s">
        <v>1101</v>
      </c>
      <c r="C652" s="42" t="s">
        <v>129</v>
      </c>
      <c r="D652" s="42" t="s">
        <v>128</v>
      </c>
      <c r="E652" s="41"/>
    </row>
    <row r="653" spans="1:5" x14ac:dyDescent="0.25">
      <c r="A653" s="39" t="s">
        <v>1066</v>
      </c>
      <c r="B653" s="43" t="s">
        <v>1101</v>
      </c>
      <c r="C653" s="42" t="s">
        <v>122</v>
      </c>
      <c r="D653" s="42" t="s">
        <v>1301</v>
      </c>
      <c r="E653" s="41"/>
    </row>
    <row r="654" spans="1:5" x14ac:dyDescent="0.25">
      <c r="A654" s="39" t="s">
        <v>1066</v>
      </c>
      <c r="B654" s="43" t="s">
        <v>1101</v>
      </c>
      <c r="C654" s="42" t="s">
        <v>657</v>
      </c>
      <c r="D654" s="42" t="s">
        <v>656</v>
      </c>
      <c r="E654" s="41"/>
    </row>
    <row r="655" spans="1:5" x14ac:dyDescent="0.25">
      <c r="A655" s="39" t="s">
        <v>1066</v>
      </c>
      <c r="B655" s="43" t="s">
        <v>1101</v>
      </c>
      <c r="C655" s="42" t="s">
        <v>115</v>
      </c>
      <c r="D655" s="42" t="s">
        <v>114</v>
      </c>
      <c r="E655" s="41"/>
    </row>
    <row r="656" spans="1:5" x14ac:dyDescent="0.25">
      <c r="A656" s="39" t="s">
        <v>1066</v>
      </c>
      <c r="B656" s="43" t="s">
        <v>1101</v>
      </c>
      <c r="C656" s="42" t="s">
        <v>662</v>
      </c>
      <c r="D656" s="42" t="s">
        <v>661</v>
      </c>
      <c r="E656" s="41"/>
    </row>
    <row r="657" spans="1:5" x14ac:dyDescent="0.25">
      <c r="A657" s="39" t="s">
        <v>1066</v>
      </c>
      <c r="B657" s="43" t="s">
        <v>1101</v>
      </c>
      <c r="C657" s="42" t="s">
        <v>133</v>
      </c>
      <c r="D657" s="42" t="s">
        <v>132</v>
      </c>
      <c r="E657" s="41"/>
    </row>
    <row r="658" spans="1:5" x14ac:dyDescent="0.25">
      <c r="A658" s="39" t="s">
        <v>1066</v>
      </c>
      <c r="B658" s="43" t="s">
        <v>1101</v>
      </c>
      <c r="C658" s="42" t="s">
        <v>141</v>
      </c>
      <c r="D658" s="42" t="s">
        <v>140</v>
      </c>
      <c r="E658" s="41"/>
    </row>
    <row r="659" spans="1:5" x14ac:dyDescent="0.25">
      <c r="A659" s="39" t="s">
        <v>1066</v>
      </c>
      <c r="B659" s="43" t="s">
        <v>1101</v>
      </c>
      <c r="C659" s="42" t="s">
        <v>107</v>
      </c>
      <c r="D659" s="42" t="s">
        <v>106</v>
      </c>
      <c r="E659" s="41"/>
    </row>
    <row r="660" spans="1:5" x14ac:dyDescent="0.25">
      <c r="A660" s="39" t="s">
        <v>1066</v>
      </c>
      <c r="B660" s="43" t="s">
        <v>1101</v>
      </c>
      <c r="C660" s="42" t="s">
        <v>119</v>
      </c>
      <c r="D660" s="42" t="s">
        <v>118</v>
      </c>
      <c r="E660" s="41"/>
    </row>
    <row r="661" spans="1:5" x14ac:dyDescent="0.25">
      <c r="A661" s="39" t="s">
        <v>1066</v>
      </c>
      <c r="B661" s="43" t="s">
        <v>1396</v>
      </c>
      <c r="C661" s="42" t="s">
        <v>655</v>
      </c>
      <c r="D661" s="42" t="s">
        <v>654</v>
      </c>
      <c r="E661" s="41"/>
    </row>
    <row r="662" spans="1:5" x14ac:dyDescent="0.25">
      <c r="A662" s="39" t="s">
        <v>1066</v>
      </c>
      <c r="B662" s="43" t="s">
        <v>1150</v>
      </c>
      <c r="C662" s="42" t="s">
        <v>511</v>
      </c>
      <c r="D662" s="42" t="s">
        <v>1149</v>
      </c>
      <c r="E662" s="41"/>
    </row>
    <row r="663" spans="1:5" x14ac:dyDescent="0.25">
      <c r="A663" s="39" t="s">
        <v>1066</v>
      </c>
      <c r="B663" s="43" t="s">
        <v>1150</v>
      </c>
      <c r="C663" s="42" t="s">
        <v>845</v>
      </c>
      <c r="D663" s="42" t="s">
        <v>844</v>
      </c>
      <c r="E663" s="41"/>
    </row>
    <row r="664" spans="1:5" x14ac:dyDescent="0.25">
      <c r="A664" s="39" t="s">
        <v>1066</v>
      </c>
      <c r="B664" s="43" t="s">
        <v>1150</v>
      </c>
      <c r="C664" s="42" t="s">
        <v>847</v>
      </c>
      <c r="D664" s="42" t="s">
        <v>846</v>
      </c>
      <c r="E664" s="41"/>
    </row>
    <row r="665" spans="1:5" x14ac:dyDescent="0.25">
      <c r="A665" s="39" t="s">
        <v>1066</v>
      </c>
      <c r="B665" s="43" t="s">
        <v>1150</v>
      </c>
      <c r="C665" s="42" t="s">
        <v>528</v>
      </c>
      <c r="D665" s="42" t="s">
        <v>527</v>
      </c>
      <c r="E665" s="41"/>
    </row>
    <row r="666" spans="1:5" x14ac:dyDescent="0.25">
      <c r="A666" s="39" t="s">
        <v>1066</v>
      </c>
      <c r="B666" s="43" t="s">
        <v>1150</v>
      </c>
      <c r="C666" s="42" t="s">
        <v>493</v>
      </c>
      <c r="D666" s="42" t="s">
        <v>492</v>
      </c>
      <c r="E666" s="41"/>
    </row>
    <row r="667" spans="1:5" x14ac:dyDescent="0.25">
      <c r="A667" s="39" t="s">
        <v>1066</v>
      </c>
      <c r="B667" s="43" t="s">
        <v>1150</v>
      </c>
      <c r="C667" s="42" t="s">
        <v>558</v>
      </c>
      <c r="D667" s="42" t="s">
        <v>557</v>
      </c>
      <c r="E667" s="41"/>
    </row>
    <row r="668" spans="1:5" x14ac:dyDescent="0.25">
      <c r="A668" s="39" t="s">
        <v>1066</v>
      </c>
      <c r="B668" s="43" t="s">
        <v>1150</v>
      </c>
      <c r="C668" s="42" t="s">
        <v>471</v>
      </c>
      <c r="D668" s="42" t="s">
        <v>470</v>
      </c>
      <c r="E668" s="41"/>
    </row>
    <row r="669" spans="1:5" x14ac:dyDescent="0.25">
      <c r="A669" s="39" t="s">
        <v>1066</v>
      </c>
      <c r="B669" s="43" t="s">
        <v>1103</v>
      </c>
      <c r="C669" s="42" t="s">
        <v>125</v>
      </c>
      <c r="D669" s="42" t="s">
        <v>1102</v>
      </c>
      <c r="E669" s="41"/>
    </row>
    <row r="670" spans="1:5" x14ac:dyDescent="0.25">
      <c r="A670" s="39" t="s">
        <v>1066</v>
      </c>
      <c r="B670" s="43" t="s">
        <v>1103</v>
      </c>
      <c r="C670" s="42" t="s">
        <v>659</v>
      </c>
      <c r="D670" s="42" t="s">
        <v>1025</v>
      </c>
      <c r="E670" s="41"/>
    </row>
    <row r="671" spans="1:5" x14ac:dyDescent="0.25">
      <c r="A671" s="39" t="s">
        <v>1066</v>
      </c>
      <c r="B671" s="43" t="s">
        <v>1103</v>
      </c>
      <c r="C671" s="42" t="s">
        <v>1027</v>
      </c>
      <c r="D671" s="42" t="s">
        <v>1026</v>
      </c>
      <c r="E671" s="41"/>
    </row>
    <row r="672" spans="1:5" x14ac:dyDescent="0.25">
      <c r="A672" s="39" t="s">
        <v>1066</v>
      </c>
      <c r="B672" s="43" t="s">
        <v>1103</v>
      </c>
      <c r="C672" s="42" t="s">
        <v>1024</v>
      </c>
      <c r="D672" s="42" t="s">
        <v>1023</v>
      </c>
      <c r="E672" s="41"/>
    </row>
    <row r="673" spans="1:5" x14ac:dyDescent="0.25">
      <c r="A673" s="39" t="s">
        <v>1066</v>
      </c>
      <c r="B673" s="43" t="s">
        <v>1103</v>
      </c>
      <c r="C673" s="42" t="s">
        <v>1022</v>
      </c>
      <c r="D673" s="42" t="s">
        <v>1021</v>
      </c>
      <c r="E673" s="41"/>
    </row>
    <row r="674" spans="1:5" x14ac:dyDescent="0.25">
      <c r="A674" s="39" t="s">
        <v>1066</v>
      </c>
      <c r="B674" s="43" t="s">
        <v>1103</v>
      </c>
      <c r="C674" s="42" t="s">
        <v>113</v>
      </c>
      <c r="D674" s="42" t="s">
        <v>112</v>
      </c>
      <c r="E674" s="41"/>
    </row>
    <row r="675" spans="1:5" x14ac:dyDescent="0.25">
      <c r="A675" s="39" t="s">
        <v>1066</v>
      </c>
      <c r="B675" s="43" t="s">
        <v>1103</v>
      </c>
      <c r="C675" s="42" t="s">
        <v>127</v>
      </c>
      <c r="D675" s="42" t="s">
        <v>1272</v>
      </c>
      <c r="E675" s="41"/>
    </row>
    <row r="676" spans="1:5" x14ac:dyDescent="0.25">
      <c r="A676" s="39" t="s">
        <v>1066</v>
      </c>
      <c r="B676" s="43" t="s">
        <v>1103</v>
      </c>
      <c r="C676" s="42" t="s">
        <v>139</v>
      </c>
      <c r="D676" s="42" t="s">
        <v>138</v>
      </c>
      <c r="E676" s="41"/>
    </row>
    <row r="677" spans="1:5" x14ac:dyDescent="0.25">
      <c r="A677" s="39" t="s">
        <v>1066</v>
      </c>
      <c r="B677" s="43" t="s">
        <v>1103</v>
      </c>
      <c r="C677" s="42" t="s">
        <v>131</v>
      </c>
      <c r="D677" s="42" t="s">
        <v>130</v>
      </c>
      <c r="E677" s="41"/>
    </row>
    <row r="678" spans="1:5" x14ac:dyDescent="0.25">
      <c r="A678" s="39" t="s">
        <v>1066</v>
      </c>
      <c r="B678" s="43" t="s">
        <v>1103</v>
      </c>
      <c r="C678" s="42" t="s">
        <v>123</v>
      </c>
      <c r="D678" s="42" t="s">
        <v>1028</v>
      </c>
      <c r="E678" s="41"/>
    </row>
    <row r="679" spans="1:5" x14ac:dyDescent="0.25">
      <c r="A679" s="39" t="s">
        <v>1066</v>
      </c>
      <c r="B679" s="43" t="s">
        <v>1103</v>
      </c>
      <c r="C679" s="42" t="s">
        <v>117</v>
      </c>
      <c r="D679" s="42" t="s">
        <v>116</v>
      </c>
      <c r="E679" s="41"/>
    </row>
    <row r="680" spans="1:5" x14ac:dyDescent="0.25">
      <c r="A680" s="39" t="s">
        <v>1066</v>
      </c>
      <c r="B680" s="43" t="s">
        <v>1103</v>
      </c>
      <c r="C680" s="42" t="s">
        <v>135</v>
      </c>
      <c r="D680" s="42" t="s">
        <v>134</v>
      </c>
      <c r="E680" s="41"/>
    </row>
    <row r="681" spans="1:5" x14ac:dyDescent="0.25">
      <c r="A681" s="39" t="s">
        <v>1066</v>
      </c>
      <c r="B681" s="43" t="s">
        <v>1103</v>
      </c>
      <c r="C681" s="42" t="s">
        <v>142</v>
      </c>
      <c r="D681" s="42" t="s">
        <v>1029</v>
      </c>
      <c r="E681" s="41"/>
    </row>
    <row r="682" spans="1:5" x14ac:dyDescent="0.25">
      <c r="A682" s="39" t="s">
        <v>1066</v>
      </c>
      <c r="B682" s="43" t="s">
        <v>1103</v>
      </c>
      <c r="C682" s="42" t="s">
        <v>109</v>
      </c>
      <c r="D682" s="42" t="s">
        <v>108</v>
      </c>
      <c r="E682" s="41"/>
    </row>
    <row r="683" spans="1:5" x14ac:dyDescent="0.25">
      <c r="A683" s="39" t="s">
        <v>1066</v>
      </c>
      <c r="B683" s="43" t="s">
        <v>1103</v>
      </c>
      <c r="C683" s="42" t="s">
        <v>121</v>
      </c>
      <c r="D683" s="42" t="s">
        <v>120</v>
      </c>
      <c r="E683" s="41"/>
    </row>
    <row r="684" spans="1:5" x14ac:dyDescent="0.25">
      <c r="A684" s="39" t="s">
        <v>1065</v>
      </c>
      <c r="B684" s="43" t="s">
        <v>1065</v>
      </c>
      <c r="C684" s="42" t="s">
        <v>1056</v>
      </c>
      <c r="D684" s="42" t="s">
        <v>1055</v>
      </c>
      <c r="E684" s="41"/>
    </row>
    <row r="685" spans="1:5" x14ac:dyDescent="0.25">
      <c r="A685" s="39" t="s">
        <v>1333</v>
      </c>
      <c r="B685" s="43" t="s">
        <v>1074</v>
      </c>
      <c r="C685" s="42" t="s">
        <v>95</v>
      </c>
      <c r="D685" s="42" t="s">
        <v>94</v>
      </c>
      <c r="E685" s="41"/>
    </row>
    <row r="686" spans="1:5" x14ac:dyDescent="0.25">
      <c r="A686" s="39" t="s">
        <v>1333</v>
      </c>
      <c r="B686" s="43" t="s">
        <v>1074</v>
      </c>
      <c r="C686" s="42" t="s">
        <v>91</v>
      </c>
      <c r="D686" s="42" t="s">
        <v>90</v>
      </c>
      <c r="E686" s="41"/>
    </row>
    <row r="687" spans="1:5" x14ac:dyDescent="0.25">
      <c r="A687" s="39" t="s">
        <v>1333</v>
      </c>
      <c r="B687" s="43" t="s">
        <v>1076</v>
      </c>
      <c r="C687" s="42" t="s">
        <v>246</v>
      </c>
      <c r="D687" s="42" t="s">
        <v>245</v>
      </c>
      <c r="E687" s="41"/>
    </row>
    <row r="688" spans="1:5" x14ac:dyDescent="0.25">
      <c r="A688" s="39" t="s">
        <v>1333</v>
      </c>
      <c r="B688" s="43" t="s">
        <v>1076</v>
      </c>
      <c r="C688" s="42" t="s">
        <v>244</v>
      </c>
      <c r="D688" s="42" t="s">
        <v>243</v>
      </c>
      <c r="E688" s="41"/>
    </row>
    <row r="689" spans="1:5" x14ac:dyDescent="0.25">
      <c r="A689" s="39" t="s">
        <v>1333</v>
      </c>
      <c r="B689" s="43" t="s">
        <v>1072</v>
      </c>
      <c r="C689" s="42" t="s">
        <v>326</v>
      </c>
      <c r="D689" s="42" t="s">
        <v>325</v>
      </c>
      <c r="E689" s="41"/>
    </row>
    <row r="690" spans="1:5" x14ac:dyDescent="0.25">
      <c r="A690" s="39" t="s">
        <v>1332</v>
      </c>
      <c r="B690" s="43" t="s">
        <v>1074</v>
      </c>
      <c r="C690" s="42" t="s">
        <v>1545</v>
      </c>
      <c r="D690" s="42" t="s">
        <v>1546</v>
      </c>
      <c r="E690" s="41"/>
    </row>
    <row r="691" spans="1:5" x14ac:dyDescent="0.25">
      <c r="A691" s="39" t="s">
        <v>1332</v>
      </c>
      <c r="B691" s="43" t="s">
        <v>1074</v>
      </c>
      <c r="C691" s="42" t="s">
        <v>1520</v>
      </c>
      <c r="D691" s="42" t="s">
        <v>1521</v>
      </c>
      <c r="E691" s="41"/>
    </row>
    <row r="692" spans="1:5" x14ac:dyDescent="0.25">
      <c r="A692" s="39" t="s">
        <v>1332</v>
      </c>
      <c r="B692" s="43" t="s">
        <v>1074</v>
      </c>
      <c r="C692" s="42" t="s">
        <v>1522</v>
      </c>
      <c r="D692" s="42" t="s">
        <v>1523</v>
      </c>
      <c r="E692" s="41"/>
    </row>
    <row r="693" spans="1:5" x14ac:dyDescent="0.25">
      <c r="A693" s="39" t="s">
        <v>1332</v>
      </c>
      <c r="B693" s="43" t="s">
        <v>1074</v>
      </c>
      <c r="C693" s="42" t="s">
        <v>1547</v>
      </c>
      <c r="D693" s="42" t="s">
        <v>1548</v>
      </c>
      <c r="E693" s="41"/>
    </row>
    <row r="694" spans="1:5" x14ac:dyDescent="0.25">
      <c r="A694" s="39" t="s">
        <v>1329</v>
      </c>
      <c r="B694" s="43" t="s">
        <v>1074</v>
      </c>
      <c r="C694" s="42" t="s">
        <v>1330</v>
      </c>
      <c r="D694" s="42" t="s">
        <v>1331</v>
      </c>
      <c r="E694" s="41"/>
    </row>
    <row r="695" spans="1:5" x14ac:dyDescent="0.25">
      <c r="A695" s="39" t="s">
        <v>1329</v>
      </c>
      <c r="B695" s="43" t="s">
        <v>1074</v>
      </c>
      <c r="C695" s="42" t="s">
        <v>653</v>
      </c>
      <c r="D695" s="42" t="s">
        <v>652</v>
      </c>
      <c r="E695" s="41"/>
    </row>
    <row r="696" spans="1:5" x14ac:dyDescent="0.25">
      <c r="A696" s="39" t="s">
        <v>1524</v>
      </c>
      <c r="B696" s="43" t="s">
        <v>1076</v>
      </c>
      <c r="C696" s="42" t="s">
        <v>1525</v>
      </c>
      <c r="D696" s="42" t="s">
        <v>1526</v>
      </c>
      <c r="E696" s="41"/>
    </row>
    <row r="697" spans="1:5" x14ac:dyDescent="0.25">
      <c r="A697" s="39" t="s">
        <v>1524</v>
      </c>
      <c r="B697" s="43" t="s">
        <v>1076</v>
      </c>
      <c r="C697" s="42" t="s">
        <v>1527</v>
      </c>
      <c r="D697" s="42" t="s">
        <v>1528</v>
      </c>
      <c r="E697" s="41"/>
    </row>
    <row r="698" spans="1:5" x14ac:dyDescent="0.25">
      <c r="A698" s="39" t="s">
        <v>1524</v>
      </c>
      <c r="B698" s="43" t="s">
        <v>1076</v>
      </c>
      <c r="C698" s="42" t="s">
        <v>1529</v>
      </c>
      <c r="D698" s="42" t="s">
        <v>1530</v>
      </c>
      <c r="E698" s="41"/>
    </row>
    <row r="699" spans="1:5" x14ac:dyDescent="0.25">
      <c r="A699" s="39" t="s">
        <v>1524</v>
      </c>
      <c r="B699" s="43" t="s">
        <v>1076</v>
      </c>
      <c r="C699" s="42" t="s">
        <v>1531</v>
      </c>
      <c r="D699" s="42" t="s">
        <v>1532</v>
      </c>
      <c r="E699" s="41"/>
    </row>
    <row r="700" spans="1:5" x14ac:dyDescent="0.25">
      <c r="A700" s="39" t="s">
        <v>1524</v>
      </c>
      <c r="B700" s="43" t="s">
        <v>1143</v>
      </c>
      <c r="C700" s="42" t="s">
        <v>1533</v>
      </c>
      <c r="D700" s="42" t="s">
        <v>1534</v>
      </c>
      <c r="E700" s="41"/>
    </row>
    <row r="701" spans="1:5" x14ac:dyDescent="0.25">
      <c r="A701" s="39" t="s">
        <v>1524</v>
      </c>
      <c r="B701" s="43" t="s">
        <v>1076</v>
      </c>
      <c r="C701" s="42" t="s">
        <v>1535</v>
      </c>
      <c r="D701" s="42" t="s">
        <v>1536</v>
      </c>
      <c r="E701" s="41"/>
    </row>
    <row r="702" spans="1:5" x14ac:dyDescent="0.25">
      <c r="A702" s="39" t="s">
        <v>1524</v>
      </c>
      <c r="B702" s="43" t="s">
        <v>1082</v>
      </c>
      <c r="C702" s="42" t="s">
        <v>1537</v>
      </c>
      <c r="D702" s="42" t="s">
        <v>1538</v>
      </c>
      <c r="E702" s="41"/>
    </row>
    <row r="703" spans="1:5" x14ac:dyDescent="0.25">
      <c r="A703" s="39" t="s">
        <v>1524</v>
      </c>
      <c r="B703" s="43" t="s">
        <v>1076</v>
      </c>
      <c r="C703" s="42" t="s">
        <v>1539</v>
      </c>
      <c r="D703" s="42" t="s">
        <v>1540</v>
      </c>
      <c r="E703" s="41"/>
    </row>
    <row r="704" spans="1:5" x14ac:dyDescent="0.25">
      <c r="A704" s="39" t="s">
        <v>1524</v>
      </c>
      <c r="B704" s="43" t="s">
        <v>1076</v>
      </c>
      <c r="C704" s="42" t="s">
        <v>1541</v>
      </c>
      <c r="D704" s="42" t="s">
        <v>1542</v>
      </c>
      <c r="E704" s="41"/>
    </row>
    <row r="705" spans="1:5" x14ac:dyDescent="0.25">
      <c r="A705" s="39" t="s">
        <v>1524</v>
      </c>
      <c r="B705" s="43" t="s">
        <v>1076</v>
      </c>
      <c r="C705" s="42" t="s">
        <v>1543</v>
      </c>
      <c r="D705" s="42" t="s">
        <v>1544</v>
      </c>
      <c r="E705" s="41"/>
    </row>
    <row r="706" spans="1:5" x14ac:dyDescent="0.25">
      <c r="A706" s="39" t="s">
        <v>1524</v>
      </c>
      <c r="B706" s="43" t="s">
        <v>1076</v>
      </c>
      <c r="C706" s="42"/>
      <c r="D706" s="42"/>
      <c r="E706" s="41"/>
    </row>
    <row r="707" spans="1:5" x14ac:dyDescent="0.25">
      <c r="A707" s="39" t="s">
        <v>1524</v>
      </c>
      <c r="B707" s="43" t="s">
        <v>1076</v>
      </c>
      <c r="C707" s="42"/>
      <c r="D707" s="42"/>
      <c r="E707" s="41"/>
    </row>
    <row r="708" spans="1:5" x14ac:dyDescent="0.25">
      <c r="A708" s="39"/>
      <c r="B708" s="43"/>
      <c r="C708" s="42"/>
      <c r="D708" s="42"/>
      <c r="E708" s="41"/>
    </row>
    <row r="709" spans="1:5" x14ac:dyDescent="0.25">
      <c r="A709" s="39"/>
      <c r="B709" s="43"/>
      <c r="C709" s="42"/>
      <c r="D709" s="42"/>
      <c r="E709" s="41"/>
    </row>
    <row r="710" spans="1:5" x14ac:dyDescent="0.25">
      <c r="A710" s="39"/>
      <c r="B710" s="43"/>
      <c r="C710" s="42"/>
      <c r="D710" s="42"/>
      <c r="E710" s="41"/>
    </row>
    <row r="711" spans="1:5" x14ac:dyDescent="0.25">
      <c r="A711" s="39"/>
      <c r="B711" s="43"/>
      <c r="C711" s="42"/>
      <c r="D711" s="42"/>
      <c r="E711" s="41"/>
    </row>
    <row r="712" spans="1:5" x14ac:dyDescent="0.25">
      <c r="A712" s="39"/>
      <c r="B712" s="43"/>
      <c r="C712" s="42"/>
      <c r="D712" s="42"/>
      <c r="E712" s="41"/>
    </row>
    <row r="713" spans="1:5" x14ac:dyDescent="0.25">
      <c r="A713" s="39"/>
      <c r="B713" s="43"/>
      <c r="C713" s="42"/>
      <c r="D713" s="42"/>
      <c r="E713" s="41"/>
    </row>
    <row r="714" spans="1:5" x14ac:dyDescent="0.25">
      <c r="A714" s="39"/>
      <c r="B714" s="43"/>
      <c r="C714" s="42"/>
      <c r="D714" s="42"/>
      <c r="E714" s="41"/>
    </row>
    <row r="715" spans="1:5" x14ac:dyDescent="0.25">
      <c r="A715" s="39"/>
      <c r="B715" s="43"/>
      <c r="C715" s="42"/>
      <c r="D715" s="42"/>
      <c r="E715" s="41"/>
    </row>
    <row r="716" spans="1:5" x14ac:dyDescent="0.25">
      <c r="A716" s="39"/>
      <c r="B716" s="43"/>
      <c r="C716" s="42"/>
      <c r="D716" s="42"/>
      <c r="E716" s="41"/>
    </row>
    <row r="717" spans="1:5" x14ac:dyDescent="0.25">
      <c r="A717" s="39"/>
      <c r="B717" s="43"/>
      <c r="C717" s="42"/>
      <c r="D717" s="42"/>
      <c r="E717" s="41"/>
    </row>
    <row r="718" spans="1:5" x14ac:dyDescent="0.25">
      <c r="A718" s="39"/>
      <c r="B718" s="43"/>
      <c r="C718" s="42"/>
      <c r="D718" s="42"/>
      <c r="E718" s="41"/>
    </row>
    <row r="719" spans="1:5" x14ac:dyDescent="0.25">
      <c r="A719" s="39"/>
      <c r="B719" s="43"/>
      <c r="C719" s="42"/>
      <c r="D719" s="42"/>
      <c r="E719" s="41"/>
    </row>
    <row r="720" spans="1:5" x14ac:dyDescent="0.25">
      <c r="A720" s="39"/>
      <c r="B720" s="43"/>
      <c r="C720" s="42"/>
      <c r="D720" s="42"/>
      <c r="E720" s="41"/>
    </row>
    <row r="721" spans="1:5" x14ac:dyDescent="0.25">
      <c r="A721" s="39"/>
      <c r="B721" s="43"/>
      <c r="C721" s="42"/>
      <c r="D721" s="42"/>
      <c r="E721" s="41"/>
    </row>
    <row r="722" spans="1:5" x14ac:dyDescent="0.25">
      <c r="A722" s="39"/>
      <c r="B722" s="43"/>
      <c r="C722" s="42"/>
      <c r="D722" s="42"/>
      <c r="E722" s="41"/>
    </row>
    <row r="723" spans="1:5" x14ac:dyDescent="0.25">
      <c r="A723" s="39"/>
      <c r="B723" s="43"/>
      <c r="C723" s="42"/>
      <c r="D723" s="42"/>
      <c r="E723" s="41"/>
    </row>
    <row r="724" spans="1:5" x14ac:dyDescent="0.25">
      <c r="A724" s="39"/>
      <c r="B724" s="43"/>
      <c r="C724" s="42"/>
      <c r="D724" s="42"/>
      <c r="E724" s="41"/>
    </row>
    <row r="725" spans="1:5" x14ac:dyDescent="0.25">
      <c r="A725" s="39"/>
      <c r="B725" s="43"/>
      <c r="C725" s="42"/>
      <c r="D725" s="42"/>
      <c r="E725" s="41"/>
    </row>
    <row r="726" spans="1:5" x14ac:dyDescent="0.25">
      <c r="A726" s="39"/>
      <c r="B726" s="43"/>
      <c r="C726" s="42"/>
      <c r="D726" s="42"/>
      <c r="E726" s="41"/>
    </row>
    <row r="727" spans="1:5" x14ac:dyDescent="0.25">
      <c r="A727" s="39"/>
      <c r="B727" s="43"/>
      <c r="C727" s="42"/>
      <c r="D727" s="42"/>
      <c r="E727" s="41"/>
    </row>
    <row r="728" spans="1:5" x14ac:dyDescent="0.25">
      <c r="A728" s="39"/>
      <c r="B728" s="43"/>
      <c r="C728" s="42"/>
      <c r="D728" s="42"/>
      <c r="E728" s="41"/>
    </row>
    <row r="729" spans="1:5" x14ac:dyDescent="0.25">
      <c r="A729" s="39"/>
      <c r="B729" s="43"/>
      <c r="C729" s="42"/>
      <c r="D729" s="42"/>
      <c r="E729" s="41"/>
    </row>
    <row r="730" spans="1:5" x14ac:dyDescent="0.25">
      <c r="A730" s="39"/>
      <c r="B730" s="43"/>
      <c r="C730" s="42"/>
      <c r="D730" s="42"/>
      <c r="E730" s="41"/>
    </row>
    <row r="731" spans="1:5" x14ac:dyDescent="0.25">
      <c r="A731" s="39"/>
      <c r="B731" s="43"/>
      <c r="C731" s="42"/>
      <c r="D731" s="42"/>
      <c r="E731" s="41"/>
    </row>
    <row r="732" spans="1:5" x14ac:dyDescent="0.25">
      <c r="A732" s="39"/>
      <c r="B732" s="43"/>
      <c r="C732" s="42"/>
      <c r="D732" s="42"/>
      <c r="E732" s="41"/>
    </row>
    <row r="733" spans="1:5" x14ac:dyDescent="0.25">
      <c r="A733" s="39"/>
      <c r="B733" s="43"/>
      <c r="C733" s="42"/>
      <c r="D733" s="42"/>
      <c r="E733" s="41"/>
    </row>
    <row r="734" spans="1:5" x14ac:dyDescent="0.25">
      <c r="A734" s="39"/>
      <c r="B734" s="43"/>
      <c r="C734" s="42"/>
      <c r="D734" s="42"/>
      <c r="E734" s="41"/>
    </row>
    <row r="735" spans="1:5" x14ac:dyDescent="0.25">
      <c r="A735" s="39"/>
      <c r="B735" s="43"/>
      <c r="C735" s="42"/>
      <c r="D735" s="42"/>
      <c r="E735" s="41"/>
    </row>
    <row r="736" spans="1:5" x14ac:dyDescent="0.25">
      <c r="A736" s="39"/>
      <c r="B736" s="43"/>
      <c r="C736" s="42"/>
      <c r="D736" s="42"/>
      <c r="E736" s="41"/>
    </row>
    <row r="737" spans="1:5" x14ac:dyDescent="0.25">
      <c r="A737" s="39"/>
      <c r="B737" s="43"/>
      <c r="C737" s="42"/>
      <c r="D737" s="42"/>
      <c r="E737" s="41"/>
    </row>
    <row r="738" spans="1:5" x14ac:dyDescent="0.25">
      <c r="A738" s="39"/>
      <c r="B738" s="43"/>
      <c r="C738" s="42"/>
      <c r="D738" s="42"/>
      <c r="E738" s="41"/>
    </row>
    <row r="739" spans="1:5" x14ac:dyDescent="0.25">
      <c r="A739" s="39"/>
      <c r="B739" s="43"/>
      <c r="C739" s="42"/>
      <c r="D739" s="42"/>
      <c r="E739" s="41"/>
    </row>
    <row r="740" spans="1:5" x14ac:dyDescent="0.25">
      <c r="A740" s="39"/>
      <c r="B740" s="43"/>
      <c r="C740" s="42"/>
      <c r="D740" s="42"/>
      <c r="E740" s="41"/>
    </row>
    <row r="741" spans="1:5" x14ac:dyDescent="0.25">
      <c r="A741" s="39"/>
      <c r="B741" s="43"/>
      <c r="C741" s="42"/>
      <c r="D741" s="42"/>
      <c r="E741" s="41"/>
    </row>
    <row r="742" spans="1:5" x14ac:dyDescent="0.25">
      <c r="A742" s="39"/>
      <c r="B742" s="43"/>
      <c r="C742" s="42"/>
      <c r="D742" s="42"/>
      <c r="E742" s="41"/>
    </row>
    <row r="743" spans="1:5" x14ac:dyDescent="0.25">
      <c r="A743" s="39"/>
      <c r="B743" s="43"/>
      <c r="C743" s="42"/>
      <c r="D743" s="42"/>
      <c r="E743" s="41"/>
    </row>
    <row r="744" spans="1:5" x14ac:dyDescent="0.25">
      <c r="A744" s="39"/>
      <c r="B744" s="43"/>
      <c r="C744" s="42"/>
      <c r="D744" s="42"/>
      <c r="E744" s="41"/>
    </row>
    <row r="745" spans="1:5" x14ac:dyDescent="0.25">
      <c r="A745" s="39"/>
      <c r="B745" s="43"/>
      <c r="C745" s="42"/>
      <c r="D745" s="42"/>
      <c r="E745" s="41"/>
    </row>
    <row r="746" spans="1:5" x14ac:dyDescent="0.25">
      <c r="A746" s="39"/>
      <c r="B746" s="43"/>
      <c r="C746" s="42"/>
      <c r="D746" s="42"/>
      <c r="E746" s="41"/>
    </row>
    <row r="747" spans="1:5" x14ac:dyDescent="0.25">
      <c r="A747" s="39"/>
      <c r="B747" s="43"/>
      <c r="C747" s="42"/>
      <c r="D747" s="42"/>
      <c r="E747" s="41"/>
    </row>
    <row r="748" spans="1:5" x14ac:dyDescent="0.25">
      <c r="A748" s="39"/>
      <c r="B748" s="43"/>
      <c r="C748" s="42"/>
      <c r="D748" s="42"/>
      <c r="E748" s="41"/>
    </row>
    <row r="749" spans="1:5" x14ac:dyDescent="0.25">
      <c r="A749" s="39"/>
      <c r="B749" s="43"/>
      <c r="C749" s="42"/>
      <c r="D749" s="42"/>
      <c r="E749" s="41"/>
    </row>
    <row r="750" spans="1:5" x14ac:dyDescent="0.25">
      <c r="A750" s="39"/>
      <c r="B750" s="43"/>
      <c r="C750" s="42"/>
      <c r="D750" s="42"/>
      <c r="E750" s="41"/>
    </row>
    <row r="751" spans="1:5" x14ac:dyDescent="0.25">
      <c r="A751" s="39"/>
      <c r="B751" s="43"/>
      <c r="C751" s="42"/>
      <c r="D751" s="42"/>
      <c r="E751" s="41"/>
    </row>
    <row r="752" spans="1:5" x14ac:dyDescent="0.25">
      <c r="A752" s="39"/>
      <c r="B752" s="43"/>
      <c r="C752" s="42"/>
      <c r="D752" s="42"/>
      <c r="E752" s="41"/>
    </row>
    <row r="753" spans="1:5" x14ac:dyDescent="0.25">
      <c r="A753" s="39"/>
      <c r="B753" s="43"/>
      <c r="C753" s="42"/>
      <c r="D753" s="42"/>
      <c r="E753" s="41"/>
    </row>
    <row r="754" spans="1:5" x14ac:dyDescent="0.25">
      <c r="A754" s="39"/>
      <c r="B754" s="43"/>
      <c r="C754" s="42"/>
      <c r="D754" s="42"/>
      <c r="E754" s="41"/>
    </row>
    <row r="755" spans="1:5" x14ac:dyDescent="0.25">
      <c r="A755" s="39"/>
      <c r="B755" s="43"/>
      <c r="C755" s="42"/>
      <c r="D755" s="42"/>
      <c r="E755" s="41"/>
    </row>
    <row r="756" spans="1:5" x14ac:dyDescent="0.25">
      <c r="A756" s="39"/>
      <c r="B756" s="43"/>
      <c r="C756" s="42"/>
      <c r="D756" s="42"/>
      <c r="E756" s="41"/>
    </row>
    <row r="757" spans="1:5" x14ac:dyDescent="0.25">
      <c r="A757" s="39"/>
      <c r="B757" s="43"/>
      <c r="C757" s="42"/>
      <c r="D757" s="42"/>
      <c r="E757" s="41"/>
    </row>
    <row r="758" spans="1:5" x14ac:dyDescent="0.25">
      <c r="A758" s="39"/>
      <c r="B758" s="43"/>
      <c r="C758" s="42"/>
      <c r="D758" s="42"/>
      <c r="E758" s="41"/>
    </row>
    <row r="759" spans="1:5" x14ac:dyDescent="0.25">
      <c r="A759" s="39"/>
      <c r="B759" s="43"/>
      <c r="C759" s="42"/>
      <c r="D759" s="42"/>
      <c r="E759" s="41"/>
    </row>
    <row r="760" spans="1:5" x14ac:dyDescent="0.25">
      <c r="A760" s="39"/>
      <c r="B760" s="43"/>
      <c r="C760" s="42"/>
      <c r="D760" s="42"/>
      <c r="E760" s="41"/>
    </row>
    <row r="761" spans="1:5" x14ac:dyDescent="0.25">
      <c r="A761" s="39"/>
      <c r="B761" s="43"/>
      <c r="C761" s="42"/>
      <c r="D761" s="42"/>
      <c r="E761" s="41"/>
    </row>
    <row r="762" spans="1:5" x14ac:dyDescent="0.25">
      <c r="A762" s="39"/>
      <c r="B762" s="43"/>
      <c r="C762" s="42"/>
      <c r="D762" s="42"/>
      <c r="E762" s="41"/>
    </row>
    <row r="763" spans="1:5" x14ac:dyDescent="0.25">
      <c r="A763" s="39"/>
      <c r="B763" s="43"/>
      <c r="C763" s="42"/>
      <c r="D763" s="42"/>
      <c r="E763" s="41"/>
    </row>
    <row r="764" spans="1:5" x14ac:dyDescent="0.25">
      <c r="A764" s="39"/>
      <c r="B764" s="43"/>
      <c r="C764" s="42"/>
      <c r="D764" s="42"/>
      <c r="E764" s="41"/>
    </row>
  </sheetData>
  <sheetProtection algorithmName="SHA-512" hashValue="1KSsr2Lyt2JGIRuAYpaKrJcfvOG7wIhio0hF1VGEZPWVIxJ1DPt6O53HwJZMhJ0dxSqrEOPhw32pw9NAcpqpPw==" saltValue="HQYroz+y1NjDOwsbozpjiw==" spinCount="100000" sheet="1" objects="1" scenarios="1"/>
  <autoFilter ref="A1:M764"/>
  <sortState ref="A2:D699">
    <sortCondition ref="A2:A699"/>
    <sortCondition ref="B2:B699"/>
    <sortCondition ref="C2:C699"/>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E699"/>
  <sheetViews>
    <sheetView showGridLines="0" zoomScale="75" zoomScaleNormal="75" workbookViewId="0">
      <pane xSplit="1" ySplit="1" topLeftCell="B610" activePane="bottomRight" state="frozen"/>
      <selection pane="topRight" activeCell="B1" sqref="B1"/>
      <selection pane="bottomLeft" activeCell="A2" sqref="A2"/>
      <selection pane="bottomRight" activeCell="C267" sqref="C267"/>
    </sheetView>
  </sheetViews>
  <sheetFormatPr baseColWidth="10" defaultColWidth="11.42578125" defaultRowHeight="15" zeroHeight="1" x14ac:dyDescent="0.25"/>
  <cols>
    <col min="1" max="1" width="5.7109375" customWidth="1"/>
    <col min="2" max="2" width="91.7109375" customWidth="1"/>
    <col min="3" max="3" width="33.42578125" customWidth="1"/>
    <col min="4" max="4" width="15.7109375" customWidth="1"/>
    <col min="5" max="5" width="90.42578125" customWidth="1"/>
    <col min="6" max="26" width="11.42578125" customWidth="1"/>
  </cols>
  <sheetData>
    <row r="1" spans="2:5" ht="42" x14ac:dyDescent="0.25">
      <c r="B1" s="67" t="s">
        <v>1392</v>
      </c>
      <c r="C1" s="67" t="s">
        <v>19</v>
      </c>
      <c r="D1" s="67" t="s">
        <v>1070</v>
      </c>
      <c r="E1" s="67" t="s">
        <v>1071</v>
      </c>
    </row>
    <row r="2" spans="2:5" x14ac:dyDescent="0.25">
      <c r="B2" s="68" t="s">
        <v>1064</v>
      </c>
      <c r="C2" s="69" t="s">
        <v>1053</v>
      </c>
      <c r="D2" s="70" t="s">
        <v>1358</v>
      </c>
      <c r="E2" s="71" t="s">
        <v>1359</v>
      </c>
    </row>
    <row r="3" spans="2:5" x14ac:dyDescent="0.25">
      <c r="B3" s="68" t="s">
        <v>1064</v>
      </c>
      <c r="C3" s="69" t="s">
        <v>1053</v>
      </c>
      <c r="D3" s="70" t="s">
        <v>1054</v>
      </c>
      <c r="E3" s="71" t="s">
        <v>1360</v>
      </c>
    </row>
    <row r="4" spans="2:5" x14ac:dyDescent="0.25">
      <c r="B4" s="68" t="s">
        <v>1334</v>
      </c>
      <c r="C4" s="69" t="s">
        <v>1082</v>
      </c>
      <c r="D4" s="70" t="s">
        <v>288</v>
      </c>
      <c r="E4" s="71" t="s">
        <v>668</v>
      </c>
    </row>
    <row r="5" spans="2:5" x14ac:dyDescent="0.25">
      <c r="B5" s="68" t="s">
        <v>1334</v>
      </c>
      <c r="C5" s="69" t="s">
        <v>1082</v>
      </c>
      <c r="D5" s="70" t="s">
        <v>275</v>
      </c>
      <c r="E5" s="71" t="s">
        <v>1342</v>
      </c>
    </row>
    <row r="6" spans="2:5" x14ac:dyDescent="0.25">
      <c r="B6" s="68" t="s">
        <v>1334</v>
      </c>
      <c r="C6" s="69" t="s">
        <v>1082</v>
      </c>
      <c r="D6" s="70" t="s">
        <v>855</v>
      </c>
      <c r="E6" s="71" t="s">
        <v>1350</v>
      </c>
    </row>
    <row r="7" spans="2:5" x14ac:dyDescent="0.25">
      <c r="B7" s="68" t="s">
        <v>1334</v>
      </c>
      <c r="C7" s="69" t="s">
        <v>1082</v>
      </c>
      <c r="D7" s="70" t="s">
        <v>1353</v>
      </c>
      <c r="E7" s="71" t="s">
        <v>1354</v>
      </c>
    </row>
    <row r="8" spans="2:5" x14ac:dyDescent="0.25">
      <c r="B8" s="68" t="s">
        <v>1334</v>
      </c>
      <c r="C8" s="69" t="s">
        <v>1116</v>
      </c>
      <c r="D8" s="70" t="s">
        <v>1447</v>
      </c>
      <c r="E8" s="71" t="s">
        <v>1448</v>
      </c>
    </row>
    <row r="9" spans="2:5" x14ac:dyDescent="0.25">
      <c r="B9" s="68" t="s">
        <v>1334</v>
      </c>
      <c r="C9" s="69" t="s">
        <v>1116</v>
      </c>
      <c r="D9" s="70" t="s">
        <v>357</v>
      </c>
      <c r="E9" s="71" t="s">
        <v>1344</v>
      </c>
    </row>
    <row r="10" spans="2:5" x14ac:dyDescent="0.25">
      <c r="B10" s="68" t="s">
        <v>1334</v>
      </c>
      <c r="C10" s="69" t="s">
        <v>1116</v>
      </c>
      <c r="D10" s="70" t="s">
        <v>367</v>
      </c>
      <c r="E10" s="71" t="s">
        <v>366</v>
      </c>
    </row>
    <row r="11" spans="2:5" x14ac:dyDescent="0.25">
      <c r="B11" s="68" t="s">
        <v>1334</v>
      </c>
      <c r="C11" s="69" t="s">
        <v>1116</v>
      </c>
      <c r="D11" s="70" t="s">
        <v>411</v>
      </c>
      <c r="E11" s="71" t="s">
        <v>410</v>
      </c>
    </row>
    <row r="12" spans="2:5" x14ac:dyDescent="0.25">
      <c r="B12" s="68" t="s">
        <v>1334</v>
      </c>
      <c r="C12" s="69" t="s">
        <v>1116</v>
      </c>
      <c r="D12" s="70" t="s">
        <v>830</v>
      </c>
      <c r="E12" s="71" t="s">
        <v>1352</v>
      </c>
    </row>
    <row r="13" spans="2:5" x14ac:dyDescent="0.25">
      <c r="B13" s="68" t="s">
        <v>1334</v>
      </c>
      <c r="C13" s="69" t="s">
        <v>1116</v>
      </c>
      <c r="D13" s="70" t="s">
        <v>441</v>
      </c>
      <c r="E13" s="71" t="s">
        <v>440</v>
      </c>
    </row>
    <row r="14" spans="2:5" x14ac:dyDescent="0.25">
      <c r="B14" s="68" t="s">
        <v>1334</v>
      </c>
      <c r="C14" s="69" t="s">
        <v>1116</v>
      </c>
      <c r="D14" s="70" t="s">
        <v>437</v>
      </c>
      <c r="E14" s="71" t="s">
        <v>831</v>
      </c>
    </row>
    <row r="15" spans="2:5" x14ac:dyDescent="0.25">
      <c r="B15" s="68" t="s">
        <v>1334</v>
      </c>
      <c r="C15" s="69" t="s">
        <v>1116</v>
      </c>
      <c r="D15" s="70" t="s">
        <v>439</v>
      </c>
      <c r="E15" s="71" t="s">
        <v>438</v>
      </c>
    </row>
    <row r="16" spans="2:5" x14ac:dyDescent="0.25">
      <c r="B16" s="68" t="s">
        <v>1334</v>
      </c>
      <c r="C16" s="69" t="s">
        <v>1129</v>
      </c>
      <c r="D16" s="70" t="s">
        <v>483</v>
      </c>
      <c r="E16" s="71" t="s">
        <v>1345</v>
      </c>
    </row>
    <row r="17" spans="2:5" x14ac:dyDescent="0.25">
      <c r="B17" s="68" t="s">
        <v>1334</v>
      </c>
      <c r="C17" s="69" t="s">
        <v>1122</v>
      </c>
      <c r="D17" s="70" t="s">
        <v>359</v>
      </c>
      <c r="E17" s="71" t="s">
        <v>358</v>
      </c>
    </row>
    <row r="18" spans="2:5" x14ac:dyDescent="0.25">
      <c r="B18" s="68" t="s">
        <v>1334</v>
      </c>
      <c r="C18" s="69" t="s">
        <v>1096</v>
      </c>
      <c r="D18" s="70" t="s">
        <v>285</v>
      </c>
      <c r="E18" s="71" t="s">
        <v>985</v>
      </c>
    </row>
    <row r="19" spans="2:5" x14ac:dyDescent="0.25">
      <c r="B19" s="68" t="s">
        <v>1334</v>
      </c>
      <c r="C19" s="69" t="s">
        <v>1096</v>
      </c>
      <c r="D19" s="70" t="s">
        <v>287</v>
      </c>
      <c r="E19" s="71" t="s">
        <v>1335</v>
      </c>
    </row>
    <row r="20" spans="2:5" x14ac:dyDescent="0.25">
      <c r="B20" s="68" t="s">
        <v>1334</v>
      </c>
      <c r="C20" s="69" t="s">
        <v>1096</v>
      </c>
      <c r="D20" s="70" t="s">
        <v>290</v>
      </c>
      <c r="E20" s="71" t="s">
        <v>289</v>
      </c>
    </row>
    <row r="21" spans="2:5" x14ac:dyDescent="0.25">
      <c r="B21" s="68" t="s">
        <v>1334</v>
      </c>
      <c r="C21" s="69" t="s">
        <v>1096</v>
      </c>
      <c r="D21" s="70" t="s">
        <v>676</v>
      </c>
      <c r="E21" s="71" t="s">
        <v>980</v>
      </c>
    </row>
    <row r="22" spans="2:5" x14ac:dyDescent="0.25">
      <c r="B22" s="68" t="s">
        <v>1334</v>
      </c>
      <c r="C22" s="69" t="s">
        <v>1096</v>
      </c>
      <c r="D22" s="70" t="s">
        <v>277</v>
      </c>
      <c r="E22" s="71" t="s">
        <v>276</v>
      </c>
    </row>
    <row r="23" spans="2:5" x14ac:dyDescent="0.25">
      <c r="B23" s="68" t="s">
        <v>1334</v>
      </c>
      <c r="C23" s="69" t="s">
        <v>1096</v>
      </c>
      <c r="D23" s="70" t="s">
        <v>303</v>
      </c>
      <c r="E23" s="71" t="s">
        <v>302</v>
      </c>
    </row>
    <row r="24" spans="2:5" x14ac:dyDescent="0.25">
      <c r="B24" s="68" t="s">
        <v>1334</v>
      </c>
      <c r="C24" s="69" t="s">
        <v>1096</v>
      </c>
      <c r="D24" s="70" t="s">
        <v>317</v>
      </c>
      <c r="E24" s="71" t="s">
        <v>316</v>
      </c>
    </row>
    <row r="25" spans="2:5" x14ac:dyDescent="0.25">
      <c r="B25" s="68" t="s">
        <v>1334</v>
      </c>
      <c r="C25" s="69" t="s">
        <v>1120</v>
      </c>
      <c r="D25" s="70" t="s">
        <v>361</v>
      </c>
      <c r="E25" s="71" t="s">
        <v>360</v>
      </c>
    </row>
    <row r="26" spans="2:5" x14ac:dyDescent="0.25">
      <c r="B26" s="68" t="s">
        <v>1334</v>
      </c>
      <c r="C26" s="69" t="s">
        <v>1136</v>
      </c>
      <c r="D26" s="70" t="s">
        <v>484</v>
      </c>
      <c r="E26" s="71" t="s">
        <v>1346</v>
      </c>
    </row>
    <row r="27" spans="2:5" x14ac:dyDescent="0.25">
      <c r="B27" s="68" t="s">
        <v>1334</v>
      </c>
      <c r="C27" s="69" t="s">
        <v>1132</v>
      </c>
      <c r="D27" s="70" t="s">
        <v>486</v>
      </c>
      <c r="E27" s="71" t="s">
        <v>485</v>
      </c>
    </row>
    <row r="28" spans="2:5" x14ac:dyDescent="0.25">
      <c r="B28" s="68" t="s">
        <v>1334</v>
      </c>
      <c r="C28" s="69" t="s">
        <v>1132</v>
      </c>
      <c r="D28" s="70" t="s">
        <v>540</v>
      </c>
      <c r="E28" s="71" t="s">
        <v>539</v>
      </c>
    </row>
    <row r="29" spans="2:5" x14ac:dyDescent="0.25">
      <c r="B29" s="68" t="s">
        <v>1334</v>
      </c>
      <c r="C29" s="69" t="s">
        <v>1132</v>
      </c>
      <c r="D29" s="70" t="s">
        <v>576</v>
      </c>
      <c r="E29" s="71" t="s">
        <v>575</v>
      </c>
    </row>
    <row r="30" spans="2:5" x14ac:dyDescent="0.25">
      <c r="B30" s="68" t="s">
        <v>1334</v>
      </c>
      <c r="C30" s="69" t="s">
        <v>1176</v>
      </c>
      <c r="D30" s="70" t="s">
        <v>488</v>
      </c>
      <c r="E30" s="71" t="s">
        <v>487</v>
      </c>
    </row>
    <row r="31" spans="2:5" x14ac:dyDescent="0.25">
      <c r="B31" s="68" t="s">
        <v>1334</v>
      </c>
      <c r="C31" s="69" t="s">
        <v>1143</v>
      </c>
      <c r="D31" s="70" t="s">
        <v>489</v>
      </c>
      <c r="E31" s="71" t="s">
        <v>1347</v>
      </c>
    </row>
    <row r="32" spans="2:5" x14ac:dyDescent="0.25">
      <c r="B32" s="68" t="s">
        <v>1334</v>
      </c>
      <c r="C32" s="69" t="s">
        <v>1143</v>
      </c>
      <c r="D32" s="70" t="s">
        <v>542</v>
      </c>
      <c r="E32" s="71" t="s">
        <v>541</v>
      </c>
    </row>
    <row r="33" spans="2:5" x14ac:dyDescent="0.25">
      <c r="B33" s="68" t="s">
        <v>1334</v>
      </c>
      <c r="C33" s="69" t="s">
        <v>1143</v>
      </c>
      <c r="D33" s="70" t="s">
        <v>578</v>
      </c>
      <c r="E33" s="71" t="s">
        <v>577</v>
      </c>
    </row>
    <row r="34" spans="2:5" x14ac:dyDescent="0.25">
      <c r="B34" s="68" t="s">
        <v>1334</v>
      </c>
      <c r="C34" s="69" t="s">
        <v>1078</v>
      </c>
      <c r="D34" s="70" t="s">
        <v>372</v>
      </c>
      <c r="E34" s="71" t="s">
        <v>371</v>
      </c>
    </row>
    <row r="35" spans="2:5" x14ac:dyDescent="0.25">
      <c r="B35" s="68" t="s">
        <v>1334</v>
      </c>
      <c r="C35" s="69" t="s">
        <v>1078</v>
      </c>
      <c r="D35" s="70" t="s">
        <v>375</v>
      </c>
      <c r="E35" s="71" t="s">
        <v>1339</v>
      </c>
    </row>
    <row r="36" spans="2:5" x14ac:dyDescent="0.25">
      <c r="B36" s="68" t="s">
        <v>1334</v>
      </c>
      <c r="C36" s="69" t="s">
        <v>1078</v>
      </c>
      <c r="D36" s="70" t="s">
        <v>362</v>
      </c>
      <c r="E36" s="71" t="s">
        <v>1343</v>
      </c>
    </row>
    <row r="37" spans="2:5" x14ac:dyDescent="0.25">
      <c r="B37" s="68" t="s">
        <v>1334</v>
      </c>
      <c r="C37" s="69" t="s">
        <v>1078</v>
      </c>
      <c r="D37" s="70" t="s">
        <v>433</v>
      </c>
      <c r="E37" s="71" t="s">
        <v>1351</v>
      </c>
    </row>
    <row r="38" spans="2:5" x14ac:dyDescent="0.25">
      <c r="B38" s="68" t="s">
        <v>1334</v>
      </c>
      <c r="C38" s="69" t="s">
        <v>1078</v>
      </c>
      <c r="D38" s="70" t="s">
        <v>443</v>
      </c>
      <c r="E38" s="71" t="s">
        <v>442</v>
      </c>
    </row>
    <row r="39" spans="2:5" x14ac:dyDescent="0.25">
      <c r="B39" s="68" t="s">
        <v>1334</v>
      </c>
      <c r="C39" s="69" t="s">
        <v>1074</v>
      </c>
      <c r="D39" s="70" t="s">
        <v>1449</v>
      </c>
      <c r="E39" s="71" t="s">
        <v>1450</v>
      </c>
    </row>
    <row r="40" spans="2:5" x14ac:dyDescent="0.25">
      <c r="B40" s="68" t="s">
        <v>1334</v>
      </c>
      <c r="C40" s="69" t="s">
        <v>1074</v>
      </c>
      <c r="D40" s="70" t="s">
        <v>42</v>
      </c>
      <c r="E40" s="71" t="s">
        <v>899</v>
      </c>
    </row>
    <row r="41" spans="2:5" x14ac:dyDescent="0.25">
      <c r="B41" s="68" t="s">
        <v>1334</v>
      </c>
      <c r="C41" s="69" t="s">
        <v>1074</v>
      </c>
      <c r="D41" s="70" t="s">
        <v>647</v>
      </c>
      <c r="E41" s="71" t="s">
        <v>646</v>
      </c>
    </row>
    <row r="42" spans="2:5" x14ac:dyDescent="0.25">
      <c r="B42" s="68" t="s">
        <v>1334</v>
      </c>
      <c r="C42" s="69" t="s">
        <v>1074</v>
      </c>
      <c r="D42" s="70" t="s">
        <v>43</v>
      </c>
      <c r="E42" s="71" t="s">
        <v>1336</v>
      </c>
    </row>
    <row r="43" spans="2:5" x14ac:dyDescent="0.25">
      <c r="B43" s="68" t="s">
        <v>1334</v>
      </c>
      <c r="C43" s="69" t="s">
        <v>1074</v>
      </c>
      <c r="D43" s="70" t="s">
        <v>81</v>
      </c>
      <c r="E43" s="71" t="s">
        <v>80</v>
      </c>
    </row>
    <row r="44" spans="2:5" x14ac:dyDescent="0.25">
      <c r="B44" s="68" t="s">
        <v>1334</v>
      </c>
      <c r="C44" s="69" t="s">
        <v>1074</v>
      </c>
      <c r="D44" s="70" t="s">
        <v>45</v>
      </c>
      <c r="E44" s="71" t="s">
        <v>44</v>
      </c>
    </row>
    <row r="45" spans="2:5" x14ac:dyDescent="0.25">
      <c r="B45" s="68" t="s">
        <v>1334</v>
      </c>
      <c r="C45" s="69" t="s">
        <v>1074</v>
      </c>
      <c r="D45" s="70" t="s">
        <v>651</v>
      </c>
      <c r="E45" s="71" t="s">
        <v>884</v>
      </c>
    </row>
    <row r="46" spans="2:5" x14ac:dyDescent="0.25">
      <c r="B46" s="68" t="s">
        <v>1334</v>
      </c>
      <c r="C46" s="69" t="s">
        <v>1074</v>
      </c>
      <c r="D46" s="70" t="s">
        <v>34</v>
      </c>
      <c r="E46" s="71" t="s">
        <v>33</v>
      </c>
    </row>
    <row r="47" spans="2:5" x14ac:dyDescent="0.25">
      <c r="B47" s="68" t="s">
        <v>1334</v>
      </c>
      <c r="C47" s="69" t="s">
        <v>1074</v>
      </c>
      <c r="D47" s="70" t="s">
        <v>36</v>
      </c>
      <c r="E47" s="71" t="s">
        <v>35</v>
      </c>
    </row>
    <row r="48" spans="2:5" x14ac:dyDescent="0.25">
      <c r="B48" s="68" t="s">
        <v>1334</v>
      </c>
      <c r="C48" s="69" t="s">
        <v>1074</v>
      </c>
      <c r="D48" s="70" t="s">
        <v>67</v>
      </c>
      <c r="E48" s="71" t="s">
        <v>66</v>
      </c>
    </row>
    <row r="49" spans="2:5" x14ac:dyDescent="0.25">
      <c r="B49" s="68" t="s">
        <v>1334</v>
      </c>
      <c r="C49" s="69" t="s">
        <v>1074</v>
      </c>
      <c r="D49" s="70" t="s">
        <v>83</v>
      </c>
      <c r="E49" s="71" t="s">
        <v>82</v>
      </c>
    </row>
    <row r="50" spans="2:5" x14ac:dyDescent="0.25">
      <c r="B50" s="68" t="s">
        <v>1334</v>
      </c>
      <c r="C50" s="69" t="s">
        <v>1074</v>
      </c>
      <c r="D50" s="70" t="s">
        <v>88</v>
      </c>
      <c r="E50" s="71" t="s">
        <v>87</v>
      </c>
    </row>
    <row r="51" spans="2:5" x14ac:dyDescent="0.25">
      <c r="B51" s="68" t="s">
        <v>1334</v>
      </c>
      <c r="C51" s="69" t="s">
        <v>1074</v>
      </c>
      <c r="D51" s="70" t="s">
        <v>84</v>
      </c>
      <c r="E51" s="71" t="s">
        <v>901</v>
      </c>
    </row>
    <row r="52" spans="2:5" x14ac:dyDescent="0.25">
      <c r="B52" s="68" t="s">
        <v>1334</v>
      </c>
      <c r="C52" s="69" t="s">
        <v>1074</v>
      </c>
      <c r="D52" s="70" t="s">
        <v>86</v>
      </c>
      <c r="E52" s="71" t="s">
        <v>85</v>
      </c>
    </row>
    <row r="53" spans="2:5" x14ac:dyDescent="0.25">
      <c r="B53" s="68" t="s">
        <v>1334</v>
      </c>
      <c r="C53" s="69" t="s">
        <v>1074</v>
      </c>
      <c r="D53" s="70" t="s">
        <v>649</v>
      </c>
      <c r="E53" s="71" t="s">
        <v>648</v>
      </c>
    </row>
    <row r="54" spans="2:5" x14ac:dyDescent="0.25">
      <c r="B54" s="68" t="s">
        <v>1334</v>
      </c>
      <c r="C54" s="69" t="s">
        <v>1114</v>
      </c>
      <c r="D54" s="70" t="s">
        <v>374</v>
      </c>
      <c r="E54" s="71" t="s">
        <v>373</v>
      </c>
    </row>
    <row r="55" spans="2:5" x14ac:dyDescent="0.25">
      <c r="B55" s="68" t="s">
        <v>1334</v>
      </c>
      <c r="C55" s="69" t="s">
        <v>1093</v>
      </c>
      <c r="D55" s="70" t="s">
        <v>279</v>
      </c>
      <c r="E55" s="71" t="s">
        <v>278</v>
      </c>
    </row>
    <row r="56" spans="2:5" x14ac:dyDescent="0.25">
      <c r="B56" s="68" t="s">
        <v>1334</v>
      </c>
      <c r="C56" s="69" t="s">
        <v>1093</v>
      </c>
      <c r="D56" s="70" t="s">
        <v>918</v>
      </c>
      <c r="E56" s="71" t="s">
        <v>917</v>
      </c>
    </row>
    <row r="57" spans="2:5" x14ac:dyDescent="0.25">
      <c r="B57" s="68" t="s">
        <v>1334</v>
      </c>
      <c r="C57" s="69" t="s">
        <v>1093</v>
      </c>
      <c r="D57" s="70" t="s">
        <v>916</v>
      </c>
      <c r="E57" s="71" t="s">
        <v>915</v>
      </c>
    </row>
    <row r="58" spans="2:5" x14ac:dyDescent="0.25">
      <c r="B58" s="68" t="s">
        <v>1334</v>
      </c>
      <c r="C58" s="69" t="s">
        <v>1093</v>
      </c>
      <c r="D58" s="70" t="s">
        <v>315</v>
      </c>
      <c r="E58" s="71" t="s">
        <v>678</v>
      </c>
    </row>
    <row r="59" spans="2:5" x14ac:dyDescent="0.25">
      <c r="B59" s="68" t="s">
        <v>1334</v>
      </c>
      <c r="C59" s="69" t="s">
        <v>1267</v>
      </c>
      <c r="D59" s="70" t="s">
        <v>370</v>
      </c>
      <c r="E59" s="71" t="s">
        <v>922</v>
      </c>
    </row>
    <row r="60" spans="2:5" x14ac:dyDescent="0.25">
      <c r="B60" s="68" t="s">
        <v>1334</v>
      </c>
      <c r="C60" s="69" t="s">
        <v>1267</v>
      </c>
      <c r="D60" s="70" t="s">
        <v>376</v>
      </c>
      <c r="E60" s="71" t="s">
        <v>685</v>
      </c>
    </row>
    <row r="61" spans="2:5" x14ac:dyDescent="0.25">
      <c r="B61" s="68" t="s">
        <v>1334</v>
      </c>
      <c r="C61" s="69" t="s">
        <v>1267</v>
      </c>
      <c r="D61" s="70" t="s">
        <v>363</v>
      </c>
      <c r="E61" s="71" t="s">
        <v>682</v>
      </c>
    </row>
    <row r="62" spans="2:5" x14ac:dyDescent="0.25">
      <c r="B62" s="68" t="s">
        <v>1334</v>
      </c>
      <c r="C62" s="69" t="s">
        <v>1267</v>
      </c>
      <c r="D62" s="70" t="s">
        <v>434</v>
      </c>
      <c r="E62" s="71" t="s">
        <v>698</v>
      </c>
    </row>
    <row r="63" spans="2:5" x14ac:dyDescent="0.25">
      <c r="B63" s="68" t="s">
        <v>1334</v>
      </c>
      <c r="C63" s="69" t="s">
        <v>1267</v>
      </c>
      <c r="D63" s="70" t="s">
        <v>445</v>
      </c>
      <c r="E63" s="71" t="s">
        <v>444</v>
      </c>
    </row>
    <row r="64" spans="2:5" x14ac:dyDescent="0.25">
      <c r="B64" s="68" t="s">
        <v>1334</v>
      </c>
      <c r="C64" s="69" t="s">
        <v>1118</v>
      </c>
      <c r="D64" s="70" t="s">
        <v>687</v>
      </c>
      <c r="E64" s="71" t="s">
        <v>686</v>
      </c>
    </row>
    <row r="65" spans="2:5" x14ac:dyDescent="0.25">
      <c r="B65" s="68" t="s">
        <v>1334</v>
      </c>
      <c r="C65" s="69" t="s">
        <v>1076</v>
      </c>
      <c r="D65" s="70" t="s">
        <v>196</v>
      </c>
      <c r="E65" s="71" t="s">
        <v>195</v>
      </c>
    </row>
    <row r="66" spans="2:5" x14ac:dyDescent="0.25">
      <c r="B66" s="68" t="s">
        <v>1334</v>
      </c>
      <c r="C66" s="69" t="s">
        <v>1076</v>
      </c>
      <c r="D66" s="70" t="s">
        <v>189</v>
      </c>
      <c r="E66" s="71" t="s">
        <v>949</v>
      </c>
    </row>
    <row r="67" spans="2:5" x14ac:dyDescent="0.25">
      <c r="B67" s="68" t="s">
        <v>1334</v>
      </c>
      <c r="C67" s="69" t="s">
        <v>1076</v>
      </c>
      <c r="D67" s="70" t="s">
        <v>192</v>
      </c>
      <c r="E67" s="71" t="s">
        <v>191</v>
      </c>
    </row>
    <row r="68" spans="2:5" x14ac:dyDescent="0.25">
      <c r="B68" s="68" t="s">
        <v>1334</v>
      </c>
      <c r="C68" s="69" t="s">
        <v>1076</v>
      </c>
      <c r="D68" s="70" t="s">
        <v>190</v>
      </c>
      <c r="E68" s="71" t="s">
        <v>1337</v>
      </c>
    </row>
    <row r="69" spans="2:5" x14ac:dyDescent="0.25">
      <c r="B69" s="68" t="s">
        <v>1334</v>
      </c>
      <c r="C69" s="69" t="s">
        <v>1076</v>
      </c>
      <c r="D69" s="70" t="s">
        <v>236</v>
      </c>
      <c r="E69" s="71" t="s">
        <v>235</v>
      </c>
    </row>
    <row r="70" spans="2:5" x14ac:dyDescent="0.25">
      <c r="B70" s="68" t="s">
        <v>1334</v>
      </c>
      <c r="C70" s="69" t="s">
        <v>1076</v>
      </c>
      <c r="D70" s="70" t="s">
        <v>198</v>
      </c>
      <c r="E70" s="71" t="s">
        <v>197</v>
      </c>
    </row>
    <row r="71" spans="2:5" x14ac:dyDescent="0.25">
      <c r="B71" s="68" t="s">
        <v>1334</v>
      </c>
      <c r="C71" s="69" t="s">
        <v>1076</v>
      </c>
      <c r="D71" s="70" t="s">
        <v>237</v>
      </c>
      <c r="E71" s="71" t="s">
        <v>927</v>
      </c>
    </row>
    <row r="72" spans="2:5" x14ac:dyDescent="0.25">
      <c r="B72" s="68" t="s">
        <v>1334</v>
      </c>
      <c r="C72" s="69" t="s">
        <v>1076</v>
      </c>
      <c r="D72" s="70" t="s">
        <v>1340</v>
      </c>
      <c r="E72" s="71" t="s">
        <v>1341</v>
      </c>
    </row>
    <row r="73" spans="2:5" x14ac:dyDescent="0.25">
      <c r="B73" s="68" t="s">
        <v>1334</v>
      </c>
      <c r="C73" s="69" t="s">
        <v>1076</v>
      </c>
      <c r="D73" s="70" t="s">
        <v>178</v>
      </c>
      <c r="E73" s="71" t="s">
        <v>177</v>
      </c>
    </row>
    <row r="74" spans="2:5" x14ac:dyDescent="0.25">
      <c r="B74" s="68" t="s">
        <v>1334</v>
      </c>
      <c r="C74" s="69" t="s">
        <v>1076</v>
      </c>
      <c r="D74" s="70" t="s">
        <v>1348</v>
      </c>
      <c r="E74" s="71" t="s">
        <v>1349</v>
      </c>
    </row>
    <row r="75" spans="2:5" x14ac:dyDescent="0.25">
      <c r="B75" s="68" t="s">
        <v>1334</v>
      </c>
      <c r="C75" s="69" t="s">
        <v>1076</v>
      </c>
      <c r="D75" s="70" t="s">
        <v>180</v>
      </c>
      <c r="E75" s="71" t="s">
        <v>179</v>
      </c>
    </row>
    <row r="76" spans="2:5" x14ac:dyDescent="0.25">
      <c r="B76" s="68" t="s">
        <v>1334</v>
      </c>
      <c r="C76" s="69" t="s">
        <v>1076</v>
      </c>
      <c r="D76" s="70" t="s">
        <v>223</v>
      </c>
      <c r="E76" s="71" t="s">
        <v>222</v>
      </c>
    </row>
    <row r="77" spans="2:5" x14ac:dyDescent="0.25">
      <c r="B77" s="68" t="s">
        <v>1334</v>
      </c>
      <c r="C77" s="69" t="s">
        <v>1076</v>
      </c>
      <c r="D77" s="70" t="s">
        <v>944</v>
      </c>
      <c r="E77" s="71" t="s">
        <v>943</v>
      </c>
    </row>
    <row r="78" spans="2:5" x14ac:dyDescent="0.25">
      <c r="B78" s="68" t="s">
        <v>1334</v>
      </c>
      <c r="C78" s="69" t="s">
        <v>1076</v>
      </c>
      <c r="D78" s="70" t="s">
        <v>1355</v>
      </c>
      <c r="E78" s="71" t="s">
        <v>239</v>
      </c>
    </row>
    <row r="79" spans="2:5" x14ac:dyDescent="0.25">
      <c r="B79" s="68" t="s">
        <v>1334</v>
      </c>
      <c r="C79" s="69" t="s">
        <v>1076</v>
      </c>
      <c r="D79" s="70" t="s">
        <v>1356</v>
      </c>
      <c r="E79" s="71" t="s">
        <v>950</v>
      </c>
    </row>
    <row r="80" spans="2:5" x14ac:dyDescent="0.25">
      <c r="B80" s="68" t="s">
        <v>1334</v>
      </c>
      <c r="C80" s="69" t="s">
        <v>1076</v>
      </c>
      <c r="D80" s="70" t="s">
        <v>1357</v>
      </c>
      <c r="E80" s="71" t="s">
        <v>951</v>
      </c>
    </row>
    <row r="81" spans="2:5" x14ac:dyDescent="0.25">
      <c r="B81" s="68" t="s">
        <v>1334</v>
      </c>
      <c r="C81" s="69" t="s">
        <v>1076</v>
      </c>
      <c r="D81" s="70" t="s">
        <v>194</v>
      </c>
      <c r="E81" s="71" t="s">
        <v>193</v>
      </c>
    </row>
    <row r="82" spans="2:5" x14ac:dyDescent="0.25">
      <c r="B82" s="68" t="s">
        <v>1334</v>
      </c>
      <c r="C82" s="69" t="s">
        <v>1072</v>
      </c>
      <c r="D82" s="70" t="s">
        <v>286</v>
      </c>
      <c r="E82" s="71" t="s">
        <v>963</v>
      </c>
    </row>
    <row r="83" spans="2:5" x14ac:dyDescent="0.25">
      <c r="B83" s="68" t="s">
        <v>1334</v>
      </c>
      <c r="C83" s="69" t="s">
        <v>1072</v>
      </c>
      <c r="D83" s="70" t="s">
        <v>292</v>
      </c>
      <c r="E83" s="71" t="s">
        <v>291</v>
      </c>
    </row>
    <row r="84" spans="2:5" x14ac:dyDescent="0.25">
      <c r="B84" s="68" t="s">
        <v>1334</v>
      </c>
      <c r="C84" s="69" t="s">
        <v>1072</v>
      </c>
      <c r="D84" s="70" t="s">
        <v>677</v>
      </c>
      <c r="E84" s="71" t="s">
        <v>952</v>
      </c>
    </row>
    <row r="85" spans="2:5" x14ac:dyDescent="0.25">
      <c r="B85" s="68" t="s">
        <v>1334</v>
      </c>
      <c r="C85" s="69" t="s">
        <v>1072</v>
      </c>
      <c r="D85" s="70" t="s">
        <v>281</v>
      </c>
      <c r="E85" s="71" t="s">
        <v>280</v>
      </c>
    </row>
    <row r="86" spans="2:5" x14ac:dyDescent="0.25">
      <c r="B86" s="68" t="s">
        <v>1334</v>
      </c>
      <c r="C86" s="69" t="s">
        <v>1072</v>
      </c>
      <c r="D86" s="70" t="s">
        <v>305</v>
      </c>
      <c r="E86" s="71" t="s">
        <v>304</v>
      </c>
    </row>
    <row r="87" spans="2:5" x14ac:dyDescent="0.25">
      <c r="B87" s="68" t="s">
        <v>1334</v>
      </c>
      <c r="C87" s="69" t="s">
        <v>1072</v>
      </c>
      <c r="D87" s="70" t="s">
        <v>319</v>
      </c>
      <c r="E87" s="71" t="s">
        <v>318</v>
      </c>
    </row>
    <row r="88" spans="2:5" x14ac:dyDescent="0.25">
      <c r="B88" s="68" t="s">
        <v>1334</v>
      </c>
      <c r="C88" s="69" t="s">
        <v>1109</v>
      </c>
      <c r="D88" s="70" t="s">
        <v>689</v>
      </c>
      <c r="E88" s="71" t="s">
        <v>688</v>
      </c>
    </row>
    <row r="89" spans="2:5" x14ac:dyDescent="0.25">
      <c r="B89" s="68" t="s">
        <v>1334</v>
      </c>
      <c r="C89" s="69" t="s">
        <v>1109</v>
      </c>
      <c r="D89" s="70" t="s">
        <v>365</v>
      </c>
      <c r="E89" s="71" t="s">
        <v>364</v>
      </c>
    </row>
    <row r="90" spans="2:5" x14ac:dyDescent="0.25">
      <c r="B90" s="68" t="s">
        <v>1334</v>
      </c>
      <c r="C90" s="69" t="s">
        <v>1109</v>
      </c>
      <c r="D90" s="70" t="s">
        <v>436</v>
      </c>
      <c r="E90" s="71" t="s">
        <v>435</v>
      </c>
    </row>
    <row r="91" spans="2:5" x14ac:dyDescent="0.25">
      <c r="B91" s="68" t="s">
        <v>1334</v>
      </c>
      <c r="C91" s="69" t="s">
        <v>1109</v>
      </c>
      <c r="D91" s="70" t="s">
        <v>447</v>
      </c>
      <c r="E91" s="71" t="s">
        <v>446</v>
      </c>
    </row>
    <row r="92" spans="2:5" x14ac:dyDescent="0.25">
      <c r="B92" s="68" t="s">
        <v>1334</v>
      </c>
      <c r="C92" s="69" t="s">
        <v>1080</v>
      </c>
      <c r="D92" s="70" t="s">
        <v>501</v>
      </c>
      <c r="E92" s="71" t="s">
        <v>1052</v>
      </c>
    </row>
    <row r="93" spans="2:5" x14ac:dyDescent="0.25">
      <c r="B93" s="68" t="s">
        <v>1334</v>
      </c>
      <c r="C93" s="69" t="s">
        <v>1080</v>
      </c>
      <c r="D93" s="70" t="s">
        <v>502</v>
      </c>
      <c r="E93" s="71" t="s">
        <v>1338</v>
      </c>
    </row>
    <row r="94" spans="2:5" x14ac:dyDescent="0.25">
      <c r="B94" s="68" t="s">
        <v>1334</v>
      </c>
      <c r="C94" s="69" t="s">
        <v>1080</v>
      </c>
      <c r="D94" s="70" t="s">
        <v>504</v>
      </c>
      <c r="E94" s="71" t="s">
        <v>503</v>
      </c>
    </row>
    <row r="95" spans="2:5" x14ac:dyDescent="0.25">
      <c r="B95" s="68" t="s">
        <v>1334</v>
      </c>
      <c r="C95" s="69" t="s">
        <v>1080</v>
      </c>
      <c r="D95" s="70" t="s">
        <v>495</v>
      </c>
      <c r="E95" s="71" t="s">
        <v>494</v>
      </c>
    </row>
    <row r="96" spans="2:5" x14ac:dyDescent="0.25">
      <c r="B96" s="68" t="s">
        <v>1334</v>
      </c>
      <c r="C96" s="69" t="s">
        <v>1080</v>
      </c>
      <c r="D96" s="70" t="s">
        <v>544</v>
      </c>
      <c r="E96" s="71" t="s">
        <v>543</v>
      </c>
    </row>
    <row r="97" spans="2:5" x14ac:dyDescent="0.25">
      <c r="B97" s="68" t="s">
        <v>1334</v>
      </c>
      <c r="C97" s="69" t="s">
        <v>1080</v>
      </c>
      <c r="D97" s="70" t="s">
        <v>582</v>
      </c>
      <c r="E97" s="71" t="s">
        <v>581</v>
      </c>
    </row>
    <row r="98" spans="2:5" x14ac:dyDescent="0.25">
      <c r="B98" s="68" t="s">
        <v>1391</v>
      </c>
      <c r="C98" s="69" t="s">
        <v>1082</v>
      </c>
      <c r="D98" s="70" t="s">
        <v>666</v>
      </c>
      <c r="E98" s="71" t="s">
        <v>1081</v>
      </c>
    </row>
    <row r="99" spans="2:5" x14ac:dyDescent="0.25">
      <c r="B99" s="68" t="s">
        <v>1391</v>
      </c>
      <c r="C99" s="69" t="s">
        <v>1082</v>
      </c>
      <c r="D99" s="70" t="s">
        <v>294</v>
      </c>
      <c r="E99" s="71" t="s">
        <v>1099</v>
      </c>
    </row>
    <row r="100" spans="2:5" x14ac:dyDescent="0.25">
      <c r="B100" s="68" t="s">
        <v>1391</v>
      </c>
      <c r="C100" s="69" t="s">
        <v>1082</v>
      </c>
      <c r="D100" s="70" t="s">
        <v>669</v>
      </c>
      <c r="E100" s="71" t="s">
        <v>1154</v>
      </c>
    </row>
    <row r="101" spans="2:5" x14ac:dyDescent="0.25">
      <c r="B101" s="68" t="s">
        <v>1391</v>
      </c>
      <c r="C101" s="69" t="s">
        <v>1082</v>
      </c>
      <c r="D101" s="70" t="s">
        <v>1164</v>
      </c>
      <c r="E101" s="71" t="s">
        <v>1165</v>
      </c>
    </row>
    <row r="102" spans="2:5" x14ac:dyDescent="0.25">
      <c r="B102" s="68" t="s">
        <v>1391</v>
      </c>
      <c r="C102" s="69" t="s">
        <v>1082</v>
      </c>
      <c r="D102" s="70" t="s">
        <v>672</v>
      </c>
      <c r="E102" s="71" t="s">
        <v>1168</v>
      </c>
    </row>
    <row r="103" spans="2:5" x14ac:dyDescent="0.25">
      <c r="B103" s="68" t="s">
        <v>1391</v>
      </c>
      <c r="C103" s="69" t="s">
        <v>1082</v>
      </c>
      <c r="D103" s="70" t="s">
        <v>670</v>
      </c>
      <c r="E103" s="71" t="s">
        <v>1180</v>
      </c>
    </row>
    <row r="104" spans="2:5" x14ac:dyDescent="0.25">
      <c r="B104" s="68" t="s">
        <v>1391</v>
      </c>
      <c r="C104" s="69" t="s">
        <v>1082</v>
      </c>
      <c r="D104" s="70" t="s">
        <v>664</v>
      </c>
      <c r="E104" s="71" t="s">
        <v>1186</v>
      </c>
    </row>
    <row r="105" spans="2:5" x14ac:dyDescent="0.25">
      <c r="B105" s="68" t="s">
        <v>1391</v>
      </c>
      <c r="C105" s="69" t="s">
        <v>1082</v>
      </c>
      <c r="D105" s="70" t="s">
        <v>667</v>
      </c>
      <c r="E105" s="71" t="s">
        <v>850</v>
      </c>
    </row>
    <row r="106" spans="2:5" x14ac:dyDescent="0.25">
      <c r="B106" s="68" t="s">
        <v>1391</v>
      </c>
      <c r="C106" s="69" t="s">
        <v>1082</v>
      </c>
      <c r="D106" s="70" t="s">
        <v>671</v>
      </c>
      <c r="E106" s="71" t="s">
        <v>1196</v>
      </c>
    </row>
    <row r="107" spans="2:5" x14ac:dyDescent="0.25">
      <c r="B107" s="68" t="s">
        <v>1391</v>
      </c>
      <c r="C107" s="69" t="s">
        <v>1082</v>
      </c>
      <c r="D107" s="70" t="s">
        <v>675</v>
      </c>
      <c r="E107" s="71" t="s">
        <v>1203</v>
      </c>
    </row>
    <row r="108" spans="2:5" x14ac:dyDescent="0.25">
      <c r="B108" s="68" t="s">
        <v>1391</v>
      </c>
      <c r="C108" s="69" t="s">
        <v>1082</v>
      </c>
      <c r="D108" s="70" t="s">
        <v>665</v>
      </c>
      <c r="E108" s="71" t="s">
        <v>1213</v>
      </c>
    </row>
    <row r="109" spans="2:5" x14ac:dyDescent="0.25">
      <c r="B109" s="68" t="s">
        <v>1391</v>
      </c>
      <c r="C109" s="69" t="s">
        <v>1082</v>
      </c>
      <c r="D109" s="70" t="s">
        <v>851</v>
      </c>
      <c r="E109" s="71" t="s">
        <v>1221</v>
      </c>
    </row>
    <row r="110" spans="2:5" x14ac:dyDescent="0.25">
      <c r="B110" s="68" t="s">
        <v>1391</v>
      </c>
      <c r="C110" s="69" t="s">
        <v>1082</v>
      </c>
      <c r="D110" s="70" t="s">
        <v>293</v>
      </c>
      <c r="E110" s="71" t="s">
        <v>1223</v>
      </c>
    </row>
    <row r="111" spans="2:5" x14ac:dyDescent="0.25">
      <c r="B111" s="68" t="s">
        <v>1391</v>
      </c>
      <c r="C111" s="69" t="s">
        <v>1082</v>
      </c>
      <c r="D111" s="70" t="s">
        <v>853</v>
      </c>
      <c r="E111" s="71" t="s">
        <v>852</v>
      </c>
    </row>
    <row r="112" spans="2:5" x14ac:dyDescent="0.25">
      <c r="B112" s="68" t="s">
        <v>1391</v>
      </c>
      <c r="C112" s="69" t="s">
        <v>1082</v>
      </c>
      <c r="D112" s="70" t="s">
        <v>849</v>
      </c>
      <c r="E112" s="71" t="s">
        <v>848</v>
      </c>
    </row>
    <row r="113" spans="2:5" x14ac:dyDescent="0.25">
      <c r="B113" s="68" t="s">
        <v>1391</v>
      </c>
      <c r="C113" s="69" t="s">
        <v>1082</v>
      </c>
      <c r="D113" s="70" t="s">
        <v>299</v>
      </c>
      <c r="E113" s="71" t="s">
        <v>1246</v>
      </c>
    </row>
    <row r="114" spans="2:5" x14ac:dyDescent="0.25">
      <c r="B114" s="68" t="s">
        <v>1391</v>
      </c>
      <c r="C114" s="69" t="s">
        <v>1082</v>
      </c>
      <c r="D114" s="70" t="s">
        <v>306</v>
      </c>
      <c r="E114" s="71" t="s">
        <v>1258</v>
      </c>
    </row>
    <row r="115" spans="2:5" x14ac:dyDescent="0.25">
      <c r="B115" s="68" t="s">
        <v>1391</v>
      </c>
      <c r="C115" s="69" t="s">
        <v>1116</v>
      </c>
      <c r="D115" s="70" t="s">
        <v>377</v>
      </c>
      <c r="E115" s="71" t="s">
        <v>1115</v>
      </c>
    </row>
    <row r="116" spans="2:5" x14ac:dyDescent="0.25">
      <c r="B116" s="68" t="s">
        <v>1391</v>
      </c>
      <c r="C116" s="69" t="s">
        <v>1116</v>
      </c>
      <c r="D116" s="70" t="s">
        <v>691</v>
      </c>
      <c r="E116" s="71" t="s">
        <v>1159</v>
      </c>
    </row>
    <row r="117" spans="2:5" x14ac:dyDescent="0.25">
      <c r="B117" s="68" t="s">
        <v>1391</v>
      </c>
      <c r="C117" s="69" t="s">
        <v>1116</v>
      </c>
      <c r="D117" s="70" t="s">
        <v>829</v>
      </c>
      <c r="E117" s="71" t="s">
        <v>1190</v>
      </c>
    </row>
    <row r="118" spans="2:5" x14ac:dyDescent="0.25">
      <c r="B118" s="68" t="s">
        <v>1391</v>
      </c>
      <c r="C118" s="69" t="s">
        <v>1116</v>
      </c>
      <c r="D118" s="70" t="s">
        <v>684</v>
      </c>
      <c r="E118" s="71" t="s">
        <v>825</v>
      </c>
    </row>
    <row r="119" spans="2:5" x14ac:dyDescent="0.25">
      <c r="B119" s="68" t="s">
        <v>1391</v>
      </c>
      <c r="C119" s="69" t="s">
        <v>1116</v>
      </c>
      <c r="D119" s="70" t="s">
        <v>696</v>
      </c>
      <c r="E119" s="71" t="s">
        <v>1207</v>
      </c>
    </row>
    <row r="120" spans="2:5" x14ac:dyDescent="0.25">
      <c r="B120" s="68" t="s">
        <v>1391</v>
      </c>
      <c r="C120" s="69" t="s">
        <v>1116</v>
      </c>
      <c r="D120" s="70" t="s">
        <v>828</v>
      </c>
      <c r="E120" s="71" t="s">
        <v>1226</v>
      </c>
    </row>
    <row r="121" spans="2:5" x14ac:dyDescent="0.25">
      <c r="B121" s="68" t="s">
        <v>1391</v>
      </c>
      <c r="C121" s="69" t="s">
        <v>1116</v>
      </c>
      <c r="D121" s="70" t="s">
        <v>827</v>
      </c>
      <c r="E121" s="71" t="s">
        <v>826</v>
      </c>
    </row>
    <row r="122" spans="2:5" x14ac:dyDescent="0.25">
      <c r="B122" s="68" t="s">
        <v>1391</v>
      </c>
      <c r="C122" s="69" t="s">
        <v>1116</v>
      </c>
      <c r="D122" s="70" t="s">
        <v>824</v>
      </c>
      <c r="E122" s="71" t="s">
        <v>823</v>
      </c>
    </row>
    <row r="123" spans="2:5" x14ac:dyDescent="0.25">
      <c r="B123" s="68" t="s">
        <v>1391</v>
      </c>
      <c r="C123" s="69" t="s">
        <v>1116</v>
      </c>
      <c r="D123" s="70" t="s">
        <v>690</v>
      </c>
      <c r="E123" s="71" t="s">
        <v>1240</v>
      </c>
    </row>
    <row r="124" spans="2:5" x14ac:dyDescent="0.25">
      <c r="B124" s="68" t="s">
        <v>1391</v>
      </c>
      <c r="C124" s="69" t="s">
        <v>1116</v>
      </c>
      <c r="D124" s="70" t="s">
        <v>390</v>
      </c>
      <c r="E124" s="71" t="s">
        <v>389</v>
      </c>
    </row>
    <row r="125" spans="2:5" x14ac:dyDescent="0.25">
      <c r="B125" s="68" t="s">
        <v>1391</v>
      </c>
      <c r="C125" s="69" t="s">
        <v>1116</v>
      </c>
      <c r="D125" s="70" t="s">
        <v>412</v>
      </c>
      <c r="E125" s="71" t="s">
        <v>1262</v>
      </c>
    </row>
    <row r="126" spans="2:5" x14ac:dyDescent="0.25">
      <c r="B126" s="68" t="s">
        <v>1391</v>
      </c>
      <c r="C126" s="69" t="s">
        <v>1129</v>
      </c>
      <c r="D126" s="70" t="s">
        <v>1127</v>
      </c>
      <c r="E126" s="71" t="s">
        <v>1128</v>
      </c>
    </row>
    <row r="127" spans="2:5" x14ac:dyDescent="0.25">
      <c r="B127" s="68" t="s">
        <v>1391</v>
      </c>
      <c r="C127" s="69" t="s">
        <v>1129</v>
      </c>
      <c r="D127" s="70" t="s">
        <v>1451</v>
      </c>
      <c r="E127" s="71" t="s">
        <v>1452</v>
      </c>
    </row>
    <row r="128" spans="2:5" x14ac:dyDescent="0.25">
      <c r="B128" s="68" t="s">
        <v>1391</v>
      </c>
      <c r="C128" s="69" t="s">
        <v>1129</v>
      </c>
      <c r="D128" s="70" t="s">
        <v>1453</v>
      </c>
      <c r="E128" s="71" t="s">
        <v>1454</v>
      </c>
    </row>
    <row r="129" spans="2:5" x14ac:dyDescent="0.25">
      <c r="B129" s="68" t="s">
        <v>1391</v>
      </c>
      <c r="C129" s="69" t="s">
        <v>1129</v>
      </c>
      <c r="D129" s="70" t="s">
        <v>1455</v>
      </c>
      <c r="E129" s="71" t="s">
        <v>969</v>
      </c>
    </row>
    <row r="130" spans="2:5" x14ac:dyDescent="0.25">
      <c r="B130" s="68" t="s">
        <v>1391</v>
      </c>
      <c r="C130" s="69" t="s">
        <v>1129</v>
      </c>
      <c r="D130" s="70" t="s">
        <v>1456</v>
      </c>
      <c r="E130" s="71" t="s">
        <v>1457</v>
      </c>
    </row>
    <row r="131" spans="2:5" x14ac:dyDescent="0.25">
      <c r="B131" s="68" t="s">
        <v>1391</v>
      </c>
      <c r="C131" s="69" t="s">
        <v>1129</v>
      </c>
      <c r="D131" s="70" t="s">
        <v>1458</v>
      </c>
      <c r="E131" s="71" t="s">
        <v>1459</v>
      </c>
    </row>
    <row r="132" spans="2:5" x14ac:dyDescent="0.25">
      <c r="B132" s="68" t="s">
        <v>1391</v>
      </c>
      <c r="C132" s="69" t="s">
        <v>1129</v>
      </c>
      <c r="D132" s="70" t="s">
        <v>1460</v>
      </c>
      <c r="E132" s="71" t="s">
        <v>1461</v>
      </c>
    </row>
    <row r="133" spans="2:5" x14ac:dyDescent="0.25">
      <c r="B133" s="68" t="s">
        <v>1391</v>
      </c>
      <c r="C133" s="69" t="s">
        <v>1129</v>
      </c>
      <c r="D133" s="70" t="s">
        <v>857</v>
      </c>
      <c r="E133" s="71" t="s">
        <v>856</v>
      </c>
    </row>
    <row r="134" spans="2:5" x14ac:dyDescent="0.25">
      <c r="B134" s="68" t="s">
        <v>1391</v>
      </c>
      <c r="C134" s="69" t="s">
        <v>1129</v>
      </c>
      <c r="D134" s="70" t="s">
        <v>1462</v>
      </c>
      <c r="E134" s="71" t="s">
        <v>968</v>
      </c>
    </row>
    <row r="135" spans="2:5" x14ac:dyDescent="0.25">
      <c r="B135" s="68" t="s">
        <v>1391</v>
      </c>
      <c r="C135" s="69" t="s">
        <v>1129</v>
      </c>
      <c r="D135" s="70" t="s">
        <v>1463</v>
      </c>
      <c r="E135" s="71" t="s">
        <v>1464</v>
      </c>
    </row>
    <row r="136" spans="2:5" x14ac:dyDescent="0.25">
      <c r="B136" s="68" t="s">
        <v>1391</v>
      </c>
      <c r="C136" s="69" t="s">
        <v>1129</v>
      </c>
      <c r="D136" s="70" t="s">
        <v>545</v>
      </c>
      <c r="E136" s="71" t="s">
        <v>1263</v>
      </c>
    </row>
    <row r="137" spans="2:5" x14ac:dyDescent="0.25">
      <c r="B137" s="68" t="s">
        <v>1391</v>
      </c>
      <c r="C137" s="69" t="s">
        <v>1142</v>
      </c>
      <c r="D137" s="70" t="s">
        <v>505</v>
      </c>
      <c r="E137" s="71" t="s">
        <v>1141</v>
      </c>
    </row>
    <row r="138" spans="2:5" x14ac:dyDescent="0.25">
      <c r="B138" s="68" t="s">
        <v>1391</v>
      </c>
      <c r="C138" s="69" t="s">
        <v>1142</v>
      </c>
      <c r="D138" s="70" t="s">
        <v>973</v>
      </c>
      <c r="E138" s="71" t="s">
        <v>972</v>
      </c>
    </row>
    <row r="139" spans="2:5" x14ac:dyDescent="0.25">
      <c r="B139" s="68" t="s">
        <v>1391</v>
      </c>
      <c r="C139" s="69" t="s">
        <v>1142</v>
      </c>
      <c r="D139" s="70" t="s">
        <v>971</v>
      </c>
      <c r="E139" s="71" t="s">
        <v>970</v>
      </c>
    </row>
    <row r="140" spans="2:5" x14ac:dyDescent="0.25">
      <c r="B140" s="68" t="s">
        <v>1391</v>
      </c>
      <c r="C140" s="69" t="s">
        <v>1142</v>
      </c>
      <c r="D140" s="70" t="s">
        <v>521</v>
      </c>
      <c r="E140" s="71" t="s">
        <v>520</v>
      </c>
    </row>
    <row r="141" spans="2:5" x14ac:dyDescent="0.25">
      <c r="B141" s="68" t="s">
        <v>1391</v>
      </c>
      <c r="C141" s="69" t="s">
        <v>1142</v>
      </c>
      <c r="D141" s="70" t="s">
        <v>547</v>
      </c>
      <c r="E141" s="71" t="s">
        <v>546</v>
      </c>
    </row>
    <row r="142" spans="2:5" x14ac:dyDescent="0.25">
      <c r="B142" s="68" t="s">
        <v>1391</v>
      </c>
      <c r="C142" s="69" t="s">
        <v>1122</v>
      </c>
      <c r="D142" s="70" t="s">
        <v>378</v>
      </c>
      <c r="E142" s="71" t="s">
        <v>1121</v>
      </c>
    </row>
    <row r="143" spans="2:5" x14ac:dyDescent="0.25">
      <c r="B143" s="68" t="s">
        <v>1391</v>
      </c>
      <c r="C143" s="69" t="s">
        <v>1122</v>
      </c>
      <c r="D143" s="70" t="s">
        <v>861</v>
      </c>
      <c r="E143" s="71" t="s">
        <v>860</v>
      </c>
    </row>
    <row r="144" spans="2:5" x14ac:dyDescent="0.25">
      <c r="B144" s="68" t="s">
        <v>1391</v>
      </c>
      <c r="C144" s="69" t="s">
        <v>1122</v>
      </c>
      <c r="D144" s="70" t="s">
        <v>859</v>
      </c>
      <c r="E144" s="71" t="s">
        <v>858</v>
      </c>
    </row>
    <row r="145" spans="2:5" x14ac:dyDescent="0.25">
      <c r="B145" s="68" t="s">
        <v>1391</v>
      </c>
      <c r="C145" s="69" t="s">
        <v>1122</v>
      </c>
      <c r="D145" s="70" t="s">
        <v>392</v>
      </c>
      <c r="E145" s="71" t="s">
        <v>391</v>
      </c>
    </row>
    <row r="146" spans="2:5" x14ac:dyDescent="0.25">
      <c r="B146" s="68" t="s">
        <v>1391</v>
      </c>
      <c r="C146" s="69" t="s">
        <v>1122</v>
      </c>
      <c r="D146" s="70" t="s">
        <v>414</v>
      </c>
      <c r="E146" s="71" t="s">
        <v>413</v>
      </c>
    </row>
    <row r="147" spans="2:5" x14ac:dyDescent="0.25">
      <c r="B147" s="68" t="s">
        <v>1391</v>
      </c>
      <c r="C147" s="69" t="s">
        <v>1096</v>
      </c>
      <c r="D147" s="70" t="s">
        <v>1094</v>
      </c>
      <c r="E147" s="71" t="s">
        <v>1095</v>
      </c>
    </row>
    <row r="148" spans="2:5" x14ac:dyDescent="0.25">
      <c r="B148" s="68" t="s">
        <v>1391</v>
      </c>
      <c r="C148" s="69" t="s">
        <v>1096</v>
      </c>
      <c r="D148" s="70" t="s">
        <v>1152</v>
      </c>
      <c r="E148" s="71" t="s">
        <v>1153</v>
      </c>
    </row>
    <row r="149" spans="2:5" x14ac:dyDescent="0.25">
      <c r="B149" s="68" t="s">
        <v>1391</v>
      </c>
      <c r="C149" s="69" t="s">
        <v>1096</v>
      </c>
      <c r="D149" s="70" t="s">
        <v>282</v>
      </c>
      <c r="E149" s="71" t="s">
        <v>1193</v>
      </c>
    </row>
    <row r="150" spans="2:5" x14ac:dyDescent="0.25">
      <c r="B150" s="68" t="s">
        <v>1391</v>
      </c>
      <c r="C150" s="69" t="s">
        <v>1096</v>
      </c>
      <c r="D150" s="70" t="s">
        <v>307</v>
      </c>
      <c r="E150" s="71" t="s">
        <v>1202</v>
      </c>
    </row>
    <row r="151" spans="2:5" x14ac:dyDescent="0.25">
      <c r="B151" s="68" t="s">
        <v>1391</v>
      </c>
      <c r="C151" s="69" t="s">
        <v>1096</v>
      </c>
      <c r="D151" s="70" t="s">
        <v>265</v>
      </c>
      <c r="E151" s="71" t="s">
        <v>1212</v>
      </c>
    </row>
    <row r="152" spans="2:5" x14ac:dyDescent="0.25">
      <c r="B152" s="68" t="s">
        <v>1391</v>
      </c>
      <c r="C152" s="69" t="s">
        <v>1096</v>
      </c>
      <c r="D152" s="70" t="s">
        <v>982</v>
      </c>
      <c r="E152" s="71" t="s">
        <v>1230</v>
      </c>
    </row>
    <row r="153" spans="2:5" x14ac:dyDescent="0.25">
      <c r="B153" s="68" t="s">
        <v>1391</v>
      </c>
      <c r="C153" s="69" t="s">
        <v>1096</v>
      </c>
      <c r="D153" s="70" t="s">
        <v>981</v>
      </c>
      <c r="E153" s="71" t="s">
        <v>1234</v>
      </c>
    </row>
    <row r="154" spans="2:5" x14ac:dyDescent="0.25">
      <c r="B154" s="68" t="s">
        <v>1391</v>
      </c>
      <c r="C154" s="69" t="s">
        <v>1096</v>
      </c>
      <c r="D154" s="70" t="s">
        <v>674</v>
      </c>
      <c r="E154" s="71" t="s">
        <v>673</v>
      </c>
    </row>
    <row r="155" spans="2:5" x14ac:dyDescent="0.25">
      <c r="B155" s="68" t="s">
        <v>1391</v>
      </c>
      <c r="C155" s="69" t="s">
        <v>1126</v>
      </c>
      <c r="D155" s="70" t="s">
        <v>379</v>
      </c>
      <c r="E155" s="71" t="s">
        <v>1125</v>
      </c>
    </row>
    <row r="156" spans="2:5" x14ac:dyDescent="0.25">
      <c r="B156" s="68" t="s">
        <v>1391</v>
      </c>
      <c r="C156" s="69" t="s">
        <v>1126</v>
      </c>
      <c r="D156" s="70" t="s">
        <v>977</v>
      </c>
      <c r="E156" s="71" t="s">
        <v>976</v>
      </c>
    </row>
    <row r="157" spans="2:5" x14ac:dyDescent="0.25">
      <c r="B157" s="68" t="s">
        <v>1391</v>
      </c>
      <c r="C157" s="69" t="s">
        <v>1126</v>
      </c>
      <c r="D157" s="70" t="s">
        <v>975</v>
      </c>
      <c r="E157" s="71" t="s">
        <v>974</v>
      </c>
    </row>
    <row r="158" spans="2:5" x14ac:dyDescent="0.25">
      <c r="B158" s="68" t="s">
        <v>1391</v>
      </c>
      <c r="C158" s="69" t="s">
        <v>1126</v>
      </c>
      <c r="D158" s="70" t="s">
        <v>394</v>
      </c>
      <c r="E158" s="71" t="s">
        <v>393</v>
      </c>
    </row>
    <row r="159" spans="2:5" x14ac:dyDescent="0.25">
      <c r="B159" s="68" t="s">
        <v>1391</v>
      </c>
      <c r="C159" s="69" t="s">
        <v>1126</v>
      </c>
      <c r="D159" s="70" t="s">
        <v>416</v>
      </c>
      <c r="E159" s="71" t="s">
        <v>415</v>
      </c>
    </row>
    <row r="160" spans="2:5" x14ac:dyDescent="0.25">
      <c r="B160" s="68" t="s">
        <v>1391</v>
      </c>
      <c r="C160" s="69" t="s">
        <v>1126</v>
      </c>
      <c r="D160" s="70" t="s">
        <v>337</v>
      </c>
      <c r="E160" s="71" t="s">
        <v>336</v>
      </c>
    </row>
    <row r="161" spans="2:5" x14ac:dyDescent="0.25">
      <c r="B161" s="68" t="s">
        <v>1391</v>
      </c>
      <c r="C161" s="69" t="s">
        <v>1120</v>
      </c>
      <c r="D161" s="70" t="s">
        <v>380</v>
      </c>
      <c r="E161" s="71" t="s">
        <v>1119</v>
      </c>
    </row>
    <row r="162" spans="2:5" x14ac:dyDescent="0.25">
      <c r="B162" s="68" t="s">
        <v>1391</v>
      </c>
      <c r="C162" s="69" t="s">
        <v>1120</v>
      </c>
      <c r="D162" s="70" t="s">
        <v>873</v>
      </c>
      <c r="E162" s="71" t="s">
        <v>872</v>
      </c>
    </row>
    <row r="163" spans="2:5" x14ac:dyDescent="0.25">
      <c r="B163" s="68" t="s">
        <v>1391</v>
      </c>
      <c r="C163" s="69" t="s">
        <v>1120</v>
      </c>
      <c r="D163" s="70" t="s">
        <v>871</v>
      </c>
      <c r="E163" s="71" t="s">
        <v>870</v>
      </c>
    </row>
    <row r="164" spans="2:5" x14ac:dyDescent="0.25">
      <c r="B164" s="68" t="s">
        <v>1391</v>
      </c>
      <c r="C164" s="69" t="s">
        <v>1120</v>
      </c>
      <c r="D164" s="70" t="s">
        <v>396</v>
      </c>
      <c r="E164" s="71" t="s">
        <v>395</v>
      </c>
    </row>
    <row r="165" spans="2:5" x14ac:dyDescent="0.25">
      <c r="B165" s="68" t="s">
        <v>1391</v>
      </c>
      <c r="C165" s="69" t="s">
        <v>1120</v>
      </c>
      <c r="D165" s="70" t="s">
        <v>418</v>
      </c>
      <c r="E165" s="71" t="s">
        <v>417</v>
      </c>
    </row>
    <row r="166" spans="2:5" x14ac:dyDescent="0.25">
      <c r="B166" s="68" t="s">
        <v>1391</v>
      </c>
      <c r="C166" s="69" t="s">
        <v>1098</v>
      </c>
      <c r="D166" s="70" t="s">
        <v>295</v>
      </c>
      <c r="E166" s="71" t="s">
        <v>1097</v>
      </c>
    </row>
    <row r="167" spans="2:5" x14ac:dyDescent="0.25">
      <c r="B167" s="68" t="s">
        <v>1391</v>
      </c>
      <c r="C167" s="69" t="s">
        <v>1098</v>
      </c>
      <c r="D167" s="70" t="s">
        <v>989</v>
      </c>
      <c r="E167" s="71" t="s">
        <v>988</v>
      </c>
    </row>
    <row r="168" spans="2:5" x14ac:dyDescent="0.25">
      <c r="B168" s="68" t="s">
        <v>1391</v>
      </c>
      <c r="C168" s="69" t="s">
        <v>1098</v>
      </c>
      <c r="D168" s="70" t="s">
        <v>987</v>
      </c>
      <c r="E168" s="71" t="s">
        <v>986</v>
      </c>
    </row>
    <row r="169" spans="2:5" x14ac:dyDescent="0.25">
      <c r="B169" s="68" t="s">
        <v>1391</v>
      </c>
      <c r="C169" s="69" t="s">
        <v>1098</v>
      </c>
      <c r="D169" s="70" t="s">
        <v>301</v>
      </c>
      <c r="E169" s="71" t="s">
        <v>300</v>
      </c>
    </row>
    <row r="170" spans="2:5" x14ac:dyDescent="0.25">
      <c r="B170" s="68" t="s">
        <v>1391</v>
      </c>
      <c r="C170" s="69" t="s">
        <v>1098</v>
      </c>
      <c r="D170" s="70" t="s">
        <v>991</v>
      </c>
      <c r="E170" s="71" t="s">
        <v>990</v>
      </c>
    </row>
    <row r="171" spans="2:5" x14ac:dyDescent="0.25">
      <c r="B171" s="68" t="s">
        <v>1391</v>
      </c>
      <c r="C171" s="69" t="s">
        <v>1136</v>
      </c>
      <c r="D171" s="70" t="s">
        <v>506</v>
      </c>
      <c r="E171" s="71" t="s">
        <v>1135</v>
      </c>
    </row>
    <row r="172" spans="2:5" x14ac:dyDescent="0.25">
      <c r="B172" s="68" t="s">
        <v>1391</v>
      </c>
      <c r="C172" s="69" t="s">
        <v>1136</v>
      </c>
      <c r="D172" s="70" t="s">
        <v>700</v>
      </c>
      <c r="E172" s="71" t="s">
        <v>1161</v>
      </c>
    </row>
    <row r="173" spans="2:5" x14ac:dyDescent="0.25">
      <c r="B173" s="68" t="s">
        <v>1391</v>
      </c>
      <c r="C173" s="69" t="s">
        <v>1136</v>
      </c>
      <c r="D173" s="70" t="s">
        <v>699</v>
      </c>
      <c r="E173" s="71" t="s">
        <v>862</v>
      </c>
    </row>
    <row r="174" spans="2:5" x14ac:dyDescent="0.25">
      <c r="B174" s="68" t="s">
        <v>1391</v>
      </c>
      <c r="C174" s="69" t="s">
        <v>1136</v>
      </c>
      <c r="D174" s="70" t="s">
        <v>706</v>
      </c>
      <c r="E174" s="71" t="s">
        <v>1209</v>
      </c>
    </row>
    <row r="175" spans="2:5" x14ac:dyDescent="0.25">
      <c r="B175" s="68" t="s">
        <v>1391</v>
      </c>
      <c r="C175" s="69" t="s">
        <v>1136</v>
      </c>
      <c r="D175" s="70" t="s">
        <v>869</v>
      </c>
      <c r="E175" s="71" t="s">
        <v>1228</v>
      </c>
    </row>
    <row r="176" spans="2:5" x14ac:dyDescent="0.25">
      <c r="B176" s="68" t="s">
        <v>1391</v>
      </c>
      <c r="C176" s="69" t="s">
        <v>1136</v>
      </c>
      <c r="D176" s="70" t="s">
        <v>868</v>
      </c>
      <c r="E176" s="71" t="s">
        <v>867</v>
      </c>
    </row>
    <row r="177" spans="2:5" x14ac:dyDescent="0.25">
      <c r="B177" s="68" t="s">
        <v>1391</v>
      </c>
      <c r="C177" s="69" t="s">
        <v>1136</v>
      </c>
      <c r="D177" s="70" t="s">
        <v>864</v>
      </c>
      <c r="E177" s="71" t="s">
        <v>863</v>
      </c>
    </row>
    <row r="178" spans="2:5" x14ac:dyDescent="0.25">
      <c r="B178" s="68" t="s">
        <v>1391</v>
      </c>
      <c r="C178" s="69" t="s">
        <v>1136</v>
      </c>
      <c r="D178" s="70" t="s">
        <v>866</v>
      </c>
      <c r="E178" s="71" t="s">
        <v>865</v>
      </c>
    </row>
    <row r="179" spans="2:5" x14ac:dyDescent="0.25">
      <c r="B179" s="68" t="s">
        <v>1391</v>
      </c>
      <c r="C179" s="69" t="s">
        <v>1136</v>
      </c>
      <c r="D179" s="70" t="s">
        <v>522</v>
      </c>
      <c r="E179" s="71" t="s">
        <v>1248</v>
      </c>
    </row>
    <row r="180" spans="2:5" x14ac:dyDescent="0.25">
      <c r="B180" s="68" t="s">
        <v>1391</v>
      </c>
      <c r="C180" s="69" t="s">
        <v>1136</v>
      </c>
      <c r="D180" s="70" t="s">
        <v>548</v>
      </c>
      <c r="E180" s="71" t="s">
        <v>1265</v>
      </c>
    </row>
    <row r="181" spans="2:5" x14ac:dyDescent="0.25">
      <c r="B181" s="68" t="s">
        <v>1391</v>
      </c>
      <c r="C181" s="69" t="s">
        <v>1132</v>
      </c>
      <c r="D181" s="70" t="s">
        <v>507</v>
      </c>
      <c r="E181" s="71" t="s">
        <v>1131</v>
      </c>
    </row>
    <row r="182" spans="2:5" x14ac:dyDescent="0.25">
      <c r="B182" s="68" t="s">
        <v>1391</v>
      </c>
      <c r="C182" s="69" t="s">
        <v>1132</v>
      </c>
      <c r="D182" s="70" t="s">
        <v>835</v>
      </c>
      <c r="E182" s="71" t="s">
        <v>834</v>
      </c>
    </row>
    <row r="183" spans="2:5" x14ac:dyDescent="0.25">
      <c r="B183" s="68" t="s">
        <v>1391</v>
      </c>
      <c r="C183" s="69" t="s">
        <v>1132</v>
      </c>
      <c r="D183" s="70" t="s">
        <v>833</v>
      </c>
      <c r="E183" s="71" t="s">
        <v>832</v>
      </c>
    </row>
    <row r="184" spans="2:5" x14ac:dyDescent="0.25">
      <c r="B184" s="68" t="s">
        <v>1391</v>
      </c>
      <c r="C184" s="69" t="s">
        <v>1132</v>
      </c>
      <c r="D184" s="70" t="s">
        <v>550</v>
      </c>
      <c r="E184" s="71" t="s">
        <v>549</v>
      </c>
    </row>
    <row r="185" spans="2:5" x14ac:dyDescent="0.25">
      <c r="B185" s="68" t="s">
        <v>1391</v>
      </c>
      <c r="C185" s="69" t="s">
        <v>1124</v>
      </c>
      <c r="D185" s="70" t="s">
        <v>382</v>
      </c>
      <c r="E185" s="71" t="s">
        <v>1123</v>
      </c>
    </row>
    <row r="186" spans="2:5" x14ac:dyDescent="0.25">
      <c r="B186" s="68" t="s">
        <v>1391</v>
      </c>
      <c r="C186" s="69" t="s">
        <v>1124</v>
      </c>
      <c r="D186" s="70" t="s">
        <v>881</v>
      </c>
      <c r="E186" s="71" t="s">
        <v>880</v>
      </c>
    </row>
    <row r="187" spans="2:5" x14ac:dyDescent="0.25">
      <c r="B187" s="68" t="s">
        <v>1391</v>
      </c>
      <c r="C187" s="69" t="s">
        <v>1124</v>
      </c>
      <c r="D187" s="70" t="s">
        <v>879</v>
      </c>
      <c r="E187" s="71" t="s">
        <v>878</v>
      </c>
    </row>
    <row r="188" spans="2:5" x14ac:dyDescent="0.25">
      <c r="B188" s="68" t="s">
        <v>1391</v>
      </c>
      <c r="C188" s="69" t="s">
        <v>1124</v>
      </c>
      <c r="D188" s="70" t="s">
        <v>400</v>
      </c>
      <c r="E188" s="71" t="s">
        <v>399</v>
      </c>
    </row>
    <row r="189" spans="2:5" x14ac:dyDescent="0.25">
      <c r="B189" s="68" t="s">
        <v>1391</v>
      </c>
      <c r="C189" s="69" t="s">
        <v>1124</v>
      </c>
      <c r="D189" s="70" t="s">
        <v>422</v>
      </c>
      <c r="E189" s="71" t="s">
        <v>421</v>
      </c>
    </row>
    <row r="190" spans="2:5" x14ac:dyDescent="0.25">
      <c r="B190" s="68" t="s">
        <v>1391</v>
      </c>
      <c r="C190" s="69" t="s">
        <v>1143</v>
      </c>
      <c r="D190" s="70" t="s">
        <v>508</v>
      </c>
      <c r="E190" s="71" t="s">
        <v>838</v>
      </c>
    </row>
    <row r="191" spans="2:5" x14ac:dyDescent="0.25">
      <c r="B191" s="68" t="s">
        <v>1391</v>
      </c>
      <c r="C191" s="69" t="s">
        <v>1143</v>
      </c>
      <c r="D191" s="70" t="s">
        <v>552</v>
      </c>
      <c r="E191" s="71" t="s">
        <v>551</v>
      </c>
    </row>
    <row r="192" spans="2:5" x14ac:dyDescent="0.25">
      <c r="B192" s="68" t="s">
        <v>1391</v>
      </c>
      <c r="C192" s="69" t="s">
        <v>1078</v>
      </c>
      <c r="D192" s="70" t="s">
        <v>999</v>
      </c>
      <c r="E192" s="71" t="s">
        <v>1077</v>
      </c>
    </row>
    <row r="193" spans="2:5" x14ac:dyDescent="0.25">
      <c r="B193" s="68" t="s">
        <v>1391</v>
      </c>
      <c r="C193" s="69" t="s">
        <v>1078</v>
      </c>
      <c r="D193" s="70" t="s">
        <v>383</v>
      </c>
      <c r="E193" s="71" t="s">
        <v>1110</v>
      </c>
    </row>
    <row r="194" spans="2:5" x14ac:dyDescent="0.25">
      <c r="B194" s="68" t="s">
        <v>1391</v>
      </c>
      <c r="C194" s="69" t="s">
        <v>1078</v>
      </c>
      <c r="D194" s="70" t="s">
        <v>692</v>
      </c>
      <c r="E194" s="71" t="s">
        <v>1158</v>
      </c>
    </row>
    <row r="195" spans="2:5" x14ac:dyDescent="0.25">
      <c r="B195" s="68" t="s">
        <v>1391</v>
      </c>
      <c r="C195" s="69" t="s">
        <v>1078</v>
      </c>
      <c r="D195" s="70" t="s">
        <v>693</v>
      </c>
      <c r="E195" s="71" t="s">
        <v>1183</v>
      </c>
    </row>
    <row r="196" spans="2:5" x14ac:dyDescent="0.25">
      <c r="B196" s="68" t="s">
        <v>1391</v>
      </c>
      <c r="C196" s="69" t="s">
        <v>1078</v>
      </c>
      <c r="D196" s="70" t="s">
        <v>680</v>
      </c>
      <c r="E196" s="71" t="s">
        <v>1189</v>
      </c>
    </row>
    <row r="197" spans="2:5" x14ac:dyDescent="0.25">
      <c r="B197" s="68" t="s">
        <v>1391</v>
      </c>
      <c r="C197" s="69" t="s">
        <v>1078</v>
      </c>
      <c r="D197" s="70" t="s">
        <v>683</v>
      </c>
      <c r="E197" s="71" t="s">
        <v>994</v>
      </c>
    </row>
    <row r="198" spans="2:5" x14ac:dyDescent="0.25">
      <c r="B198" s="68" t="s">
        <v>1391</v>
      </c>
      <c r="C198" s="69" t="s">
        <v>1078</v>
      </c>
      <c r="D198" s="70" t="s">
        <v>694</v>
      </c>
      <c r="E198" s="71" t="s">
        <v>1199</v>
      </c>
    </row>
    <row r="199" spans="2:5" x14ac:dyDescent="0.25">
      <c r="B199" s="68" t="s">
        <v>1391</v>
      </c>
      <c r="C199" s="69" t="s">
        <v>1078</v>
      </c>
      <c r="D199" s="70" t="s">
        <v>695</v>
      </c>
      <c r="E199" s="71" t="s">
        <v>1206</v>
      </c>
    </row>
    <row r="200" spans="2:5" x14ac:dyDescent="0.25">
      <c r="B200" s="68" t="s">
        <v>1391</v>
      </c>
      <c r="C200" s="69" t="s">
        <v>1078</v>
      </c>
      <c r="D200" s="70" t="s">
        <v>998</v>
      </c>
      <c r="E200" s="71" t="s">
        <v>997</v>
      </c>
    </row>
    <row r="201" spans="2:5" x14ac:dyDescent="0.25">
      <c r="B201" s="68" t="s">
        <v>1391</v>
      </c>
      <c r="C201" s="69" t="s">
        <v>1078</v>
      </c>
      <c r="D201" s="70" t="s">
        <v>996</v>
      </c>
      <c r="E201" s="71" t="s">
        <v>995</v>
      </c>
    </row>
    <row r="202" spans="2:5" x14ac:dyDescent="0.25">
      <c r="B202" s="68" t="s">
        <v>1391</v>
      </c>
      <c r="C202" s="69" t="s">
        <v>1078</v>
      </c>
      <c r="D202" s="70" t="s">
        <v>993</v>
      </c>
      <c r="E202" s="71" t="s">
        <v>992</v>
      </c>
    </row>
    <row r="203" spans="2:5" x14ac:dyDescent="0.25">
      <c r="B203" s="68" t="s">
        <v>1391</v>
      </c>
      <c r="C203" s="69" t="s">
        <v>1078</v>
      </c>
      <c r="D203" s="70" t="s">
        <v>401</v>
      </c>
      <c r="E203" s="71" t="s">
        <v>1247</v>
      </c>
    </row>
    <row r="204" spans="2:5" x14ac:dyDescent="0.25">
      <c r="B204" s="68" t="s">
        <v>1391</v>
      </c>
      <c r="C204" s="69" t="s">
        <v>1078</v>
      </c>
      <c r="D204" s="70" t="s">
        <v>409</v>
      </c>
      <c r="E204" s="71" t="s">
        <v>408</v>
      </c>
    </row>
    <row r="205" spans="2:5" x14ac:dyDescent="0.25">
      <c r="B205" s="68" t="s">
        <v>1391</v>
      </c>
      <c r="C205" s="69" t="s">
        <v>1078</v>
      </c>
      <c r="D205" s="70" t="s">
        <v>423</v>
      </c>
      <c r="E205" s="71" t="s">
        <v>1261</v>
      </c>
    </row>
    <row r="206" spans="2:5" x14ac:dyDescent="0.25">
      <c r="B206" s="68" t="s">
        <v>1391</v>
      </c>
      <c r="C206" s="69" t="s">
        <v>1074</v>
      </c>
      <c r="D206" s="70" t="s">
        <v>23</v>
      </c>
      <c r="E206" s="71" t="s">
        <v>1073</v>
      </c>
    </row>
    <row r="207" spans="2:5" x14ac:dyDescent="0.25">
      <c r="B207" s="68" t="s">
        <v>1391</v>
      </c>
      <c r="C207" s="69" t="s">
        <v>1074</v>
      </c>
      <c r="D207" s="70" t="s">
        <v>37</v>
      </c>
      <c r="E207" s="71" t="s">
        <v>1087</v>
      </c>
    </row>
    <row r="208" spans="2:5" x14ac:dyDescent="0.25">
      <c r="B208" s="68" t="s">
        <v>1391</v>
      </c>
      <c r="C208" s="69" t="s">
        <v>1074</v>
      </c>
      <c r="D208" s="70" t="s">
        <v>1089</v>
      </c>
      <c r="E208" s="71" t="s">
        <v>1090</v>
      </c>
    </row>
    <row r="209" spans="2:5" x14ac:dyDescent="0.25">
      <c r="B209" s="68" t="s">
        <v>1391</v>
      </c>
      <c r="C209" s="69" t="s">
        <v>1074</v>
      </c>
      <c r="D209" s="70" t="s">
        <v>50</v>
      </c>
      <c r="E209" s="71" t="s">
        <v>887</v>
      </c>
    </row>
    <row r="210" spans="2:5" x14ac:dyDescent="0.25">
      <c r="B210" s="68" t="s">
        <v>1391</v>
      </c>
      <c r="C210" s="69" t="s">
        <v>1074</v>
      </c>
      <c r="D210" s="70" t="s">
        <v>51</v>
      </c>
      <c r="E210" s="71" t="s">
        <v>1156</v>
      </c>
    </row>
    <row r="211" spans="2:5" x14ac:dyDescent="0.25">
      <c r="B211" s="68" t="s">
        <v>1391</v>
      </c>
      <c r="C211" s="69" t="s">
        <v>1074</v>
      </c>
      <c r="D211" s="70" t="s">
        <v>888</v>
      </c>
      <c r="E211" s="71" t="s">
        <v>1162</v>
      </c>
    </row>
    <row r="212" spans="2:5" x14ac:dyDescent="0.25">
      <c r="B212" s="68" t="s">
        <v>1391</v>
      </c>
      <c r="C212" s="69" t="s">
        <v>1074</v>
      </c>
      <c r="D212" s="70" t="s">
        <v>53</v>
      </c>
      <c r="E212" s="71" t="s">
        <v>1166</v>
      </c>
    </row>
    <row r="213" spans="2:5" x14ac:dyDescent="0.25">
      <c r="B213" s="68" t="s">
        <v>1391</v>
      </c>
      <c r="C213" s="69" t="s">
        <v>1074</v>
      </c>
      <c r="D213" s="70" t="s">
        <v>1169</v>
      </c>
      <c r="E213" s="71" t="s">
        <v>1170</v>
      </c>
    </row>
    <row r="214" spans="2:5" x14ac:dyDescent="0.25">
      <c r="B214" s="68" t="s">
        <v>1391</v>
      </c>
      <c r="C214" s="69" t="s">
        <v>1074</v>
      </c>
      <c r="D214" s="70" t="s">
        <v>79</v>
      </c>
      <c r="E214" s="71" t="s">
        <v>1173</v>
      </c>
    </row>
    <row r="215" spans="2:5" x14ac:dyDescent="0.25">
      <c r="B215" s="68" t="s">
        <v>1391</v>
      </c>
      <c r="C215" s="69" t="s">
        <v>1074</v>
      </c>
      <c r="D215" s="70" t="s">
        <v>103</v>
      </c>
      <c r="E215" s="71" t="s">
        <v>1178</v>
      </c>
    </row>
    <row r="216" spans="2:5" x14ac:dyDescent="0.25">
      <c r="B216" s="68" t="s">
        <v>1391</v>
      </c>
      <c r="C216" s="69" t="s">
        <v>1074</v>
      </c>
      <c r="D216" s="70" t="s">
        <v>60</v>
      </c>
      <c r="E216" s="71" t="s">
        <v>1181</v>
      </c>
    </row>
    <row r="217" spans="2:5" x14ac:dyDescent="0.25">
      <c r="B217" s="68" t="s">
        <v>1391</v>
      </c>
      <c r="C217" s="69" t="s">
        <v>1074</v>
      </c>
      <c r="D217" s="70" t="s">
        <v>24</v>
      </c>
      <c r="E217" s="71" t="s">
        <v>1187</v>
      </c>
    </row>
    <row r="218" spans="2:5" x14ac:dyDescent="0.25">
      <c r="B218" s="68" t="s">
        <v>1391</v>
      </c>
      <c r="C218" s="69" t="s">
        <v>1074</v>
      </c>
      <c r="D218" s="70" t="s">
        <v>38</v>
      </c>
      <c r="E218" s="71" t="s">
        <v>1194</v>
      </c>
    </row>
    <row r="219" spans="2:5" x14ac:dyDescent="0.25">
      <c r="B219" s="68" t="s">
        <v>1391</v>
      </c>
      <c r="C219" s="69" t="s">
        <v>1074</v>
      </c>
      <c r="D219" s="70" t="s">
        <v>62</v>
      </c>
      <c r="E219" s="71" t="s">
        <v>1197</v>
      </c>
    </row>
    <row r="220" spans="2:5" x14ac:dyDescent="0.25">
      <c r="B220" s="68" t="s">
        <v>1391</v>
      </c>
      <c r="C220" s="69" t="s">
        <v>1074</v>
      </c>
      <c r="D220" s="70" t="s">
        <v>70</v>
      </c>
      <c r="E220" s="71" t="s">
        <v>1204</v>
      </c>
    </row>
    <row r="221" spans="2:5" x14ac:dyDescent="0.25">
      <c r="B221" s="68" t="s">
        <v>1391</v>
      </c>
      <c r="C221" s="69" t="s">
        <v>1074</v>
      </c>
      <c r="D221" s="70" t="s">
        <v>74</v>
      </c>
      <c r="E221" s="71" t="s">
        <v>1210</v>
      </c>
    </row>
    <row r="222" spans="2:5" x14ac:dyDescent="0.25">
      <c r="B222" s="68" t="s">
        <v>1391</v>
      </c>
      <c r="C222" s="69" t="s">
        <v>1074</v>
      </c>
      <c r="D222" s="70" t="s">
        <v>28</v>
      </c>
      <c r="E222" s="71" t="s">
        <v>1214</v>
      </c>
    </row>
    <row r="223" spans="2:5" x14ac:dyDescent="0.25">
      <c r="B223" s="68" t="s">
        <v>1391</v>
      </c>
      <c r="C223" s="69" t="s">
        <v>1074</v>
      </c>
      <c r="D223" s="70" t="s">
        <v>65</v>
      </c>
      <c r="E223" s="71" t="s">
        <v>1218</v>
      </c>
    </row>
    <row r="224" spans="2:5" x14ac:dyDescent="0.25">
      <c r="B224" s="68" t="s">
        <v>1391</v>
      </c>
      <c r="C224" s="69" t="s">
        <v>1074</v>
      </c>
      <c r="D224" s="70" t="s">
        <v>49</v>
      </c>
      <c r="E224" s="71" t="s">
        <v>1224</v>
      </c>
    </row>
    <row r="225" spans="2:5" x14ac:dyDescent="0.25">
      <c r="B225" s="68" t="s">
        <v>1391</v>
      </c>
      <c r="C225" s="69" t="s">
        <v>1074</v>
      </c>
      <c r="D225" s="70" t="s">
        <v>886</v>
      </c>
      <c r="E225" s="71" t="s">
        <v>1235</v>
      </c>
    </row>
    <row r="226" spans="2:5" x14ac:dyDescent="0.25">
      <c r="B226" s="68" t="s">
        <v>1391</v>
      </c>
      <c r="C226" s="69" t="s">
        <v>1074</v>
      </c>
      <c r="D226" s="70" t="s">
        <v>57</v>
      </c>
      <c r="E226" s="71" t="s">
        <v>56</v>
      </c>
    </row>
    <row r="227" spans="2:5" x14ac:dyDescent="0.25">
      <c r="B227" s="68" t="s">
        <v>1391</v>
      </c>
      <c r="C227" s="69" t="s">
        <v>1074</v>
      </c>
      <c r="D227" s="70" t="s">
        <v>59</v>
      </c>
      <c r="E227" s="71" t="s">
        <v>58</v>
      </c>
    </row>
    <row r="228" spans="2:5" x14ac:dyDescent="0.25">
      <c r="B228" s="68" t="s">
        <v>1391</v>
      </c>
      <c r="C228" s="69" t="s">
        <v>1074</v>
      </c>
      <c r="D228" s="70" t="s">
        <v>890</v>
      </c>
      <c r="E228" s="71" t="s">
        <v>889</v>
      </c>
    </row>
    <row r="229" spans="2:5" x14ac:dyDescent="0.25">
      <c r="B229" s="68" t="s">
        <v>1391</v>
      </c>
      <c r="C229" s="69" t="s">
        <v>1074</v>
      </c>
      <c r="D229" s="70" t="s">
        <v>650</v>
      </c>
      <c r="E229" s="71" t="s">
        <v>900</v>
      </c>
    </row>
    <row r="230" spans="2:5" x14ac:dyDescent="0.25">
      <c r="B230" s="68" t="s">
        <v>1391</v>
      </c>
      <c r="C230" s="69" t="s">
        <v>1134</v>
      </c>
      <c r="D230" s="70" t="s">
        <v>510</v>
      </c>
      <c r="E230" s="71" t="s">
        <v>1133</v>
      </c>
    </row>
    <row r="231" spans="2:5" x14ac:dyDescent="0.25">
      <c r="B231" s="68" t="s">
        <v>1391</v>
      </c>
      <c r="C231" s="69" t="s">
        <v>1134</v>
      </c>
      <c r="D231" s="70" t="s">
        <v>1012</v>
      </c>
      <c r="E231" s="71" t="s">
        <v>1011</v>
      </c>
    </row>
    <row r="232" spans="2:5" x14ac:dyDescent="0.25">
      <c r="B232" s="68" t="s">
        <v>1391</v>
      </c>
      <c r="C232" s="69" t="s">
        <v>1134</v>
      </c>
      <c r="D232" s="70" t="s">
        <v>1010</v>
      </c>
      <c r="E232" s="71" t="s">
        <v>1009</v>
      </c>
    </row>
    <row r="233" spans="2:5" x14ac:dyDescent="0.25">
      <c r="B233" s="68" t="s">
        <v>1391</v>
      </c>
      <c r="C233" s="69" t="s">
        <v>1134</v>
      </c>
      <c r="D233" s="70" t="s">
        <v>526</v>
      </c>
      <c r="E233" s="71" t="s">
        <v>525</v>
      </c>
    </row>
    <row r="234" spans="2:5" x14ac:dyDescent="0.25">
      <c r="B234" s="68" t="s">
        <v>1391</v>
      </c>
      <c r="C234" s="69" t="s">
        <v>1134</v>
      </c>
      <c r="D234" s="70" t="s">
        <v>556</v>
      </c>
      <c r="E234" s="71" t="s">
        <v>555</v>
      </c>
    </row>
    <row r="235" spans="2:5" x14ac:dyDescent="0.25">
      <c r="B235" s="68" t="s">
        <v>1391</v>
      </c>
      <c r="C235" s="69" t="s">
        <v>1140</v>
      </c>
      <c r="D235" s="70" t="s">
        <v>512</v>
      </c>
      <c r="E235" s="71" t="s">
        <v>1139</v>
      </c>
    </row>
    <row r="236" spans="2:5" x14ac:dyDescent="0.25">
      <c r="B236" s="68" t="s">
        <v>1391</v>
      </c>
      <c r="C236" s="69" t="s">
        <v>1140</v>
      </c>
      <c r="D236" s="70" t="s">
        <v>905</v>
      </c>
      <c r="E236" s="71" t="s">
        <v>904</v>
      </c>
    </row>
    <row r="237" spans="2:5" x14ac:dyDescent="0.25">
      <c r="B237" s="68" t="s">
        <v>1391</v>
      </c>
      <c r="C237" s="69" t="s">
        <v>1140</v>
      </c>
      <c r="D237" s="70" t="s">
        <v>903</v>
      </c>
      <c r="E237" s="71" t="s">
        <v>902</v>
      </c>
    </row>
    <row r="238" spans="2:5" x14ac:dyDescent="0.25">
      <c r="B238" s="68" t="s">
        <v>1391</v>
      </c>
      <c r="C238" s="69" t="s">
        <v>1140</v>
      </c>
      <c r="D238" s="70" t="s">
        <v>530</v>
      </c>
      <c r="E238" s="71" t="s">
        <v>529</v>
      </c>
    </row>
    <row r="239" spans="2:5" x14ac:dyDescent="0.25">
      <c r="B239" s="68" t="s">
        <v>1391</v>
      </c>
      <c r="C239" s="69" t="s">
        <v>1140</v>
      </c>
      <c r="D239" s="70" t="s">
        <v>560</v>
      </c>
      <c r="E239" s="71" t="s">
        <v>559</v>
      </c>
    </row>
    <row r="240" spans="2:5" x14ac:dyDescent="0.25">
      <c r="B240" s="68" t="s">
        <v>1391</v>
      </c>
      <c r="C240" s="69" t="s">
        <v>1114</v>
      </c>
      <c r="D240" s="70" t="s">
        <v>381</v>
      </c>
      <c r="E240" s="71" t="s">
        <v>1113</v>
      </c>
    </row>
    <row r="241" spans="2:5" x14ac:dyDescent="0.25">
      <c r="B241" s="68" t="s">
        <v>1391</v>
      </c>
      <c r="C241" s="69" t="s">
        <v>1114</v>
      </c>
      <c r="D241" s="70" t="s">
        <v>877</v>
      </c>
      <c r="E241" s="71" t="s">
        <v>876</v>
      </c>
    </row>
    <row r="242" spans="2:5" x14ac:dyDescent="0.25">
      <c r="B242" s="68" t="s">
        <v>1391</v>
      </c>
      <c r="C242" s="69" t="s">
        <v>1114</v>
      </c>
      <c r="D242" s="70" t="s">
        <v>875</v>
      </c>
      <c r="E242" s="71" t="s">
        <v>874</v>
      </c>
    </row>
    <row r="243" spans="2:5" x14ac:dyDescent="0.25">
      <c r="B243" s="68" t="s">
        <v>1391</v>
      </c>
      <c r="C243" s="69" t="s">
        <v>1114</v>
      </c>
      <c r="D243" s="70" t="s">
        <v>398</v>
      </c>
      <c r="E243" s="71" t="s">
        <v>397</v>
      </c>
    </row>
    <row r="244" spans="2:5" x14ac:dyDescent="0.25">
      <c r="B244" s="68" t="s">
        <v>1391</v>
      </c>
      <c r="C244" s="69" t="s">
        <v>1114</v>
      </c>
      <c r="D244" s="70" t="s">
        <v>420</v>
      </c>
      <c r="E244" s="71" t="s">
        <v>419</v>
      </c>
    </row>
    <row r="245" spans="2:5" x14ac:dyDescent="0.25">
      <c r="B245" s="68" t="s">
        <v>1391</v>
      </c>
      <c r="C245" s="69" t="s">
        <v>1093</v>
      </c>
      <c r="D245" s="70" t="s">
        <v>296</v>
      </c>
      <c r="E245" s="71" t="s">
        <v>1092</v>
      </c>
    </row>
    <row r="246" spans="2:5" x14ac:dyDescent="0.25">
      <c r="B246" s="68" t="s">
        <v>1391</v>
      </c>
      <c r="C246" s="69" t="s">
        <v>1093</v>
      </c>
      <c r="D246" s="181" t="s">
        <v>1500</v>
      </c>
      <c r="E246" s="71" t="s">
        <v>1151</v>
      </c>
    </row>
    <row r="247" spans="2:5" x14ac:dyDescent="0.25">
      <c r="B247" s="68" t="s">
        <v>1391</v>
      </c>
      <c r="C247" s="69" t="s">
        <v>1093</v>
      </c>
      <c r="D247" s="70" t="s">
        <v>314</v>
      </c>
      <c r="E247" s="71" t="s">
        <v>1172</v>
      </c>
    </row>
    <row r="248" spans="2:5" x14ac:dyDescent="0.25">
      <c r="B248" s="68" t="s">
        <v>1391</v>
      </c>
      <c r="C248" s="69" t="s">
        <v>1093</v>
      </c>
      <c r="D248" s="70" t="s">
        <v>313</v>
      </c>
      <c r="E248" s="71" t="s">
        <v>1177</v>
      </c>
    </row>
    <row r="249" spans="2:5" x14ac:dyDescent="0.25">
      <c r="B249" s="68" t="s">
        <v>1391</v>
      </c>
      <c r="C249" s="69" t="s">
        <v>1093</v>
      </c>
      <c r="D249" s="70" t="s">
        <v>912</v>
      </c>
      <c r="E249" s="71" t="s">
        <v>1185</v>
      </c>
    </row>
    <row r="250" spans="2:5" x14ac:dyDescent="0.25">
      <c r="B250" s="68" t="s">
        <v>1391</v>
      </c>
      <c r="C250" s="69" t="s">
        <v>1093</v>
      </c>
      <c r="D250" s="70" t="s">
        <v>908</v>
      </c>
      <c r="E250" s="71" t="s">
        <v>1192</v>
      </c>
    </row>
    <row r="251" spans="2:5" x14ac:dyDescent="0.25">
      <c r="B251" s="68" t="s">
        <v>1391</v>
      </c>
      <c r="C251" s="69" t="s">
        <v>1093</v>
      </c>
      <c r="D251" s="70" t="s">
        <v>911</v>
      </c>
      <c r="E251" s="71" t="s">
        <v>1201</v>
      </c>
    </row>
    <row r="252" spans="2:5" x14ac:dyDescent="0.25">
      <c r="B252" s="68" t="s">
        <v>1391</v>
      </c>
      <c r="C252" s="69" t="s">
        <v>1093</v>
      </c>
      <c r="D252" s="70" t="s">
        <v>910</v>
      </c>
      <c r="E252" s="71" t="s">
        <v>1229</v>
      </c>
    </row>
    <row r="253" spans="2:5" x14ac:dyDescent="0.25">
      <c r="B253" s="68" t="s">
        <v>1391</v>
      </c>
      <c r="C253" s="69" t="s">
        <v>1093</v>
      </c>
      <c r="D253" s="70" t="s">
        <v>906</v>
      </c>
      <c r="E253" s="71" t="s">
        <v>1233</v>
      </c>
    </row>
    <row r="254" spans="2:5" x14ac:dyDescent="0.25">
      <c r="B254" s="68" t="s">
        <v>1391</v>
      </c>
      <c r="C254" s="69" t="s">
        <v>1093</v>
      </c>
      <c r="D254" s="70" t="s">
        <v>907</v>
      </c>
      <c r="E254" s="71" t="s">
        <v>1239</v>
      </c>
    </row>
    <row r="255" spans="2:5" x14ac:dyDescent="0.25">
      <c r="B255" s="68" t="s">
        <v>1391</v>
      </c>
      <c r="C255" s="69" t="s">
        <v>1093</v>
      </c>
      <c r="D255" s="70" t="s">
        <v>909</v>
      </c>
      <c r="E255" s="71" t="s">
        <v>1244</v>
      </c>
    </row>
    <row r="256" spans="2:5" x14ac:dyDescent="0.25">
      <c r="B256" s="68" t="s">
        <v>1391</v>
      </c>
      <c r="C256" s="69" t="s">
        <v>1093</v>
      </c>
      <c r="D256" s="70" t="s">
        <v>914</v>
      </c>
      <c r="E256" s="71" t="s">
        <v>913</v>
      </c>
    </row>
    <row r="257" spans="2:5" x14ac:dyDescent="0.25">
      <c r="B257" s="68" t="s">
        <v>1391</v>
      </c>
      <c r="C257" s="69" t="s">
        <v>1138</v>
      </c>
      <c r="D257" s="70" t="s">
        <v>513</v>
      </c>
      <c r="E257" s="71" t="s">
        <v>1137</v>
      </c>
    </row>
    <row r="258" spans="2:5" x14ac:dyDescent="0.25">
      <c r="B258" s="68" t="s">
        <v>1391</v>
      </c>
      <c r="C258" s="69" t="s">
        <v>1138</v>
      </c>
      <c r="D258" s="70" t="s">
        <v>1016</v>
      </c>
      <c r="E258" s="71" t="s">
        <v>1015</v>
      </c>
    </row>
    <row r="259" spans="2:5" x14ac:dyDescent="0.25">
      <c r="B259" s="68" t="s">
        <v>1391</v>
      </c>
      <c r="C259" s="69" t="s">
        <v>1138</v>
      </c>
      <c r="D259" s="70" t="s">
        <v>1014</v>
      </c>
      <c r="E259" s="71" t="s">
        <v>1013</v>
      </c>
    </row>
    <row r="260" spans="2:5" x14ac:dyDescent="0.25">
      <c r="B260" s="68" t="s">
        <v>1391</v>
      </c>
      <c r="C260" s="69" t="s">
        <v>1138</v>
      </c>
      <c r="D260" s="70" t="s">
        <v>532</v>
      </c>
      <c r="E260" s="71" t="s">
        <v>531</v>
      </c>
    </row>
    <row r="261" spans="2:5" x14ac:dyDescent="0.25">
      <c r="B261" s="68" t="s">
        <v>1391</v>
      </c>
      <c r="C261" s="69" t="s">
        <v>1138</v>
      </c>
      <c r="D261" s="70" t="s">
        <v>562</v>
      </c>
      <c r="E261" s="71" t="s">
        <v>561</v>
      </c>
    </row>
    <row r="262" spans="2:5" x14ac:dyDescent="0.25">
      <c r="B262" s="68" t="s">
        <v>1391</v>
      </c>
      <c r="C262" s="69" t="s">
        <v>1147</v>
      </c>
      <c r="D262" s="70" t="s">
        <v>514</v>
      </c>
      <c r="E262" s="71" t="s">
        <v>1146</v>
      </c>
    </row>
    <row r="263" spans="2:5" x14ac:dyDescent="0.25">
      <c r="B263" s="68" t="s">
        <v>1391</v>
      </c>
      <c r="C263" s="69" t="s">
        <v>1147</v>
      </c>
      <c r="D263" s="70" t="s">
        <v>1020</v>
      </c>
      <c r="E263" s="71" t="s">
        <v>1019</v>
      </c>
    </row>
    <row r="264" spans="2:5" x14ac:dyDescent="0.25">
      <c r="B264" s="68" t="s">
        <v>1391</v>
      </c>
      <c r="C264" s="69" t="s">
        <v>1147</v>
      </c>
      <c r="D264" s="70" t="s">
        <v>1018</v>
      </c>
      <c r="E264" s="71" t="s">
        <v>1017</v>
      </c>
    </row>
    <row r="265" spans="2:5" x14ac:dyDescent="0.25">
      <c r="B265" s="68" t="s">
        <v>1391</v>
      </c>
      <c r="C265" s="69" t="s">
        <v>1147</v>
      </c>
      <c r="D265" s="70" t="s">
        <v>534</v>
      </c>
      <c r="E265" s="71" t="s">
        <v>533</v>
      </c>
    </row>
    <row r="266" spans="2:5" x14ac:dyDescent="0.25">
      <c r="B266" s="68" t="s">
        <v>1391</v>
      </c>
      <c r="C266" s="69" t="s">
        <v>1147</v>
      </c>
      <c r="D266" s="70" t="s">
        <v>564</v>
      </c>
      <c r="E266" s="71" t="s">
        <v>563</v>
      </c>
    </row>
    <row r="267" spans="2:5" x14ac:dyDescent="0.25">
      <c r="B267" s="68" t="s">
        <v>1391</v>
      </c>
      <c r="C267" s="69" t="s">
        <v>1118</v>
      </c>
      <c r="D267" s="70" t="s">
        <v>384</v>
      </c>
      <c r="E267" s="71" t="s">
        <v>1117</v>
      </c>
    </row>
    <row r="268" spans="2:5" x14ac:dyDescent="0.25">
      <c r="B268" s="68" t="s">
        <v>1391</v>
      </c>
      <c r="C268" s="69" t="s">
        <v>1118</v>
      </c>
      <c r="D268" s="70" t="s">
        <v>926</v>
      </c>
      <c r="E268" s="71" t="s">
        <v>925</v>
      </c>
    </row>
    <row r="269" spans="2:5" x14ac:dyDescent="0.25">
      <c r="B269" s="68" t="s">
        <v>1391</v>
      </c>
      <c r="C269" s="69" t="s">
        <v>1118</v>
      </c>
      <c r="D269" s="70" t="s">
        <v>924</v>
      </c>
      <c r="E269" s="71" t="s">
        <v>923</v>
      </c>
    </row>
    <row r="270" spans="2:5" x14ac:dyDescent="0.25">
      <c r="B270" s="68" t="s">
        <v>1391</v>
      </c>
      <c r="C270" s="69" t="s">
        <v>1118</v>
      </c>
      <c r="D270" s="70" t="s">
        <v>403</v>
      </c>
      <c r="E270" s="71" t="s">
        <v>402</v>
      </c>
    </row>
    <row r="271" spans="2:5" x14ac:dyDescent="0.25">
      <c r="B271" s="68" t="s">
        <v>1391</v>
      </c>
      <c r="C271" s="69" t="s">
        <v>1118</v>
      </c>
      <c r="D271" s="70" t="s">
        <v>425</v>
      </c>
      <c r="E271" s="71" t="s">
        <v>424</v>
      </c>
    </row>
    <row r="272" spans="2:5" x14ac:dyDescent="0.25">
      <c r="B272" s="68" t="s">
        <v>1391</v>
      </c>
      <c r="C272" s="69" t="s">
        <v>1145</v>
      </c>
      <c r="D272" s="70" t="s">
        <v>515</v>
      </c>
      <c r="E272" s="71" t="s">
        <v>1144</v>
      </c>
    </row>
    <row r="273" spans="2:5" x14ac:dyDescent="0.25">
      <c r="B273" s="68" t="s">
        <v>1391</v>
      </c>
      <c r="C273" s="69" t="s">
        <v>1145</v>
      </c>
      <c r="D273" s="70" t="s">
        <v>1033</v>
      </c>
      <c r="E273" s="71" t="s">
        <v>1032</v>
      </c>
    </row>
    <row r="274" spans="2:5" x14ac:dyDescent="0.25">
      <c r="B274" s="68" t="s">
        <v>1391</v>
      </c>
      <c r="C274" s="69" t="s">
        <v>1145</v>
      </c>
      <c r="D274" s="70" t="s">
        <v>1031</v>
      </c>
      <c r="E274" s="71" t="s">
        <v>1030</v>
      </c>
    </row>
    <row r="275" spans="2:5" x14ac:dyDescent="0.25">
      <c r="B275" s="68" t="s">
        <v>1391</v>
      </c>
      <c r="C275" s="69" t="s">
        <v>1145</v>
      </c>
      <c r="D275" s="70" t="s">
        <v>536</v>
      </c>
      <c r="E275" s="71" t="s">
        <v>535</v>
      </c>
    </row>
    <row r="276" spans="2:5" x14ac:dyDescent="0.25">
      <c r="B276" s="68" t="s">
        <v>1391</v>
      </c>
      <c r="C276" s="69" t="s">
        <v>1145</v>
      </c>
      <c r="D276" s="70" t="s">
        <v>566</v>
      </c>
      <c r="E276" s="71" t="s">
        <v>565</v>
      </c>
    </row>
    <row r="277" spans="2:5" x14ac:dyDescent="0.25">
      <c r="B277" s="68" t="s">
        <v>1391</v>
      </c>
      <c r="C277" s="69" t="s">
        <v>1076</v>
      </c>
      <c r="D277" s="70" t="s">
        <v>161</v>
      </c>
      <c r="E277" s="71" t="s">
        <v>1075</v>
      </c>
    </row>
    <row r="278" spans="2:5" x14ac:dyDescent="0.25">
      <c r="B278" s="68" t="s">
        <v>1391</v>
      </c>
      <c r="C278" s="69" t="s">
        <v>1076</v>
      </c>
      <c r="D278" s="70" t="s">
        <v>172</v>
      </c>
      <c r="E278" s="71" t="s">
        <v>1083</v>
      </c>
    </row>
    <row r="279" spans="2:5" x14ac:dyDescent="0.25">
      <c r="B279" s="68" t="s">
        <v>1391</v>
      </c>
      <c r="C279" s="69" t="s">
        <v>1076</v>
      </c>
      <c r="D279" s="70" t="s">
        <v>174</v>
      </c>
      <c r="E279" s="71" t="s">
        <v>1084</v>
      </c>
    </row>
    <row r="280" spans="2:5" x14ac:dyDescent="0.25">
      <c r="B280" s="68" t="s">
        <v>1391</v>
      </c>
      <c r="C280" s="69" t="s">
        <v>1076</v>
      </c>
      <c r="D280" s="70" t="s">
        <v>1085</v>
      </c>
      <c r="E280" s="71" t="s">
        <v>1086</v>
      </c>
    </row>
    <row r="281" spans="2:5" x14ac:dyDescent="0.25">
      <c r="B281" s="68" t="s">
        <v>1391</v>
      </c>
      <c r="C281" s="69" t="s">
        <v>1076</v>
      </c>
      <c r="D281" s="70" t="s">
        <v>181</v>
      </c>
      <c r="E281" s="71" t="s">
        <v>1088</v>
      </c>
    </row>
    <row r="282" spans="2:5" x14ac:dyDescent="0.25">
      <c r="B282" s="68" t="s">
        <v>1391</v>
      </c>
      <c r="C282" s="69" t="s">
        <v>1076</v>
      </c>
      <c r="D282" s="70" t="s">
        <v>206</v>
      </c>
      <c r="E282" s="71" t="s">
        <v>1091</v>
      </c>
    </row>
    <row r="283" spans="2:5" x14ac:dyDescent="0.25">
      <c r="B283" s="68" t="s">
        <v>1391</v>
      </c>
      <c r="C283" s="69" t="s">
        <v>1076</v>
      </c>
      <c r="D283" s="70" t="s">
        <v>1104</v>
      </c>
      <c r="E283" s="71" t="s">
        <v>1105</v>
      </c>
    </row>
    <row r="284" spans="2:5" x14ac:dyDescent="0.25">
      <c r="B284" s="68" t="s">
        <v>1391</v>
      </c>
      <c r="C284" s="69" t="s">
        <v>1076</v>
      </c>
      <c r="D284" s="70" t="s">
        <v>1106</v>
      </c>
      <c r="E284" s="71" t="s">
        <v>1107</v>
      </c>
    </row>
    <row r="285" spans="2:5" x14ac:dyDescent="0.25">
      <c r="B285" s="68" t="s">
        <v>1391</v>
      </c>
      <c r="C285" s="69" t="s">
        <v>1076</v>
      </c>
      <c r="D285" s="70" t="s">
        <v>204</v>
      </c>
      <c r="E285" s="71" t="s">
        <v>1157</v>
      </c>
    </row>
    <row r="286" spans="2:5" x14ac:dyDescent="0.25">
      <c r="B286" s="68" t="s">
        <v>1391</v>
      </c>
      <c r="C286" s="69" t="s">
        <v>1076</v>
      </c>
      <c r="D286" s="70" t="s">
        <v>207</v>
      </c>
      <c r="E286" s="71" t="s">
        <v>1163</v>
      </c>
    </row>
    <row r="287" spans="2:5" x14ac:dyDescent="0.25">
      <c r="B287" s="68" t="s">
        <v>1391</v>
      </c>
      <c r="C287" s="69" t="s">
        <v>1076</v>
      </c>
      <c r="D287" s="70" t="s">
        <v>211</v>
      </c>
      <c r="E287" s="71" t="s">
        <v>1167</v>
      </c>
    </row>
    <row r="288" spans="2:5" x14ac:dyDescent="0.25">
      <c r="B288" s="68" t="s">
        <v>1391</v>
      </c>
      <c r="C288" s="69" t="s">
        <v>1076</v>
      </c>
      <c r="D288" s="70" t="s">
        <v>219</v>
      </c>
      <c r="E288" s="71" t="s">
        <v>1171</v>
      </c>
    </row>
    <row r="289" spans="2:5" x14ac:dyDescent="0.25">
      <c r="B289" s="68" t="s">
        <v>1391</v>
      </c>
      <c r="C289" s="69" t="s">
        <v>1076</v>
      </c>
      <c r="D289" s="70" t="s">
        <v>234</v>
      </c>
      <c r="E289" s="71" t="s">
        <v>1175</v>
      </c>
    </row>
    <row r="290" spans="2:5" x14ac:dyDescent="0.25">
      <c r="B290" s="68" t="s">
        <v>1391</v>
      </c>
      <c r="C290" s="69" t="s">
        <v>1076</v>
      </c>
      <c r="D290" s="70" t="s">
        <v>251</v>
      </c>
      <c r="E290" s="71" t="s">
        <v>1179</v>
      </c>
    </row>
    <row r="291" spans="2:5" x14ac:dyDescent="0.25">
      <c r="B291" s="68" t="s">
        <v>1391</v>
      </c>
      <c r="C291" s="69" t="s">
        <v>1076</v>
      </c>
      <c r="D291" s="70" t="s">
        <v>214</v>
      </c>
      <c r="E291" s="71" t="s">
        <v>1182</v>
      </c>
    </row>
    <row r="292" spans="2:5" x14ac:dyDescent="0.25">
      <c r="B292" s="68" t="s">
        <v>1391</v>
      </c>
      <c r="C292" s="69" t="s">
        <v>1076</v>
      </c>
      <c r="D292" s="70" t="s">
        <v>165</v>
      </c>
      <c r="E292" s="71" t="s">
        <v>1188</v>
      </c>
    </row>
    <row r="293" spans="2:5" x14ac:dyDescent="0.25">
      <c r="B293" s="68" t="s">
        <v>1391</v>
      </c>
      <c r="C293" s="69" t="s">
        <v>1076</v>
      </c>
      <c r="D293" s="70" t="s">
        <v>184</v>
      </c>
      <c r="E293" s="71" t="s">
        <v>1195</v>
      </c>
    </row>
    <row r="294" spans="2:5" x14ac:dyDescent="0.25">
      <c r="B294" s="68" t="s">
        <v>1391</v>
      </c>
      <c r="C294" s="69" t="s">
        <v>1076</v>
      </c>
      <c r="D294" s="70" t="s">
        <v>216</v>
      </c>
      <c r="E294" s="71" t="s">
        <v>1198</v>
      </c>
    </row>
    <row r="295" spans="2:5" x14ac:dyDescent="0.25">
      <c r="B295" s="68" t="s">
        <v>1391</v>
      </c>
      <c r="C295" s="69" t="s">
        <v>1076</v>
      </c>
      <c r="D295" s="70" t="s">
        <v>228</v>
      </c>
      <c r="E295" s="71" t="s">
        <v>1205</v>
      </c>
    </row>
    <row r="296" spans="2:5" x14ac:dyDescent="0.25">
      <c r="B296" s="68" t="s">
        <v>1391</v>
      </c>
      <c r="C296" s="69" t="s">
        <v>1076</v>
      </c>
      <c r="D296" s="70" t="s">
        <v>229</v>
      </c>
      <c r="E296" s="71" t="s">
        <v>1211</v>
      </c>
    </row>
    <row r="297" spans="2:5" x14ac:dyDescent="0.25">
      <c r="B297" s="68" t="s">
        <v>1391</v>
      </c>
      <c r="C297" s="69" t="s">
        <v>1076</v>
      </c>
      <c r="D297" s="70" t="s">
        <v>663</v>
      </c>
      <c r="E297" s="71" t="s">
        <v>1215</v>
      </c>
    </row>
    <row r="298" spans="2:5" x14ac:dyDescent="0.25">
      <c r="B298" s="68" t="s">
        <v>1391</v>
      </c>
      <c r="C298" s="69" t="s">
        <v>1076</v>
      </c>
      <c r="D298" s="70" t="s">
        <v>208</v>
      </c>
      <c r="E298" s="71" t="s">
        <v>1216</v>
      </c>
    </row>
    <row r="299" spans="2:5" x14ac:dyDescent="0.25">
      <c r="B299" s="68" t="s">
        <v>1391</v>
      </c>
      <c r="C299" s="69" t="s">
        <v>1076</v>
      </c>
      <c r="D299" s="70" t="s">
        <v>240</v>
      </c>
      <c r="E299" s="71" t="s">
        <v>1217</v>
      </c>
    </row>
    <row r="300" spans="2:5" x14ac:dyDescent="0.25">
      <c r="B300" s="68" t="s">
        <v>1391</v>
      </c>
      <c r="C300" s="69" t="s">
        <v>1076</v>
      </c>
      <c r="D300" s="70" t="s">
        <v>221</v>
      </c>
      <c r="E300" s="71" t="s">
        <v>1219</v>
      </c>
    </row>
    <row r="301" spans="2:5" x14ac:dyDescent="0.25">
      <c r="B301" s="68" t="s">
        <v>1391</v>
      </c>
      <c r="C301" s="69" t="s">
        <v>1076</v>
      </c>
      <c r="D301" s="70" t="s">
        <v>254</v>
      </c>
      <c r="E301" s="71" t="s">
        <v>1220</v>
      </c>
    </row>
    <row r="302" spans="2:5" x14ac:dyDescent="0.25">
      <c r="B302" s="68" t="s">
        <v>1391</v>
      </c>
      <c r="C302" s="69" t="s">
        <v>1076</v>
      </c>
      <c r="D302" s="70" t="s">
        <v>185</v>
      </c>
      <c r="E302" s="71" t="s">
        <v>1222</v>
      </c>
    </row>
    <row r="303" spans="2:5" x14ac:dyDescent="0.25">
      <c r="B303" s="68" t="s">
        <v>1391</v>
      </c>
      <c r="C303" s="69" t="s">
        <v>1076</v>
      </c>
      <c r="D303" s="70" t="s">
        <v>203</v>
      </c>
      <c r="E303" s="71" t="s">
        <v>1225</v>
      </c>
    </row>
    <row r="304" spans="2:5" x14ac:dyDescent="0.25">
      <c r="B304" s="68" t="s">
        <v>1391</v>
      </c>
      <c r="C304" s="69" t="s">
        <v>1076</v>
      </c>
      <c r="D304" s="70" t="s">
        <v>1231</v>
      </c>
      <c r="E304" s="71" t="s">
        <v>1232</v>
      </c>
    </row>
    <row r="305" spans="2:5" x14ac:dyDescent="0.25">
      <c r="B305" s="68" t="s">
        <v>1391</v>
      </c>
      <c r="C305" s="69" t="s">
        <v>1076</v>
      </c>
      <c r="D305" s="70" t="s">
        <v>1236</v>
      </c>
      <c r="E305" s="71" t="s">
        <v>1237</v>
      </c>
    </row>
    <row r="306" spans="2:5" x14ac:dyDescent="0.25">
      <c r="B306" s="68" t="s">
        <v>1391</v>
      </c>
      <c r="C306" s="69" t="s">
        <v>1076</v>
      </c>
      <c r="D306" s="70" t="s">
        <v>934</v>
      </c>
      <c r="E306" s="71" t="s">
        <v>1238</v>
      </c>
    </row>
    <row r="307" spans="2:5" x14ac:dyDescent="0.25">
      <c r="B307" s="68" t="s">
        <v>1391</v>
      </c>
      <c r="C307" s="69" t="s">
        <v>1076</v>
      </c>
      <c r="D307" s="70" t="s">
        <v>931</v>
      </c>
      <c r="E307" s="71" t="s">
        <v>1241</v>
      </c>
    </row>
    <row r="308" spans="2:5" x14ac:dyDescent="0.25">
      <c r="B308" s="68" t="s">
        <v>1391</v>
      </c>
      <c r="C308" s="69" t="s">
        <v>1076</v>
      </c>
      <c r="D308" s="70" t="s">
        <v>932</v>
      </c>
      <c r="E308" s="71" t="s">
        <v>1242</v>
      </c>
    </row>
    <row r="309" spans="2:5" x14ac:dyDescent="0.25">
      <c r="B309" s="68" t="s">
        <v>1391</v>
      </c>
      <c r="C309" s="69" t="s">
        <v>1076</v>
      </c>
      <c r="D309" s="70" t="s">
        <v>933</v>
      </c>
      <c r="E309" s="71" t="s">
        <v>1243</v>
      </c>
    </row>
    <row r="310" spans="2:5" x14ac:dyDescent="0.25">
      <c r="B310" s="68" t="s">
        <v>1391</v>
      </c>
      <c r="C310" s="69" t="s">
        <v>1076</v>
      </c>
      <c r="D310" s="70" t="s">
        <v>935</v>
      </c>
      <c r="E310" s="71" t="s">
        <v>1245</v>
      </c>
    </row>
    <row r="311" spans="2:5" x14ac:dyDescent="0.25">
      <c r="B311" s="68" t="s">
        <v>1391</v>
      </c>
      <c r="C311" s="69" t="s">
        <v>1076</v>
      </c>
      <c r="D311" s="70" t="s">
        <v>937</v>
      </c>
      <c r="E311" s="71" t="s">
        <v>936</v>
      </c>
    </row>
    <row r="312" spans="2:5" x14ac:dyDescent="0.25">
      <c r="B312" s="68" t="s">
        <v>1391</v>
      </c>
      <c r="C312" s="69" t="s">
        <v>1076</v>
      </c>
      <c r="D312" s="70" t="s">
        <v>1259</v>
      </c>
      <c r="E312" s="71" t="s">
        <v>1260</v>
      </c>
    </row>
    <row r="313" spans="2:5" x14ac:dyDescent="0.25">
      <c r="B313" s="68" t="s">
        <v>1391</v>
      </c>
      <c r="C313" s="69" t="s">
        <v>1076</v>
      </c>
      <c r="D313" s="70" t="s">
        <v>227</v>
      </c>
      <c r="E313" s="71" t="s">
        <v>226</v>
      </c>
    </row>
    <row r="314" spans="2:5" x14ac:dyDescent="0.25">
      <c r="B314" s="68" t="s">
        <v>1391</v>
      </c>
      <c r="C314" s="69" t="s">
        <v>1072</v>
      </c>
      <c r="D314" s="70" t="s">
        <v>954</v>
      </c>
      <c r="E314" s="71" t="s">
        <v>953</v>
      </c>
    </row>
    <row r="315" spans="2:5" x14ac:dyDescent="0.25">
      <c r="B315" s="68" t="s">
        <v>1391</v>
      </c>
      <c r="C315" s="69" t="s">
        <v>1072</v>
      </c>
      <c r="D315" s="70" t="s">
        <v>270</v>
      </c>
      <c r="E315" s="71" t="s">
        <v>1155</v>
      </c>
    </row>
    <row r="316" spans="2:5" x14ac:dyDescent="0.25">
      <c r="B316" s="68" t="s">
        <v>1391</v>
      </c>
      <c r="C316" s="69" t="s">
        <v>1072</v>
      </c>
      <c r="D316" s="70" t="s">
        <v>958</v>
      </c>
      <c r="E316" s="71" t="s">
        <v>957</v>
      </c>
    </row>
    <row r="317" spans="2:5" x14ac:dyDescent="0.25">
      <c r="B317" s="68" t="s">
        <v>1391</v>
      </c>
      <c r="C317" s="69" t="s">
        <v>1072</v>
      </c>
      <c r="D317" s="70" t="s">
        <v>956</v>
      </c>
      <c r="E317" s="71" t="s">
        <v>955</v>
      </c>
    </row>
    <row r="318" spans="2:5" x14ac:dyDescent="0.25">
      <c r="B318" s="68" t="s">
        <v>1391</v>
      </c>
      <c r="C318" s="69" t="s">
        <v>1109</v>
      </c>
      <c r="D318" s="70" t="s">
        <v>385</v>
      </c>
      <c r="E318" s="71" t="s">
        <v>1108</v>
      </c>
    </row>
    <row r="319" spans="2:5" x14ac:dyDescent="0.25">
      <c r="B319" s="68" t="s">
        <v>1391</v>
      </c>
      <c r="C319" s="69" t="s">
        <v>1109</v>
      </c>
      <c r="D319" s="70" t="s">
        <v>1038</v>
      </c>
      <c r="E319" s="71" t="s">
        <v>1037</v>
      </c>
    </row>
    <row r="320" spans="2:5" x14ac:dyDescent="0.25">
      <c r="B320" s="68" t="s">
        <v>1391</v>
      </c>
      <c r="C320" s="69" t="s">
        <v>1109</v>
      </c>
      <c r="D320" s="70" t="s">
        <v>1036</v>
      </c>
      <c r="E320" s="71" t="s">
        <v>1035</v>
      </c>
    </row>
    <row r="321" spans="2:5" x14ac:dyDescent="0.25">
      <c r="B321" s="68" t="s">
        <v>1391</v>
      </c>
      <c r="C321" s="69" t="s">
        <v>1109</v>
      </c>
      <c r="D321" s="70" t="s">
        <v>405</v>
      </c>
      <c r="E321" s="71" t="s">
        <v>404</v>
      </c>
    </row>
    <row r="322" spans="2:5" x14ac:dyDescent="0.25">
      <c r="B322" s="68" t="s">
        <v>1391</v>
      </c>
      <c r="C322" s="69" t="s">
        <v>1109</v>
      </c>
      <c r="D322" s="70" t="s">
        <v>427</v>
      </c>
      <c r="E322" s="71" t="s">
        <v>426</v>
      </c>
    </row>
    <row r="323" spans="2:5" x14ac:dyDescent="0.25">
      <c r="B323" s="68" t="s">
        <v>1391</v>
      </c>
      <c r="C323" s="69" t="s">
        <v>1080</v>
      </c>
      <c r="D323" s="70" t="s">
        <v>1048</v>
      </c>
      <c r="E323" s="71" t="s">
        <v>1079</v>
      </c>
    </row>
    <row r="324" spans="2:5" x14ac:dyDescent="0.25">
      <c r="B324" s="68" t="s">
        <v>1391</v>
      </c>
      <c r="C324" s="69" t="s">
        <v>1080</v>
      </c>
      <c r="D324" s="70" t="s">
        <v>516</v>
      </c>
      <c r="E324" s="71" t="s">
        <v>1130</v>
      </c>
    </row>
    <row r="325" spans="2:5" x14ac:dyDescent="0.25">
      <c r="B325" s="68" t="s">
        <v>1391</v>
      </c>
      <c r="C325" s="69" t="s">
        <v>1080</v>
      </c>
      <c r="D325" s="70" t="s">
        <v>704</v>
      </c>
      <c r="E325" s="71" t="s">
        <v>1160</v>
      </c>
    </row>
    <row r="326" spans="2:5" x14ac:dyDescent="0.25">
      <c r="B326" s="68" t="s">
        <v>1391</v>
      </c>
      <c r="C326" s="69" t="s">
        <v>1080</v>
      </c>
      <c r="D326" s="70" t="s">
        <v>1049</v>
      </c>
      <c r="E326" s="71" t="s">
        <v>1184</v>
      </c>
    </row>
    <row r="327" spans="2:5" x14ac:dyDescent="0.25">
      <c r="B327" s="68" t="s">
        <v>1391</v>
      </c>
      <c r="C327" s="69" t="s">
        <v>1080</v>
      </c>
      <c r="D327" s="70" t="s">
        <v>701</v>
      </c>
      <c r="E327" s="71" t="s">
        <v>1191</v>
      </c>
    </row>
    <row r="328" spans="2:5" x14ac:dyDescent="0.25">
      <c r="B328" s="68" t="s">
        <v>1391</v>
      </c>
      <c r="C328" s="69" t="s">
        <v>1080</v>
      </c>
      <c r="D328" s="70" t="s">
        <v>496</v>
      </c>
      <c r="E328" s="71" t="s">
        <v>1044</v>
      </c>
    </row>
    <row r="329" spans="2:5" x14ac:dyDescent="0.25">
      <c r="B329" s="68" t="s">
        <v>1391</v>
      </c>
      <c r="C329" s="69" t="s">
        <v>1080</v>
      </c>
      <c r="D329" s="70" t="s">
        <v>705</v>
      </c>
      <c r="E329" s="71" t="s">
        <v>1200</v>
      </c>
    </row>
    <row r="330" spans="2:5" x14ac:dyDescent="0.25">
      <c r="B330" s="68" t="s">
        <v>1391</v>
      </c>
      <c r="C330" s="69" t="s">
        <v>1080</v>
      </c>
      <c r="D330" s="70" t="s">
        <v>707</v>
      </c>
      <c r="E330" s="71" t="s">
        <v>1208</v>
      </c>
    </row>
    <row r="331" spans="2:5" x14ac:dyDescent="0.25">
      <c r="B331" s="68" t="s">
        <v>1391</v>
      </c>
      <c r="C331" s="69" t="s">
        <v>1080</v>
      </c>
      <c r="D331" s="70" t="s">
        <v>1047</v>
      </c>
      <c r="E331" s="71" t="s">
        <v>1227</v>
      </c>
    </row>
    <row r="332" spans="2:5" x14ac:dyDescent="0.25">
      <c r="B332" s="68" t="s">
        <v>1391</v>
      </c>
      <c r="C332" s="69" t="s">
        <v>1080</v>
      </c>
      <c r="D332" s="70" t="s">
        <v>1046</v>
      </c>
      <c r="E332" s="71" t="s">
        <v>1045</v>
      </c>
    </row>
    <row r="333" spans="2:5" x14ac:dyDescent="0.25">
      <c r="B333" s="68" t="s">
        <v>1391</v>
      </c>
      <c r="C333" s="69" t="s">
        <v>1080</v>
      </c>
      <c r="D333" s="70" t="s">
        <v>1043</v>
      </c>
      <c r="E333" s="71" t="s">
        <v>1042</v>
      </c>
    </row>
    <row r="334" spans="2:5" x14ac:dyDescent="0.25">
      <c r="B334" s="68" t="s">
        <v>1391</v>
      </c>
      <c r="C334" s="69" t="s">
        <v>1080</v>
      </c>
      <c r="D334" s="70" t="s">
        <v>538</v>
      </c>
      <c r="E334" s="71" t="s">
        <v>537</v>
      </c>
    </row>
    <row r="335" spans="2:5" x14ac:dyDescent="0.25">
      <c r="B335" s="68" t="s">
        <v>1391</v>
      </c>
      <c r="C335" s="69" t="s">
        <v>1080</v>
      </c>
      <c r="D335" s="70" t="s">
        <v>1249</v>
      </c>
      <c r="E335" s="71" t="s">
        <v>1250</v>
      </c>
    </row>
    <row r="336" spans="2:5" x14ac:dyDescent="0.25">
      <c r="B336" s="68" t="s">
        <v>1391</v>
      </c>
      <c r="C336" s="69" t="s">
        <v>1080</v>
      </c>
      <c r="D336" s="70" t="s">
        <v>1251</v>
      </c>
      <c r="E336" s="71" t="s">
        <v>1252</v>
      </c>
    </row>
    <row r="337" spans="2:5" x14ac:dyDescent="0.25">
      <c r="B337" s="68" t="s">
        <v>1391</v>
      </c>
      <c r="C337" s="69" t="s">
        <v>1080</v>
      </c>
      <c r="D337" s="70" t="s">
        <v>1253</v>
      </c>
      <c r="E337" s="71" t="s">
        <v>1254</v>
      </c>
    </row>
    <row r="338" spans="2:5" x14ac:dyDescent="0.25">
      <c r="B338" s="68" t="s">
        <v>1391</v>
      </c>
      <c r="C338" s="69" t="s">
        <v>1080</v>
      </c>
      <c r="D338" s="70" t="s">
        <v>1255</v>
      </c>
      <c r="E338" s="71" t="s">
        <v>1256</v>
      </c>
    </row>
    <row r="339" spans="2:5" x14ac:dyDescent="0.25">
      <c r="B339" s="68" t="s">
        <v>1391</v>
      </c>
      <c r="C339" s="69" t="s">
        <v>1080</v>
      </c>
      <c r="D339" s="70" t="s">
        <v>567</v>
      </c>
      <c r="E339" s="71" t="s">
        <v>1264</v>
      </c>
    </row>
    <row r="340" spans="2:5" x14ac:dyDescent="0.25">
      <c r="B340" s="68" t="s">
        <v>1391</v>
      </c>
      <c r="C340" s="69" t="s">
        <v>1112</v>
      </c>
      <c r="D340" s="70" t="s">
        <v>386</v>
      </c>
      <c r="E340" s="71" t="s">
        <v>1111</v>
      </c>
    </row>
    <row r="341" spans="2:5" x14ac:dyDescent="0.25">
      <c r="B341" s="68" t="s">
        <v>1391</v>
      </c>
      <c r="C341" s="69" t="s">
        <v>1112</v>
      </c>
      <c r="D341" s="70" t="s">
        <v>967</v>
      </c>
      <c r="E341" s="71" t="s">
        <v>966</v>
      </c>
    </row>
    <row r="342" spans="2:5" x14ac:dyDescent="0.25">
      <c r="B342" s="68" t="s">
        <v>1391</v>
      </c>
      <c r="C342" s="69" t="s">
        <v>1112</v>
      </c>
      <c r="D342" s="70" t="s">
        <v>965</v>
      </c>
      <c r="E342" s="71" t="s">
        <v>964</v>
      </c>
    </row>
    <row r="343" spans="2:5" x14ac:dyDescent="0.25">
      <c r="B343" s="68" t="s">
        <v>1391</v>
      </c>
      <c r="C343" s="69" t="s">
        <v>1112</v>
      </c>
      <c r="D343" s="70" t="s">
        <v>407</v>
      </c>
      <c r="E343" s="71" t="s">
        <v>406</v>
      </c>
    </row>
    <row r="344" spans="2:5" x14ac:dyDescent="0.25">
      <c r="B344" s="68" t="s">
        <v>1391</v>
      </c>
      <c r="C344" s="69" t="s">
        <v>1112</v>
      </c>
      <c r="D344" s="70" t="s">
        <v>429</v>
      </c>
      <c r="E344" s="71" t="s">
        <v>428</v>
      </c>
    </row>
    <row r="345" spans="2:5" x14ac:dyDescent="0.25">
      <c r="B345" s="68" t="s">
        <v>1279</v>
      </c>
      <c r="C345" s="69" t="s">
        <v>1082</v>
      </c>
      <c r="D345" s="70" t="s">
        <v>854</v>
      </c>
      <c r="E345" s="71" t="s">
        <v>1326</v>
      </c>
    </row>
    <row r="346" spans="2:5" x14ac:dyDescent="0.25">
      <c r="B346" s="68" t="s">
        <v>1279</v>
      </c>
      <c r="C346" s="69" t="s">
        <v>1096</v>
      </c>
      <c r="D346" s="70" t="s">
        <v>979</v>
      </c>
      <c r="E346" s="71" t="s">
        <v>978</v>
      </c>
    </row>
    <row r="347" spans="2:5" x14ac:dyDescent="0.25">
      <c r="B347" s="68" t="s">
        <v>1279</v>
      </c>
      <c r="C347" s="69" t="s">
        <v>1096</v>
      </c>
      <c r="D347" s="70" t="s">
        <v>283</v>
      </c>
      <c r="E347" s="71" t="s">
        <v>1307</v>
      </c>
    </row>
    <row r="348" spans="2:5" x14ac:dyDescent="0.25">
      <c r="B348" s="68" t="s">
        <v>1279</v>
      </c>
      <c r="C348" s="69" t="s">
        <v>1096</v>
      </c>
      <c r="D348" s="70" t="s">
        <v>308</v>
      </c>
      <c r="E348" s="71" t="s">
        <v>1310</v>
      </c>
    </row>
    <row r="349" spans="2:5" x14ac:dyDescent="0.25">
      <c r="B349" s="68" t="s">
        <v>1279</v>
      </c>
      <c r="C349" s="69" t="s">
        <v>1096</v>
      </c>
      <c r="D349" s="70" t="s">
        <v>984</v>
      </c>
      <c r="E349" s="71" t="s">
        <v>983</v>
      </c>
    </row>
    <row r="350" spans="2:5" x14ac:dyDescent="0.25">
      <c r="B350" s="68" t="s">
        <v>1279</v>
      </c>
      <c r="C350" s="69" t="s">
        <v>1096</v>
      </c>
      <c r="D350" s="70" t="s">
        <v>272</v>
      </c>
      <c r="E350" s="71" t="s">
        <v>271</v>
      </c>
    </row>
    <row r="351" spans="2:5" x14ac:dyDescent="0.25">
      <c r="B351" s="68" t="s">
        <v>1279</v>
      </c>
      <c r="C351" s="69" t="s">
        <v>1132</v>
      </c>
      <c r="D351" s="70" t="s">
        <v>837</v>
      </c>
      <c r="E351" s="71" t="s">
        <v>836</v>
      </c>
    </row>
    <row r="352" spans="2:5" x14ac:dyDescent="0.25">
      <c r="B352" s="68" t="s">
        <v>1279</v>
      </c>
      <c r="C352" s="69" t="s">
        <v>1176</v>
      </c>
      <c r="D352" s="70" t="s">
        <v>586</v>
      </c>
      <c r="E352" s="71" t="s">
        <v>1325</v>
      </c>
    </row>
    <row r="353" spans="2:5" x14ac:dyDescent="0.25">
      <c r="B353" s="68" t="s">
        <v>1279</v>
      </c>
      <c r="C353" s="69" t="s">
        <v>1074</v>
      </c>
      <c r="D353" s="70" t="s">
        <v>25</v>
      </c>
      <c r="E353" s="71" t="s">
        <v>891</v>
      </c>
    </row>
    <row r="354" spans="2:5" x14ac:dyDescent="0.25">
      <c r="B354" s="68" t="s">
        <v>1279</v>
      </c>
      <c r="C354" s="69" t="s">
        <v>1074</v>
      </c>
      <c r="D354" s="70" t="s">
        <v>48</v>
      </c>
      <c r="E354" s="71" t="s">
        <v>1280</v>
      </c>
    </row>
    <row r="355" spans="2:5" x14ac:dyDescent="0.25">
      <c r="B355" s="68" t="s">
        <v>1279</v>
      </c>
      <c r="C355" s="69" t="s">
        <v>1074</v>
      </c>
      <c r="D355" s="70" t="s">
        <v>76</v>
      </c>
      <c r="E355" s="71" t="s">
        <v>1282</v>
      </c>
    </row>
    <row r="356" spans="2:5" x14ac:dyDescent="0.25">
      <c r="B356" s="68" t="s">
        <v>1279</v>
      </c>
      <c r="C356" s="69" t="s">
        <v>1074</v>
      </c>
      <c r="D356" s="70" t="s">
        <v>104</v>
      </c>
      <c r="E356" s="71" t="s">
        <v>1286</v>
      </c>
    </row>
    <row r="357" spans="2:5" x14ac:dyDescent="0.25">
      <c r="B357" s="68" t="s">
        <v>1279</v>
      </c>
      <c r="C357" s="69" t="s">
        <v>1074</v>
      </c>
      <c r="D357" s="70" t="s">
        <v>39</v>
      </c>
      <c r="E357" s="71" t="s">
        <v>1288</v>
      </c>
    </row>
    <row r="358" spans="2:5" x14ac:dyDescent="0.25">
      <c r="B358" s="68" t="s">
        <v>1279</v>
      </c>
      <c r="C358" s="69" t="s">
        <v>1074</v>
      </c>
      <c r="D358" s="70" t="s">
        <v>63</v>
      </c>
      <c r="E358" s="71" t="s">
        <v>1289</v>
      </c>
    </row>
    <row r="359" spans="2:5" x14ac:dyDescent="0.25">
      <c r="B359" s="68" t="s">
        <v>1279</v>
      </c>
      <c r="C359" s="69" t="s">
        <v>1074</v>
      </c>
      <c r="D359" s="70" t="s">
        <v>26</v>
      </c>
      <c r="E359" s="71" t="s">
        <v>1291</v>
      </c>
    </row>
    <row r="360" spans="2:5" x14ac:dyDescent="0.25">
      <c r="B360" s="68" t="s">
        <v>1279</v>
      </c>
      <c r="C360" s="69" t="s">
        <v>1074</v>
      </c>
      <c r="D360" s="70" t="s">
        <v>61</v>
      </c>
      <c r="E360" s="71" t="s">
        <v>1292</v>
      </c>
    </row>
    <row r="361" spans="2:5" x14ac:dyDescent="0.25">
      <c r="B361" s="68" t="s">
        <v>1279</v>
      </c>
      <c r="C361" s="69" t="s">
        <v>1074</v>
      </c>
      <c r="D361" s="70" t="s">
        <v>893</v>
      </c>
      <c r="E361" s="71" t="s">
        <v>892</v>
      </c>
    </row>
    <row r="362" spans="2:5" x14ac:dyDescent="0.25">
      <c r="B362" s="68" t="s">
        <v>1279</v>
      </c>
      <c r="C362" s="69" t="s">
        <v>1074</v>
      </c>
      <c r="D362" s="70" t="s">
        <v>22</v>
      </c>
      <c r="E362" s="71" t="s">
        <v>1300</v>
      </c>
    </row>
    <row r="363" spans="2:5" x14ac:dyDescent="0.25">
      <c r="B363" s="68" t="s">
        <v>1279</v>
      </c>
      <c r="C363" s="69" t="s">
        <v>1074</v>
      </c>
      <c r="D363" s="70" t="s">
        <v>883</v>
      </c>
      <c r="E363" s="71" t="s">
        <v>882</v>
      </c>
    </row>
    <row r="364" spans="2:5" x14ac:dyDescent="0.25">
      <c r="B364" s="68" t="s">
        <v>1279</v>
      </c>
      <c r="C364" s="69" t="s">
        <v>1074</v>
      </c>
      <c r="D364" s="70" t="s">
        <v>41</v>
      </c>
      <c r="E364" s="71" t="s">
        <v>898</v>
      </c>
    </row>
    <row r="365" spans="2:5" x14ac:dyDescent="0.25">
      <c r="B365" s="68" t="s">
        <v>1279</v>
      </c>
      <c r="C365" s="69" t="s">
        <v>1074</v>
      </c>
      <c r="D365" s="70" t="s">
        <v>64</v>
      </c>
      <c r="E365" s="71" t="s">
        <v>1305</v>
      </c>
    </row>
    <row r="366" spans="2:5" x14ac:dyDescent="0.25">
      <c r="B366" s="68" t="s">
        <v>1279</v>
      </c>
      <c r="C366" s="69" t="s">
        <v>1074</v>
      </c>
      <c r="D366" s="70" t="s">
        <v>40</v>
      </c>
      <c r="E366" s="71" t="s">
        <v>1308</v>
      </c>
    </row>
    <row r="367" spans="2:5" x14ac:dyDescent="0.25">
      <c r="B367" s="68" t="s">
        <v>1279</v>
      </c>
      <c r="C367" s="69" t="s">
        <v>1074</v>
      </c>
      <c r="D367" s="70" t="s">
        <v>71</v>
      </c>
      <c r="E367" s="71" t="s">
        <v>1311</v>
      </c>
    </row>
    <row r="368" spans="2:5" x14ac:dyDescent="0.25">
      <c r="B368" s="68" t="s">
        <v>1279</v>
      </c>
      <c r="C368" s="69" t="s">
        <v>1074</v>
      </c>
      <c r="D368" s="70" t="s">
        <v>52</v>
      </c>
      <c r="E368" s="71" t="s">
        <v>1314</v>
      </c>
    </row>
    <row r="369" spans="2:5" x14ac:dyDescent="0.25">
      <c r="B369" s="68" t="s">
        <v>1279</v>
      </c>
      <c r="C369" s="69" t="s">
        <v>1074</v>
      </c>
      <c r="D369" s="70" t="s">
        <v>75</v>
      </c>
      <c r="E369" s="71" t="s">
        <v>1318</v>
      </c>
    </row>
    <row r="370" spans="2:5" x14ac:dyDescent="0.25">
      <c r="B370" s="68" t="s">
        <v>1279</v>
      </c>
      <c r="C370" s="69" t="s">
        <v>1074</v>
      </c>
      <c r="D370" s="70" t="s">
        <v>105</v>
      </c>
      <c r="E370" s="71" t="s">
        <v>1322</v>
      </c>
    </row>
    <row r="371" spans="2:5" x14ac:dyDescent="0.25">
      <c r="B371" s="68" t="s">
        <v>1279</v>
      </c>
      <c r="C371" s="69" t="s">
        <v>1074</v>
      </c>
      <c r="D371" s="70" t="s">
        <v>897</v>
      </c>
      <c r="E371" s="71" t="s">
        <v>896</v>
      </c>
    </row>
    <row r="372" spans="2:5" x14ac:dyDescent="0.25">
      <c r="B372" s="68" t="s">
        <v>1279</v>
      </c>
      <c r="C372" s="69" t="s">
        <v>1074</v>
      </c>
      <c r="D372" s="70" t="s">
        <v>895</v>
      </c>
      <c r="E372" s="71" t="s">
        <v>894</v>
      </c>
    </row>
    <row r="373" spans="2:5" x14ac:dyDescent="0.25">
      <c r="B373" s="68" t="s">
        <v>1279</v>
      </c>
      <c r="C373" s="69" t="s">
        <v>1074</v>
      </c>
      <c r="D373" s="70" t="s">
        <v>98</v>
      </c>
      <c r="E373" s="71" t="s">
        <v>1324</v>
      </c>
    </row>
    <row r="374" spans="2:5" x14ac:dyDescent="0.25">
      <c r="B374" s="68" t="s">
        <v>1279</v>
      </c>
      <c r="C374" s="69" t="s">
        <v>1074</v>
      </c>
      <c r="D374" s="70" t="s">
        <v>69</v>
      </c>
      <c r="E374" s="71" t="s">
        <v>68</v>
      </c>
    </row>
    <row r="375" spans="2:5" x14ac:dyDescent="0.25">
      <c r="B375" s="68" t="s">
        <v>1279</v>
      </c>
      <c r="C375" s="69" t="s">
        <v>1074</v>
      </c>
      <c r="D375" s="70" t="s">
        <v>73</v>
      </c>
      <c r="E375" s="71" t="s">
        <v>72</v>
      </c>
    </row>
    <row r="376" spans="2:5" x14ac:dyDescent="0.25">
      <c r="B376" s="68" t="s">
        <v>1279</v>
      </c>
      <c r="C376" s="69" t="s">
        <v>1074</v>
      </c>
      <c r="D376" s="70" t="s">
        <v>885</v>
      </c>
      <c r="E376" s="71" t="s">
        <v>27</v>
      </c>
    </row>
    <row r="377" spans="2:5" x14ac:dyDescent="0.25">
      <c r="B377" s="68" t="s">
        <v>1279</v>
      </c>
      <c r="C377" s="69" t="s">
        <v>1074</v>
      </c>
      <c r="D377" s="70" t="s">
        <v>32</v>
      </c>
      <c r="E377" s="71" t="s">
        <v>31</v>
      </c>
    </row>
    <row r="378" spans="2:5" x14ac:dyDescent="0.25">
      <c r="B378" s="68" t="s">
        <v>1279</v>
      </c>
      <c r="C378" s="69" t="s">
        <v>1074</v>
      </c>
      <c r="D378" s="70" t="s">
        <v>47</v>
      </c>
      <c r="E378" s="71" t="s">
        <v>46</v>
      </c>
    </row>
    <row r="379" spans="2:5" x14ac:dyDescent="0.25">
      <c r="B379" s="68" t="s">
        <v>1279</v>
      </c>
      <c r="C379" s="69" t="s">
        <v>1074</v>
      </c>
      <c r="D379" s="70" t="s">
        <v>54</v>
      </c>
      <c r="E379" s="71" t="s">
        <v>1327</v>
      </c>
    </row>
    <row r="380" spans="2:5" x14ac:dyDescent="0.25">
      <c r="B380" s="68" t="s">
        <v>1279</v>
      </c>
      <c r="C380" s="69" t="s">
        <v>1267</v>
      </c>
      <c r="D380" s="70" t="s">
        <v>919</v>
      </c>
      <c r="E380" s="71" t="s">
        <v>679</v>
      </c>
    </row>
    <row r="381" spans="2:5" x14ac:dyDescent="0.25">
      <c r="B381" s="68" t="s">
        <v>1279</v>
      </c>
      <c r="C381" s="69" t="s">
        <v>1267</v>
      </c>
      <c r="D381" s="70" t="s">
        <v>368</v>
      </c>
      <c r="E381" s="71" t="s">
        <v>1303</v>
      </c>
    </row>
    <row r="382" spans="2:5" x14ac:dyDescent="0.25">
      <c r="B382" s="68" t="s">
        <v>1279</v>
      </c>
      <c r="C382" s="69" t="s">
        <v>1267</v>
      </c>
      <c r="D382" s="70" t="s">
        <v>921</v>
      </c>
      <c r="E382" s="71" t="s">
        <v>920</v>
      </c>
    </row>
    <row r="383" spans="2:5" x14ac:dyDescent="0.25">
      <c r="B383" s="68" t="s">
        <v>1279</v>
      </c>
      <c r="C383" s="69" t="s">
        <v>1076</v>
      </c>
      <c r="D383" s="70" t="s">
        <v>166</v>
      </c>
      <c r="E383" s="71" t="s">
        <v>938</v>
      </c>
    </row>
    <row r="384" spans="2:5" x14ac:dyDescent="0.25">
      <c r="B384" s="68" t="s">
        <v>1279</v>
      </c>
      <c r="C384" s="69" t="s">
        <v>1076</v>
      </c>
      <c r="D384" s="70" t="s">
        <v>202</v>
      </c>
      <c r="E384" s="71" t="s">
        <v>1281</v>
      </c>
    </row>
    <row r="385" spans="2:5" x14ac:dyDescent="0.25">
      <c r="B385" s="68" t="s">
        <v>1279</v>
      </c>
      <c r="C385" s="69" t="s">
        <v>1076</v>
      </c>
      <c r="D385" s="70" t="s">
        <v>231</v>
      </c>
      <c r="E385" s="71" t="s">
        <v>1283</v>
      </c>
    </row>
    <row r="386" spans="2:5" x14ac:dyDescent="0.25">
      <c r="B386" s="68" t="s">
        <v>1279</v>
      </c>
      <c r="C386" s="69" t="s">
        <v>1076</v>
      </c>
      <c r="D386" s="70" t="s">
        <v>209</v>
      </c>
      <c r="E386" s="71" t="s">
        <v>1284</v>
      </c>
    </row>
    <row r="387" spans="2:5" x14ac:dyDescent="0.25">
      <c r="B387" s="68" t="s">
        <v>1279</v>
      </c>
      <c r="C387" s="69" t="s">
        <v>1076</v>
      </c>
      <c r="D387" s="70" t="s">
        <v>173</v>
      </c>
      <c r="E387" s="71" t="s">
        <v>1285</v>
      </c>
    </row>
    <row r="388" spans="2:5" x14ac:dyDescent="0.25">
      <c r="B388" s="68" t="s">
        <v>1279</v>
      </c>
      <c r="C388" s="69" t="s">
        <v>1076</v>
      </c>
      <c r="D388" s="70" t="s">
        <v>182</v>
      </c>
      <c r="E388" s="71" t="s">
        <v>941</v>
      </c>
    </row>
    <row r="389" spans="2:5" x14ac:dyDescent="0.25">
      <c r="B389" s="68" t="s">
        <v>1279</v>
      </c>
      <c r="C389" s="69" t="s">
        <v>1076</v>
      </c>
      <c r="D389" s="70" t="s">
        <v>252</v>
      </c>
      <c r="E389" s="71" t="s">
        <v>1287</v>
      </c>
    </row>
    <row r="390" spans="2:5" x14ac:dyDescent="0.25">
      <c r="B390" s="68" t="s">
        <v>1279</v>
      </c>
      <c r="C390" s="69" t="s">
        <v>1076</v>
      </c>
      <c r="D390" s="70" t="s">
        <v>217</v>
      </c>
      <c r="E390" s="71" t="s">
        <v>1290</v>
      </c>
    </row>
    <row r="391" spans="2:5" x14ac:dyDescent="0.25">
      <c r="B391" s="68" t="s">
        <v>1279</v>
      </c>
      <c r="C391" s="69" t="s">
        <v>1076</v>
      </c>
      <c r="D391" s="70" t="s">
        <v>215</v>
      </c>
      <c r="E391" s="71" t="s">
        <v>1293</v>
      </c>
    </row>
    <row r="392" spans="2:5" x14ac:dyDescent="0.25">
      <c r="B392" s="68" t="s">
        <v>1279</v>
      </c>
      <c r="C392" s="69" t="s">
        <v>1076</v>
      </c>
      <c r="D392" s="70" t="s">
        <v>160</v>
      </c>
      <c r="E392" s="71" t="s">
        <v>939</v>
      </c>
    </row>
    <row r="393" spans="2:5" x14ac:dyDescent="0.25">
      <c r="B393" s="68" t="s">
        <v>1279</v>
      </c>
      <c r="C393" s="69" t="s">
        <v>1076</v>
      </c>
      <c r="D393" s="70" t="s">
        <v>220</v>
      </c>
      <c r="E393" s="71" t="s">
        <v>1294</v>
      </c>
    </row>
    <row r="394" spans="2:5" x14ac:dyDescent="0.25">
      <c r="B394" s="68" t="s">
        <v>1279</v>
      </c>
      <c r="C394" s="69" t="s">
        <v>1076</v>
      </c>
      <c r="D394" s="70" t="s">
        <v>241</v>
      </c>
      <c r="E394" s="71" t="s">
        <v>1295</v>
      </c>
    </row>
    <row r="395" spans="2:5" x14ac:dyDescent="0.25">
      <c r="B395" s="68" t="s">
        <v>1279</v>
      </c>
      <c r="C395" s="69" t="s">
        <v>1076</v>
      </c>
      <c r="D395" s="70" t="s">
        <v>255</v>
      </c>
      <c r="E395" s="71" t="s">
        <v>1296</v>
      </c>
    </row>
    <row r="396" spans="2:5" x14ac:dyDescent="0.25">
      <c r="B396" s="68" t="s">
        <v>1279</v>
      </c>
      <c r="C396" s="69" t="s">
        <v>1076</v>
      </c>
      <c r="D396" s="70" t="s">
        <v>162</v>
      </c>
      <c r="E396" s="71" t="s">
        <v>1297</v>
      </c>
    </row>
    <row r="397" spans="2:5" x14ac:dyDescent="0.25">
      <c r="B397" s="68" t="s">
        <v>1279</v>
      </c>
      <c r="C397" s="69" t="s">
        <v>1076</v>
      </c>
      <c r="D397" s="70" t="s">
        <v>164</v>
      </c>
      <c r="E397" s="71" t="s">
        <v>940</v>
      </c>
    </row>
    <row r="398" spans="2:5" x14ac:dyDescent="0.25">
      <c r="B398" s="68" t="s">
        <v>1279</v>
      </c>
      <c r="C398" s="69" t="s">
        <v>1076</v>
      </c>
      <c r="D398" s="70" t="s">
        <v>163</v>
      </c>
      <c r="E398" s="71" t="s">
        <v>1298</v>
      </c>
    </row>
    <row r="399" spans="2:5" x14ac:dyDescent="0.25">
      <c r="B399" s="68" t="s">
        <v>1279</v>
      </c>
      <c r="C399" s="69" t="s">
        <v>1076</v>
      </c>
      <c r="D399" s="70" t="s">
        <v>169</v>
      </c>
      <c r="E399" s="71" t="s">
        <v>1299</v>
      </c>
    </row>
    <row r="400" spans="2:5" x14ac:dyDescent="0.25">
      <c r="B400" s="68" t="s">
        <v>1279</v>
      </c>
      <c r="C400" s="69" t="s">
        <v>1076</v>
      </c>
      <c r="D400" s="70" t="s">
        <v>201</v>
      </c>
      <c r="E400" s="71" t="s">
        <v>942</v>
      </c>
    </row>
    <row r="401" spans="2:5" x14ac:dyDescent="0.25">
      <c r="B401" s="68" t="s">
        <v>1279</v>
      </c>
      <c r="C401" s="69" t="s">
        <v>1076</v>
      </c>
      <c r="D401" s="70" t="s">
        <v>188</v>
      </c>
      <c r="E401" s="71" t="s">
        <v>947</v>
      </c>
    </row>
    <row r="402" spans="2:5" x14ac:dyDescent="0.25">
      <c r="B402" s="68" t="s">
        <v>1279</v>
      </c>
      <c r="C402" s="69" t="s">
        <v>1076</v>
      </c>
      <c r="D402" s="70" t="s">
        <v>218</v>
      </c>
      <c r="E402" s="71" t="s">
        <v>1306</v>
      </c>
    </row>
    <row r="403" spans="2:5" x14ac:dyDescent="0.25">
      <c r="B403" s="68" t="s">
        <v>1279</v>
      </c>
      <c r="C403" s="69" t="s">
        <v>1076</v>
      </c>
      <c r="D403" s="70" t="s">
        <v>205</v>
      </c>
      <c r="E403" s="71" t="s">
        <v>1315</v>
      </c>
    </row>
    <row r="404" spans="2:5" x14ac:dyDescent="0.25">
      <c r="B404" s="68" t="s">
        <v>1279</v>
      </c>
      <c r="C404" s="69" t="s">
        <v>1076</v>
      </c>
      <c r="D404" s="70" t="s">
        <v>230</v>
      </c>
      <c r="E404" s="71" t="s">
        <v>1319</v>
      </c>
    </row>
    <row r="405" spans="2:5" x14ac:dyDescent="0.25">
      <c r="B405" s="68" t="s">
        <v>1279</v>
      </c>
      <c r="C405" s="69" t="s">
        <v>1076</v>
      </c>
      <c r="D405" s="70" t="s">
        <v>210</v>
      </c>
      <c r="E405" s="71" t="s">
        <v>1320</v>
      </c>
    </row>
    <row r="406" spans="2:5" x14ac:dyDescent="0.25">
      <c r="B406" s="68" t="s">
        <v>1279</v>
      </c>
      <c r="C406" s="69" t="s">
        <v>1076</v>
      </c>
      <c r="D406" s="70" t="s">
        <v>183</v>
      </c>
      <c r="E406" s="71" t="s">
        <v>1321</v>
      </c>
    </row>
    <row r="407" spans="2:5" x14ac:dyDescent="0.25">
      <c r="B407" s="68" t="s">
        <v>1279</v>
      </c>
      <c r="C407" s="69" t="s">
        <v>1076</v>
      </c>
      <c r="D407" s="70" t="s">
        <v>253</v>
      </c>
      <c r="E407" s="71" t="s">
        <v>1323</v>
      </c>
    </row>
    <row r="408" spans="2:5" x14ac:dyDescent="0.25">
      <c r="B408" s="68" t="s">
        <v>1279</v>
      </c>
      <c r="C408" s="69" t="s">
        <v>1076</v>
      </c>
      <c r="D408" s="70" t="s">
        <v>946</v>
      </c>
      <c r="E408" s="71" t="s">
        <v>945</v>
      </c>
    </row>
    <row r="409" spans="2:5" x14ac:dyDescent="0.25">
      <c r="B409" s="68" t="s">
        <v>1279</v>
      </c>
      <c r="C409" s="69" t="s">
        <v>1076</v>
      </c>
      <c r="D409" s="70" t="s">
        <v>1493</v>
      </c>
      <c r="E409" s="71" t="s">
        <v>948</v>
      </c>
    </row>
    <row r="410" spans="2:5" x14ac:dyDescent="0.25">
      <c r="B410" s="68" t="s">
        <v>1279</v>
      </c>
      <c r="C410" s="69" t="s">
        <v>1076</v>
      </c>
      <c r="D410" s="70" t="s">
        <v>225</v>
      </c>
      <c r="E410" s="71" t="s">
        <v>224</v>
      </c>
    </row>
    <row r="411" spans="2:5" x14ac:dyDescent="0.25">
      <c r="B411" s="68" t="s">
        <v>1279</v>
      </c>
      <c r="C411" s="69" t="s">
        <v>1076</v>
      </c>
      <c r="D411" s="70" t="s">
        <v>168</v>
      </c>
      <c r="E411" s="71" t="s">
        <v>238</v>
      </c>
    </row>
    <row r="412" spans="2:5" x14ac:dyDescent="0.25">
      <c r="B412" s="68" t="s">
        <v>1279</v>
      </c>
      <c r="C412" s="69" t="s">
        <v>1076</v>
      </c>
      <c r="D412" s="70" t="s">
        <v>928</v>
      </c>
      <c r="E412" s="71" t="s">
        <v>167</v>
      </c>
    </row>
    <row r="413" spans="2:5" x14ac:dyDescent="0.25">
      <c r="B413" s="68" t="s">
        <v>1279</v>
      </c>
      <c r="C413" s="69" t="s">
        <v>1076</v>
      </c>
      <c r="D413" s="70" t="s">
        <v>176</v>
      </c>
      <c r="E413" s="71" t="s">
        <v>175</v>
      </c>
    </row>
    <row r="414" spans="2:5" x14ac:dyDescent="0.25">
      <c r="B414" s="68" t="s">
        <v>1279</v>
      </c>
      <c r="C414" s="69" t="s">
        <v>1076</v>
      </c>
      <c r="D414" s="70" t="s">
        <v>200</v>
      </c>
      <c r="E414" s="71" t="s">
        <v>199</v>
      </c>
    </row>
    <row r="415" spans="2:5" x14ac:dyDescent="0.25">
      <c r="B415" s="68" t="s">
        <v>1279</v>
      </c>
      <c r="C415" s="69" t="s">
        <v>1076</v>
      </c>
      <c r="D415" s="70" t="s">
        <v>212</v>
      </c>
      <c r="E415" s="71" t="s">
        <v>1328</v>
      </c>
    </row>
    <row r="416" spans="2:5" x14ac:dyDescent="0.25">
      <c r="B416" s="68" t="s">
        <v>1279</v>
      </c>
      <c r="C416" s="69" t="s">
        <v>1076</v>
      </c>
      <c r="D416" s="70" t="s">
        <v>930</v>
      </c>
      <c r="E416" s="71" t="s">
        <v>929</v>
      </c>
    </row>
    <row r="417" spans="2:5" x14ac:dyDescent="0.25">
      <c r="B417" s="68" t="s">
        <v>1279</v>
      </c>
      <c r="C417" s="69" t="s">
        <v>1072</v>
      </c>
      <c r="D417" s="70" t="s">
        <v>960</v>
      </c>
      <c r="E417" s="71" t="s">
        <v>959</v>
      </c>
    </row>
    <row r="418" spans="2:5" x14ac:dyDescent="0.25">
      <c r="B418" s="68" t="s">
        <v>1279</v>
      </c>
      <c r="C418" s="69" t="s">
        <v>1072</v>
      </c>
      <c r="D418" s="70" t="s">
        <v>284</v>
      </c>
      <c r="E418" s="71" t="s">
        <v>1313</v>
      </c>
    </row>
    <row r="419" spans="2:5" x14ac:dyDescent="0.25">
      <c r="B419" s="68" t="s">
        <v>1279</v>
      </c>
      <c r="C419" s="69" t="s">
        <v>1072</v>
      </c>
      <c r="D419" s="70" t="s">
        <v>962</v>
      </c>
      <c r="E419" s="71" t="s">
        <v>961</v>
      </c>
    </row>
    <row r="420" spans="2:5" x14ac:dyDescent="0.25">
      <c r="B420" s="68" t="s">
        <v>1279</v>
      </c>
      <c r="C420" s="69" t="s">
        <v>1072</v>
      </c>
      <c r="D420" s="70" t="s">
        <v>274</v>
      </c>
      <c r="E420" s="71" t="s">
        <v>273</v>
      </c>
    </row>
    <row r="421" spans="2:5" x14ac:dyDescent="0.25">
      <c r="B421" s="68" t="s">
        <v>1279</v>
      </c>
      <c r="C421" s="69" t="s">
        <v>1109</v>
      </c>
      <c r="D421" s="70" t="s">
        <v>1034</v>
      </c>
      <c r="E421" s="71" t="s">
        <v>351</v>
      </c>
    </row>
    <row r="422" spans="2:5" x14ac:dyDescent="0.25">
      <c r="B422" s="68" t="s">
        <v>1279</v>
      </c>
      <c r="C422" s="69" t="s">
        <v>1109</v>
      </c>
      <c r="D422" s="70" t="s">
        <v>369</v>
      </c>
      <c r="E422" s="71" t="s">
        <v>1302</v>
      </c>
    </row>
    <row r="423" spans="2:5" x14ac:dyDescent="0.25">
      <c r="B423" s="68" t="s">
        <v>1279</v>
      </c>
      <c r="C423" s="69" t="s">
        <v>1109</v>
      </c>
      <c r="D423" s="70" t="s">
        <v>1040</v>
      </c>
      <c r="E423" s="71" t="s">
        <v>1039</v>
      </c>
    </row>
    <row r="424" spans="2:5" x14ac:dyDescent="0.25">
      <c r="B424" s="68" t="s">
        <v>1279</v>
      </c>
      <c r="C424" s="69" t="s">
        <v>1109</v>
      </c>
      <c r="D424" s="70" t="s">
        <v>356</v>
      </c>
      <c r="E424" s="71" t="s">
        <v>355</v>
      </c>
    </row>
    <row r="425" spans="2:5" x14ac:dyDescent="0.25">
      <c r="B425" s="68" t="s">
        <v>1279</v>
      </c>
      <c r="C425" s="69" t="s">
        <v>1080</v>
      </c>
      <c r="D425" s="70" t="s">
        <v>1041</v>
      </c>
      <c r="E425" s="71" t="s">
        <v>474</v>
      </c>
    </row>
    <row r="426" spans="2:5" x14ac:dyDescent="0.25">
      <c r="B426" s="68" t="s">
        <v>1279</v>
      </c>
      <c r="C426" s="69" t="s">
        <v>1080</v>
      </c>
      <c r="D426" s="70" t="s">
        <v>500</v>
      </c>
      <c r="E426" s="71" t="s">
        <v>1304</v>
      </c>
    </row>
    <row r="427" spans="2:5" x14ac:dyDescent="0.25">
      <c r="B427" s="68" t="s">
        <v>1279</v>
      </c>
      <c r="C427" s="69" t="s">
        <v>1080</v>
      </c>
      <c r="D427" s="70" t="s">
        <v>497</v>
      </c>
      <c r="E427" s="71" t="s">
        <v>1309</v>
      </c>
    </row>
    <row r="428" spans="2:5" x14ac:dyDescent="0.25">
      <c r="B428" s="68" t="s">
        <v>1279</v>
      </c>
      <c r="C428" s="69" t="s">
        <v>1080</v>
      </c>
      <c r="D428" s="70" t="s">
        <v>568</v>
      </c>
      <c r="E428" s="71" t="s">
        <v>1312</v>
      </c>
    </row>
    <row r="429" spans="2:5" x14ac:dyDescent="0.25">
      <c r="B429" s="68" t="s">
        <v>1279</v>
      </c>
      <c r="C429" s="69" t="s">
        <v>1080</v>
      </c>
      <c r="D429" s="70" t="s">
        <v>1316</v>
      </c>
      <c r="E429" s="71" t="s">
        <v>1317</v>
      </c>
    </row>
    <row r="430" spans="2:5" x14ac:dyDescent="0.25">
      <c r="B430" s="68" t="s">
        <v>1279</v>
      </c>
      <c r="C430" s="69" t="s">
        <v>1080</v>
      </c>
      <c r="D430" s="70" t="s">
        <v>1051</v>
      </c>
      <c r="E430" s="71" t="s">
        <v>1050</v>
      </c>
    </row>
    <row r="431" spans="2:5" x14ac:dyDescent="0.25">
      <c r="B431" s="68" t="s">
        <v>1279</v>
      </c>
      <c r="C431" s="69" t="s">
        <v>1080</v>
      </c>
      <c r="D431" s="70" t="s">
        <v>482</v>
      </c>
      <c r="E431" s="71" t="s">
        <v>481</v>
      </c>
    </row>
    <row r="432" spans="2:5" x14ac:dyDescent="0.25">
      <c r="B432" s="68" t="s">
        <v>1266</v>
      </c>
      <c r="C432" s="69" t="s">
        <v>1096</v>
      </c>
      <c r="D432" s="70" t="s">
        <v>267</v>
      </c>
      <c r="E432" s="71" t="s">
        <v>266</v>
      </c>
    </row>
    <row r="433" spans="2:5" x14ac:dyDescent="0.25">
      <c r="B433" s="68" t="s">
        <v>1266</v>
      </c>
      <c r="C433" s="69" t="s">
        <v>1096</v>
      </c>
      <c r="D433" s="70" t="s">
        <v>297</v>
      </c>
      <c r="E433" s="71" t="s">
        <v>1268</v>
      </c>
    </row>
    <row r="434" spans="2:5" x14ac:dyDescent="0.25">
      <c r="B434" s="68" t="s">
        <v>1266</v>
      </c>
      <c r="C434" s="69" t="s">
        <v>1096</v>
      </c>
      <c r="D434" s="70" t="s">
        <v>310</v>
      </c>
      <c r="E434" s="71" t="s">
        <v>309</v>
      </c>
    </row>
    <row r="435" spans="2:5" x14ac:dyDescent="0.25">
      <c r="B435" s="68" t="s">
        <v>1266</v>
      </c>
      <c r="C435" s="69" t="s">
        <v>1096</v>
      </c>
      <c r="D435" s="70" t="s">
        <v>330</v>
      </c>
      <c r="E435" s="71" t="s">
        <v>329</v>
      </c>
    </row>
    <row r="436" spans="2:5" x14ac:dyDescent="0.25">
      <c r="B436" s="68" t="s">
        <v>1266</v>
      </c>
      <c r="C436" s="69" t="s">
        <v>1132</v>
      </c>
      <c r="D436" s="70" t="s">
        <v>476</v>
      </c>
      <c r="E436" s="71" t="s">
        <v>475</v>
      </c>
    </row>
    <row r="437" spans="2:5" x14ac:dyDescent="0.25">
      <c r="B437" s="68" t="s">
        <v>1266</v>
      </c>
      <c r="C437" s="69" t="s">
        <v>1132</v>
      </c>
      <c r="D437" s="70" t="s">
        <v>517</v>
      </c>
      <c r="E437" s="71" t="s">
        <v>1277</v>
      </c>
    </row>
    <row r="438" spans="2:5" x14ac:dyDescent="0.25">
      <c r="B438" s="68" t="s">
        <v>1266</v>
      </c>
      <c r="C438" s="69" t="s">
        <v>1132</v>
      </c>
      <c r="D438" s="70" t="s">
        <v>570</v>
      </c>
      <c r="E438" s="71" t="s">
        <v>569</v>
      </c>
    </row>
    <row r="439" spans="2:5" x14ac:dyDescent="0.25">
      <c r="B439" s="68" t="s">
        <v>1266</v>
      </c>
      <c r="C439" s="69" t="s">
        <v>1143</v>
      </c>
      <c r="D439" s="70" t="s">
        <v>478</v>
      </c>
      <c r="E439" s="71" t="s">
        <v>477</v>
      </c>
    </row>
    <row r="440" spans="2:5" x14ac:dyDescent="0.25">
      <c r="B440" s="68" t="s">
        <v>1266</v>
      </c>
      <c r="C440" s="69" t="s">
        <v>1143</v>
      </c>
      <c r="D440" s="70" t="s">
        <v>518</v>
      </c>
      <c r="E440" s="71" t="s">
        <v>1278</v>
      </c>
    </row>
    <row r="441" spans="2:5" x14ac:dyDescent="0.25">
      <c r="B441" s="68" t="s">
        <v>1266</v>
      </c>
      <c r="C441" s="69" t="s">
        <v>1143</v>
      </c>
      <c r="D441" s="70" t="s">
        <v>572</v>
      </c>
      <c r="E441" s="71" t="s">
        <v>571</v>
      </c>
    </row>
    <row r="442" spans="2:5" x14ac:dyDescent="0.25">
      <c r="B442" s="68" t="s">
        <v>1266</v>
      </c>
      <c r="C442" s="69" t="s">
        <v>1074</v>
      </c>
      <c r="D442" s="70" t="s">
        <v>30</v>
      </c>
      <c r="E442" s="71" t="s">
        <v>29</v>
      </c>
    </row>
    <row r="443" spans="2:5" x14ac:dyDescent="0.25">
      <c r="B443" s="68" t="s">
        <v>1266</v>
      </c>
      <c r="C443" s="69" t="s">
        <v>1074</v>
      </c>
      <c r="D443" s="70" t="s">
        <v>55</v>
      </c>
      <c r="E443" s="71" t="s">
        <v>1270</v>
      </c>
    </row>
    <row r="444" spans="2:5" x14ac:dyDescent="0.25">
      <c r="B444" s="68" t="s">
        <v>1266</v>
      </c>
      <c r="C444" s="69" t="s">
        <v>1074</v>
      </c>
      <c r="D444" s="70" t="s">
        <v>78</v>
      </c>
      <c r="E444" s="71" t="s">
        <v>77</v>
      </c>
    </row>
    <row r="445" spans="2:5" x14ac:dyDescent="0.25">
      <c r="B445" s="68" t="s">
        <v>1266</v>
      </c>
      <c r="C445" s="69" t="s">
        <v>1074</v>
      </c>
      <c r="D445" s="70" t="s">
        <v>100</v>
      </c>
      <c r="E445" s="71" t="s">
        <v>99</v>
      </c>
    </row>
    <row r="446" spans="2:5" x14ac:dyDescent="0.25">
      <c r="B446" s="68" t="s">
        <v>1266</v>
      </c>
      <c r="C446" s="69" t="s">
        <v>1074</v>
      </c>
      <c r="D446" s="70" t="s">
        <v>102</v>
      </c>
      <c r="E446" s="71" t="s">
        <v>101</v>
      </c>
    </row>
    <row r="447" spans="2:5" x14ac:dyDescent="0.25">
      <c r="B447" s="68" t="s">
        <v>1266</v>
      </c>
      <c r="C447" s="69" t="s">
        <v>1147</v>
      </c>
      <c r="D447" s="70" t="s">
        <v>703</v>
      </c>
      <c r="E447" s="71" t="s">
        <v>702</v>
      </c>
    </row>
    <row r="448" spans="2:5" x14ac:dyDescent="0.25">
      <c r="B448" s="68" t="s">
        <v>1266</v>
      </c>
      <c r="C448" s="69" t="s">
        <v>1267</v>
      </c>
      <c r="D448" s="70" t="s">
        <v>352</v>
      </c>
      <c r="E448" s="71" t="s">
        <v>681</v>
      </c>
    </row>
    <row r="449" spans="2:5" x14ac:dyDescent="0.25">
      <c r="B449" s="68" t="s">
        <v>1266</v>
      </c>
      <c r="C449" s="69" t="s">
        <v>1267</v>
      </c>
      <c r="D449" s="70" t="s">
        <v>387</v>
      </c>
      <c r="E449" s="71" t="s">
        <v>1275</v>
      </c>
    </row>
    <row r="450" spans="2:5" x14ac:dyDescent="0.25">
      <c r="B450" s="68" t="s">
        <v>1266</v>
      </c>
      <c r="C450" s="69" t="s">
        <v>1267</v>
      </c>
      <c r="D450" s="70" t="s">
        <v>430</v>
      </c>
      <c r="E450" s="71" t="s">
        <v>697</v>
      </c>
    </row>
    <row r="451" spans="2:5" x14ac:dyDescent="0.25">
      <c r="B451" s="68" t="s">
        <v>1266</v>
      </c>
      <c r="C451" s="69" t="s">
        <v>1076</v>
      </c>
      <c r="D451" s="70" t="s">
        <v>171</v>
      </c>
      <c r="E451" s="71" t="s">
        <v>170</v>
      </c>
    </row>
    <row r="452" spans="2:5" x14ac:dyDescent="0.25">
      <c r="B452" s="68" t="s">
        <v>1266</v>
      </c>
      <c r="C452" s="69" t="s">
        <v>1076</v>
      </c>
      <c r="D452" s="70" t="s">
        <v>213</v>
      </c>
      <c r="E452" s="71" t="s">
        <v>1273</v>
      </c>
    </row>
    <row r="453" spans="2:5" x14ac:dyDescent="0.25">
      <c r="B453" s="68" t="s">
        <v>1266</v>
      </c>
      <c r="C453" s="69" t="s">
        <v>1076</v>
      </c>
      <c r="D453" s="70" t="s">
        <v>233</v>
      </c>
      <c r="E453" s="71" t="s">
        <v>232</v>
      </c>
    </row>
    <row r="454" spans="2:5" x14ac:dyDescent="0.25">
      <c r="B454" s="68" t="s">
        <v>1266</v>
      </c>
      <c r="C454" s="69" t="s">
        <v>1076</v>
      </c>
      <c r="D454" s="70" t="s">
        <v>248</v>
      </c>
      <c r="E454" s="71" t="s">
        <v>247</v>
      </c>
    </row>
    <row r="455" spans="2:5" x14ac:dyDescent="0.25">
      <c r="B455" s="68" t="s">
        <v>1266</v>
      </c>
      <c r="C455" s="69" t="s">
        <v>1076</v>
      </c>
      <c r="D455" s="70" t="s">
        <v>250</v>
      </c>
      <c r="E455" s="71" t="s">
        <v>249</v>
      </c>
    </row>
    <row r="456" spans="2:5" x14ac:dyDescent="0.25">
      <c r="B456" s="68" t="s">
        <v>1266</v>
      </c>
      <c r="C456" s="69" t="s">
        <v>1072</v>
      </c>
      <c r="D456" s="70" t="s">
        <v>269</v>
      </c>
      <c r="E456" s="71" t="s">
        <v>268</v>
      </c>
    </row>
    <row r="457" spans="2:5" x14ac:dyDescent="0.25">
      <c r="B457" s="68" t="s">
        <v>1266</v>
      </c>
      <c r="C457" s="69" t="s">
        <v>1072</v>
      </c>
      <c r="D457" s="70" t="s">
        <v>298</v>
      </c>
      <c r="E457" s="71" t="s">
        <v>1269</v>
      </c>
    </row>
    <row r="458" spans="2:5" x14ac:dyDescent="0.25">
      <c r="B458" s="68" t="s">
        <v>1266</v>
      </c>
      <c r="C458" s="69" t="s">
        <v>1072</v>
      </c>
      <c r="D458" s="70" t="s">
        <v>312</v>
      </c>
      <c r="E458" s="71" t="s">
        <v>311</v>
      </c>
    </row>
    <row r="459" spans="2:5" x14ac:dyDescent="0.25">
      <c r="B459" s="68" t="s">
        <v>1266</v>
      </c>
      <c r="C459" s="69" t="s">
        <v>1072</v>
      </c>
      <c r="D459" s="70" t="s">
        <v>332</v>
      </c>
      <c r="E459" s="71" t="s">
        <v>331</v>
      </c>
    </row>
    <row r="460" spans="2:5" x14ac:dyDescent="0.25">
      <c r="B460" s="68" t="s">
        <v>1266</v>
      </c>
      <c r="C460" s="69" t="s">
        <v>1109</v>
      </c>
      <c r="D460" s="70" t="s">
        <v>354</v>
      </c>
      <c r="E460" s="71" t="s">
        <v>353</v>
      </c>
    </row>
    <row r="461" spans="2:5" x14ac:dyDescent="0.25">
      <c r="B461" s="68" t="s">
        <v>1266</v>
      </c>
      <c r="C461" s="69" t="s">
        <v>1109</v>
      </c>
      <c r="D461" s="70" t="s">
        <v>388</v>
      </c>
      <c r="E461" s="71" t="s">
        <v>1274</v>
      </c>
    </row>
    <row r="462" spans="2:5" x14ac:dyDescent="0.25">
      <c r="B462" s="68" t="s">
        <v>1266</v>
      </c>
      <c r="C462" s="69" t="s">
        <v>1109</v>
      </c>
      <c r="D462" s="70" t="s">
        <v>432</v>
      </c>
      <c r="E462" s="71" t="s">
        <v>431</v>
      </c>
    </row>
    <row r="463" spans="2:5" x14ac:dyDescent="0.25">
      <c r="B463" s="68" t="s">
        <v>1266</v>
      </c>
      <c r="C463" s="69" t="s">
        <v>1080</v>
      </c>
      <c r="D463" s="70" t="s">
        <v>480</v>
      </c>
      <c r="E463" s="71" t="s">
        <v>479</v>
      </c>
    </row>
    <row r="464" spans="2:5" x14ac:dyDescent="0.25">
      <c r="B464" s="68" t="s">
        <v>1266</v>
      </c>
      <c r="C464" s="69" t="s">
        <v>1080</v>
      </c>
      <c r="D464" s="70" t="s">
        <v>519</v>
      </c>
      <c r="E464" s="71" t="s">
        <v>1276</v>
      </c>
    </row>
    <row r="465" spans="2:5" x14ac:dyDescent="0.25">
      <c r="B465" s="68" t="s">
        <v>1266</v>
      </c>
      <c r="C465" s="69" t="s">
        <v>1080</v>
      </c>
      <c r="D465" s="70" t="s">
        <v>574</v>
      </c>
      <c r="E465" s="71" t="s">
        <v>573</v>
      </c>
    </row>
    <row r="466" spans="2:5" x14ac:dyDescent="0.25">
      <c r="B466" s="68" t="s">
        <v>1068</v>
      </c>
      <c r="C466" s="69" t="s">
        <v>1082</v>
      </c>
      <c r="D466" s="70" t="s">
        <v>264</v>
      </c>
      <c r="E466" s="71" t="s">
        <v>1386</v>
      </c>
    </row>
    <row r="467" spans="2:5" x14ac:dyDescent="0.25">
      <c r="B467" s="68" t="s">
        <v>1068</v>
      </c>
      <c r="C467" s="69" t="s">
        <v>1385</v>
      </c>
      <c r="D467" s="70" t="s">
        <v>1383</v>
      </c>
      <c r="E467" s="71" t="s">
        <v>1384</v>
      </c>
    </row>
    <row r="468" spans="2:5" x14ac:dyDescent="0.25">
      <c r="B468" s="68" t="s">
        <v>1068</v>
      </c>
      <c r="C468" s="69" t="s">
        <v>1385</v>
      </c>
      <c r="D468" s="70" t="s">
        <v>259</v>
      </c>
      <c r="E468" s="71" t="s">
        <v>258</v>
      </c>
    </row>
    <row r="469" spans="2:5" x14ac:dyDescent="0.25">
      <c r="B469" s="68" t="s">
        <v>1068</v>
      </c>
      <c r="C469" s="69" t="s">
        <v>1385</v>
      </c>
      <c r="D469" s="70" t="s">
        <v>146</v>
      </c>
      <c r="E469" s="71" t="s">
        <v>1370</v>
      </c>
    </row>
    <row r="470" spans="2:5" x14ac:dyDescent="0.25">
      <c r="B470" s="68" t="s">
        <v>1068</v>
      </c>
      <c r="C470" s="69" t="s">
        <v>1385</v>
      </c>
      <c r="D470" s="70" t="s">
        <v>152</v>
      </c>
      <c r="E470" s="71" t="s">
        <v>810</v>
      </c>
    </row>
    <row r="471" spans="2:5" x14ac:dyDescent="0.25">
      <c r="B471" s="68" t="s">
        <v>1068</v>
      </c>
      <c r="C471" s="69" t="s">
        <v>1385</v>
      </c>
      <c r="D471" s="70" t="s">
        <v>155</v>
      </c>
      <c r="E471" s="71" t="s">
        <v>1371</v>
      </c>
    </row>
    <row r="472" spans="2:5" x14ac:dyDescent="0.25">
      <c r="B472" s="68" t="s">
        <v>1068</v>
      </c>
      <c r="C472" s="69" t="s">
        <v>1385</v>
      </c>
      <c r="D472" s="70" t="s">
        <v>804</v>
      </c>
      <c r="E472" s="71" t="s">
        <v>803</v>
      </c>
    </row>
    <row r="473" spans="2:5" x14ac:dyDescent="0.25">
      <c r="B473" s="68" t="s">
        <v>1068</v>
      </c>
      <c r="C473" s="69" t="s">
        <v>1385</v>
      </c>
      <c r="D473" s="70" t="s">
        <v>809</v>
      </c>
      <c r="E473" s="71" t="s">
        <v>1372</v>
      </c>
    </row>
    <row r="474" spans="2:5" x14ac:dyDescent="0.25">
      <c r="B474" s="68" t="s">
        <v>1068</v>
      </c>
      <c r="C474" s="69" t="s">
        <v>1385</v>
      </c>
      <c r="D474" s="70" t="s">
        <v>815</v>
      </c>
      <c r="E474" s="71" t="s">
        <v>814</v>
      </c>
    </row>
    <row r="475" spans="2:5" x14ac:dyDescent="0.25">
      <c r="B475" s="68" t="s">
        <v>1068</v>
      </c>
      <c r="C475" s="69" t="s">
        <v>1385</v>
      </c>
      <c r="D475" s="70" t="s">
        <v>806</v>
      </c>
      <c r="E475" s="71" t="s">
        <v>805</v>
      </c>
    </row>
    <row r="476" spans="2:5" x14ac:dyDescent="0.25">
      <c r="B476" s="68" t="s">
        <v>1068</v>
      </c>
      <c r="C476" s="69" t="s">
        <v>1385</v>
      </c>
      <c r="D476" s="70" t="s">
        <v>796</v>
      </c>
      <c r="E476" s="71" t="s">
        <v>795</v>
      </c>
    </row>
    <row r="477" spans="2:5" x14ac:dyDescent="0.25">
      <c r="B477" s="68" t="s">
        <v>1068</v>
      </c>
      <c r="C477" s="69" t="s">
        <v>1385</v>
      </c>
      <c r="D477" s="70" t="s">
        <v>813</v>
      </c>
      <c r="E477" s="71" t="s">
        <v>812</v>
      </c>
    </row>
    <row r="478" spans="2:5" x14ac:dyDescent="0.25">
      <c r="B478" s="68" t="s">
        <v>1068</v>
      </c>
      <c r="C478" s="69" t="s">
        <v>1385</v>
      </c>
      <c r="D478" s="70" t="s">
        <v>800</v>
      </c>
      <c r="E478" s="71" t="s">
        <v>799</v>
      </c>
    </row>
    <row r="479" spans="2:5" x14ac:dyDescent="0.25">
      <c r="B479" s="68" t="s">
        <v>1068</v>
      </c>
      <c r="C479" s="69" t="s">
        <v>1385</v>
      </c>
      <c r="D479" s="70" t="s">
        <v>772</v>
      </c>
      <c r="E479" s="71" t="s">
        <v>771</v>
      </c>
    </row>
    <row r="480" spans="2:5" x14ac:dyDescent="0.25">
      <c r="B480" s="68" t="s">
        <v>1068</v>
      </c>
      <c r="C480" s="69" t="s">
        <v>1385</v>
      </c>
      <c r="D480" s="70" t="s">
        <v>778</v>
      </c>
      <c r="E480" s="71" t="s">
        <v>777</v>
      </c>
    </row>
    <row r="481" spans="2:5" x14ac:dyDescent="0.25">
      <c r="B481" s="68" t="s">
        <v>1068</v>
      </c>
      <c r="C481" s="69" t="s">
        <v>1385</v>
      </c>
      <c r="D481" s="70" t="s">
        <v>802</v>
      </c>
      <c r="E481" s="71" t="s">
        <v>801</v>
      </c>
    </row>
    <row r="482" spans="2:5" x14ac:dyDescent="0.25">
      <c r="B482" s="68" t="s">
        <v>1068</v>
      </c>
      <c r="C482" s="69" t="s">
        <v>1385</v>
      </c>
      <c r="D482" s="70" t="s">
        <v>820</v>
      </c>
      <c r="E482" s="71" t="s">
        <v>819</v>
      </c>
    </row>
    <row r="483" spans="2:5" x14ac:dyDescent="0.25">
      <c r="B483" s="68" t="s">
        <v>1068</v>
      </c>
      <c r="C483" s="69" t="s">
        <v>1385</v>
      </c>
      <c r="D483" s="70" t="s">
        <v>776</v>
      </c>
      <c r="E483" s="71" t="s">
        <v>775</v>
      </c>
    </row>
    <row r="484" spans="2:5" x14ac:dyDescent="0.25">
      <c r="B484" s="68" t="s">
        <v>1068</v>
      </c>
      <c r="C484" s="69" t="s">
        <v>1385</v>
      </c>
      <c r="D484" s="70" t="s">
        <v>780</v>
      </c>
      <c r="E484" s="71" t="s">
        <v>779</v>
      </c>
    </row>
    <row r="485" spans="2:5" x14ac:dyDescent="0.25">
      <c r="B485" s="68" t="s">
        <v>1068</v>
      </c>
      <c r="C485" s="69" t="s">
        <v>1385</v>
      </c>
      <c r="D485" s="70" t="s">
        <v>784</v>
      </c>
      <c r="E485" s="71" t="s">
        <v>783</v>
      </c>
    </row>
    <row r="486" spans="2:5" x14ac:dyDescent="0.25">
      <c r="B486" s="68" t="s">
        <v>1068</v>
      </c>
      <c r="C486" s="69" t="s">
        <v>1385</v>
      </c>
      <c r="D486" s="70" t="s">
        <v>774</v>
      </c>
      <c r="E486" s="71" t="s">
        <v>773</v>
      </c>
    </row>
    <row r="487" spans="2:5" x14ac:dyDescent="0.25">
      <c r="B487" s="68" t="s">
        <v>1068</v>
      </c>
      <c r="C487" s="69" t="s">
        <v>1385</v>
      </c>
      <c r="D487" s="70" t="s">
        <v>782</v>
      </c>
      <c r="E487" s="71" t="s">
        <v>781</v>
      </c>
    </row>
    <row r="488" spans="2:5" x14ac:dyDescent="0.25">
      <c r="B488" s="68" t="s">
        <v>1068</v>
      </c>
      <c r="C488" s="69" t="s">
        <v>1385</v>
      </c>
      <c r="D488" s="70" t="s">
        <v>786</v>
      </c>
      <c r="E488" s="71" t="s">
        <v>785</v>
      </c>
    </row>
    <row r="489" spans="2:5" x14ac:dyDescent="0.25">
      <c r="B489" s="68" t="s">
        <v>1068</v>
      </c>
      <c r="C489" s="69" t="s">
        <v>1385</v>
      </c>
      <c r="D489" s="70" t="s">
        <v>817</v>
      </c>
      <c r="E489" s="71" t="s">
        <v>816</v>
      </c>
    </row>
    <row r="490" spans="2:5" x14ac:dyDescent="0.25">
      <c r="B490" s="68" t="s">
        <v>1068</v>
      </c>
      <c r="C490" s="69" t="s">
        <v>1385</v>
      </c>
      <c r="D490" s="70" t="s">
        <v>808</v>
      </c>
      <c r="E490" s="71" t="s">
        <v>807</v>
      </c>
    </row>
    <row r="491" spans="2:5" x14ac:dyDescent="0.25">
      <c r="B491" s="68" t="s">
        <v>1068</v>
      </c>
      <c r="C491" s="69" t="s">
        <v>1385</v>
      </c>
      <c r="D491" s="70" t="s">
        <v>149</v>
      </c>
      <c r="E491" s="71" t="s">
        <v>1373</v>
      </c>
    </row>
    <row r="492" spans="2:5" x14ac:dyDescent="0.25">
      <c r="B492" s="68" t="s">
        <v>1068</v>
      </c>
      <c r="C492" s="69" t="s">
        <v>1385</v>
      </c>
      <c r="D492" s="70" t="s">
        <v>143</v>
      </c>
      <c r="E492" s="71" t="s">
        <v>1374</v>
      </c>
    </row>
    <row r="493" spans="2:5" x14ac:dyDescent="0.25">
      <c r="B493" s="68" t="s">
        <v>1068</v>
      </c>
      <c r="C493" s="69" t="s">
        <v>1385</v>
      </c>
      <c r="D493" s="70" t="s">
        <v>145</v>
      </c>
      <c r="E493" s="71" t="s">
        <v>1375</v>
      </c>
    </row>
    <row r="494" spans="2:5" x14ac:dyDescent="0.25">
      <c r="B494" s="68" t="s">
        <v>1068</v>
      </c>
      <c r="C494" s="69" t="s">
        <v>1385</v>
      </c>
      <c r="D494" s="70" t="s">
        <v>150</v>
      </c>
      <c r="E494" s="71" t="s">
        <v>1376</v>
      </c>
    </row>
    <row r="495" spans="2:5" x14ac:dyDescent="0.25">
      <c r="B495" s="68" t="s">
        <v>1068</v>
      </c>
      <c r="C495" s="69" t="s">
        <v>1385</v>
      </c>
      <c r="D495" s="70" t="s">
        <v>151</v>
      </c>
      <c r="E495" s="71" t="s">
        <v>1377</v>
      </c>
    </row>
    <row r="496" spans="2:5" x14ac:dyDescent="0.25">
      <c r="B496" s="68" t="s">
        <v>1068</v>
      </c>
      <c r="C496" s="69" t="s">
        <v>1385</v>
      </c>
      <c r="D496" s="70" t="s">
        <v>157</v>
      </c>
      <c r="E496" s="71" t="s">
        <v>1378</v>
      </c>
    </row>
    <row r="497" spans="2:5" x14ac:dyDescent="0.25">
      <c r="B497" s="68" t="s">
        <v>1068</v>
      </c>
      <c r="C497" s="69" t="s">
        <v>1385</v>
      </c>
      <c r="D497" s="70" t="s">
        <v>153</v>
      </c>
      <c r="E497" s="71" t="s">
        <v>1379</v>
      </c>
    </row>
    <row r="498" spans="2:5" x14ac:dyDescent="0.25">
      <c r="B498" s="68" t="s">
        <v>1068</v>
      </c>
      <c r="C498" s="69" t="s">
        <v>1385</v>
      </c>
      <c r="D498" s="70" t="s">
        <v>156</v>
      </c>
      <c r="E498" s="71" t="s">
        <v>1380</v>
      </c>
    </row>
    <row r="499" spans="2:5" x14ac:dyDescent="0.25">
      <c r="B499" s="68" t="s">
        <v>1068</v>
      </c>
      <c r="C499" s="69" t="s">
        <v>1385</v>
      </c>
      <c r="D499" s="70" t="s">
        <v>154</v>
      </c>
      <c r="E499" s="71" t="s">
        <v>1381</v>
      </c>
    </row>
    <row r="500" spans="2:5" x14ac:dyDescent="0.25">
      <c r="B500" s="68" t="s">
        <v>1068</v>
      </c>
      <c r="C500" s="69" t="s">
        <v>1385</v>
      </c>
      <c r="D500" s="70" t="s">
        <v>144</v>
      </c>
      <c r="E500" s="71" t="s">
        <v>1382</v>
      </c>
    </row>
    <row r="501" spans="2:5" x14ac:dyDescent="0.25">
      <c r="B501" s="68" t="s">
        <v>1068</v>
      </c>
      <c r="C501" s="69" t="s">
        <v>1385</v>
      </c>
      <c r="D501" s="70" t="s">
        <v>148</v>
      </c>
      <c r="E501" s="71" t="s">
        <v>811</v>
      </c>
    </row>
    <row r="502" spans="2:5" x14ac:dyDescent="0.25">
      <c r="B502" s="68" t="s">
        <v>1068</v>
      </c>
      <c r="C502" s="69" t="s">
        <v>1385</v>
      </c>
      <c r="D502" s="70" t="s">
        <v>147</v>
      </c>
      <c r="E502" s="71" t="s">
        <v>818</v>
      </c>
    </row>
    <row r="503" spans="2:5" x14ac:dyDescent="0.25">
      <c r="B503" s="68" t="s">
        <v>1068</v>
      </c>
      <c r="C503" s="69" t="s">
        <v>1385</v>
      </c>
      <c r="D503" s="70" t="s">
        <v>788</v>
      </c>
      <c r="E503" s="71" t="s">
        <v>787</v>
      </c>
    </row>
    <row r="504" spans="2:5" x14ac:dyDescent="0.25">
      <c r="B504" s="68" t="s">
        <v>1068</v>
      </c>
      <c r="C504" s="69" t="s">
        <v>1385</v>
      </c>
      <c r="D504" s="70" t="s">
        <v>794</v>
      </c>
      <c r="E504" s="71" t="s">
        <v>793</v>
      </c>
    </row>
    <row r="505" spans="2:5" x14ac:dyDescent="0.25">
      <c r="B505" s="68" t="s">
        <v>1068</v>
      </c>
      <c r="C505" s="69" t="s">
        <v>1385</v>
      </c>
      <c r="D505" s="70" t="s">
        <v>792</v>
      </c>
      <c r="E505" s="71" t="s">
        <v>791</v>
      </c>
    </row>
    <row r="506" spans="2:5" x14ac:dyDescent="0.25">
      <c r="B506" s="68" t="s">
        <v>1068</v>
      </c>
      <c r="C506" s="69" t="s">
        <v>1385</v>
      </c>
      <c r="D506" s="70" t="s">
        <v>790</v>
      </c>
      <c r="E506" s="71" t="s">
        <v>789</v>
      </c>
    </row>
    <row r="507" spans="2:5" x14ac:dyDescent="0.25">
      <c r="B507" s="68" t="s">
        <v>1068</v>
      </c>
      <c r="C507" s="69" t="s">
        <v>1385</v>
      </c>
      <c r="D507" s="70" t="s">
        <v>798</v>
      </c>
      <c r="E507" s="71" t="s">
        <v>797</v>
      </c>
    </row>
    <row r="508" spans="2:5" x14ac:dyDescent="0.25">
      <c r="B508" s="68" t="s">
        <v>1068</v>
      </c>
      <c r="C508" s="69" t="s">
        <v>1053</v>
      </c>
      <c r="D508" s="70" t="s">
        <v>1054</v>
      </c>
      <c r="E508" s="71" t="s">
        <v>1055</v>
      </c>
    </row>
    <row r="509" spans="2:5" x14ac:dyDescent="0.25">
      <c r="B509" s="68" t="s">
        <v>1068</v>
      </c>
      <c r="C509" s="69" t="s">
        <v>1116</v>
      </c>
      <c r="D509" s="70" t="s">
        <v>822</v>
      </c>
      <c r="E509" s="71" t="s">
        <v>821</v>
      </c>
    </row>
    <row r="510" spans="2:5" x14ac:dyDescent="0.25">
      <c r="B510" s="68" t="s">
        <v>1068</v>
      </c>
      <c r="C510" s="69" t="s">
        <v>1116</v>
      </c>
      <c r="D510" s="70" t="s">
        <v>333</v>
      </c>
      <c r="E510" s="71" t="s">
        <v>1388</v>
      </c>
    </row>
    <row r="511" spans="2:5" x14ac:dyDescent="0.25">
      <c r="B511" s="68" t="s">
        <v>1068</v>
      </c>
      <c r="C511" s="69" t="s">
        <v>1129</v>
      </c>
      <c r="D511" s="70" t="s">
        <v>453</v>
      </c>
      <c r="E511" s="71" t="s">
        <v>452</v>
      </c>
    </row>
    <row r="512" spans="2:5" x14ac:dyDescent="0.25">
      <c r="B512" s="68" t="s">
        <v>1068</v>
      </c>
      <c r="C512" s="69" t="s">
        <v>1142</v>
      </c>
      <c r="D512" s="70" t="s">
        <v>455</v>
      </c>
      <c r="E512" s="71" t="s">
        <v>454</v>
      </c>
    </row>
    <row r="513" spans="2:5" x14ac:dyDescent="0.25">
      <c r="B513" s="68" t="s">
        <v>1068</v>
      </c>
      <c r="C513" s="69" t="s">
        <v>1122</v>
      </c>
      <c r="D513" s="70" t="s">
        <v>335</v>
      </c>
      <c r="E513" s="71" t="s">
        <v>334</v>
      </c>
    </row>
    <row r="514" spans="2:5" x14ac:dyDescent="0.25">
      <c r="B514" s="68" t="s">
        <v>1068</v>
      </c>
      <c r="C514" s="69" t="s">
        <v>1136</v>
      </c>
      <c r="D514" s="70" t="s">
        <v>462</v>
      </c>
      <c r="E514" s="71" t="s">
        <v>1390</v>
      </c>
    </row>
    <row r="515" spans="2:5" x14ac:dyDescent="0.25">
      <c r="B515" s="68" t="s">
        <v>1068</v>
      </c>
      <c r="C515" s="69" t="s">
        <v>1132</v>
      </c>
      <c r="D515" s="70" t="s">
        <v>457</v>
      </c>
      <c r="E515" s="71" t="s">
        <v>456</v>
      </c>
    </row>
    <row r="516" spans="2:5" x14ac:dyDescent="0.25">
      <c r="B516" s="68" t="s">
        <v>1068</v>
      </c>
      <c r="C516" s="69" t="s">
        <v>1176</v>
      </c>
      <c r="D516" s="70" t="s">
        <v>257</v>
      </c>
      <c r="E516" s="71" t="s">
        <v>256</v>
      </c>
    </row>
    <row r="517" spans="2:5" x14ac:dyDescent="0.25">
      <c r="B517" s="68" t="s">
        <v>1068</v>
      </c>
      <c r="C517" s="69" t="s">
        <v>1176</v>
      </c>
      <c r="D517" s="70" t="s">
        <v>459</v>
      </c>
      <c r="E517" s="71" t="s">
        <v>458</v>
      </c>
    </row>
    <row r="518" spans="2:5" x14ac:dyDescent="0.25">
      <c r="B518" s="68" t="s">
        <v>1068</v>
      </c>
      <c r="C518" s="69" t="s">
        <v>1176</v>
      </c>
      <c r="D518" s="70" t="s">
        <v>499</v>
      </c>
      <c r="E518" s="71" t="s">
        <v>498</v>
      </c>
    </row>
    <row r="519" spans="2:5" x14ac:dyDescent="0.25">
      <c r="B519" s="68" t="s">
        <v>1068</v>
      </c>
      <c r="C519" s="69" t="s">
        <v>1257</v>
      </c>
      <c r="D519" s="70" t="s">
        <v>752</v>
      </c>
      <c r="E519" s="71" t="s">
        <v>751</v>
      </c>
    </row>
    <row r="520" spans="2:5" x14ac:dyDescent="0.25">
      <c r="B520" s="68" t="s">
        <v>1068</v>
      </c>
      <c r="C520" s="69" t="s">
        <v>1124</v>
      </c>
      <c r="D520" s="70" t="s">
        <v>339</v>
      </c>
      <c r="E520" s="71" t="s">
        <v>338</v>
      </c>
    </row>
    <row r="521" spans="2:5" x14ac:dyDescent="0.25">
      <c r="B521" s="68" t="s">
        <v>1068</v>
      </c>
      <c r="C521" s="69" t="s">
        <v>1078</v>
      </c>
      <c r="D521" s="70" t="s">
        <v>340</v>
      </c>
      <c r="E521" s="71" t="s">
        <v>1387</v>
      </c>
    </row>
    <row r="522" spans="2:5" x14ac:dyDescent="0.25">
      <c r="B522" s="68" t="s">
        <v>1068</v>
      </c>
      <c r="C522" s="69" t="s">
        <v>1074</v>
      </c>
      <c r="D522" s="70" t="s">
        <v>21</v>
      </c>
      <c r="E522" s="71" t="s">
        <v>20</v>
      </c>
    </row>
    <row r="523" spans="2:5" x14ac:dyDescent="0.25">
      <c r="B523" s="68" t="s">
        <v>1068</v>
      </c>
      <c r="C523" s="69" t="s">
        <v>1134</v>
      </c>
      <c r="D523" s="70" t="s">
        <v>461</v>
      </c>
      <c r="E523" s="71" t="s">
        <v>460</v>
      </c>
    </row>
    <row r="524" spans="2:5" x14ac:dyDescent="0.25">
      <c r="B524" s="68" t="s">
        <v>1068</v>
      </c>
      <c r="C524" s="69" t="s">
        <v>1140</v>
      </c>
      <c r="D524" s="70" t="s">
        <v>464</v>
      </c>
      <c r="E524" s="71" t="s">
        <v>463</v>
      </c>
    </row>
    <row r="525" spans="2:5" x14ac:dyDescent="0.25">
      <c r="B525" s="68" t="s">
        <v>1068</v>
      </c>
      <c r="C525" s="69" t="s">
        <v>1114</v>
      </c>
      <c r="D525" s="70" t="s">
        <v>342</v>
      </c>
      <c r="E525" s="71" t="s">
        <v>341</v>
      </c>
    </row>
    <row r="526" spans="2:5" x14ac:dyDescent="0.25">
      <c r="B526" s="68" t="s">
        <v>1068</v>
      </c>
      <c r="C526" s="69" t="s">
        <v>1138</v>
      </c>
      <c r="D526" s="70" t="s">
        <v>466</v>
      </c>
      <c r="E526" s="71" t="s">
        <v>465</v>
      </c>
    </row>
    <row r="527" spans="2:5" x14ac:dyDescent="0.25">
      <c r="B527" s="68" t="s">
        <v>1068</v>
      </c>
      <c r="C527" s="69" t="s">
        <v>1267</v>
      </c>
      <c r="D527" s="70" t="s">
        <v>344</v>
      </c>
      <c r="E527" s="71" t="s">
        <v>343</v>
      </c>
    </row>
    <row r="528" spans="2:5" x14ac:dyDescent="0.25">
      <c r="B528" s="68" t="s">
        <v>1068</v>
      </c>
      <c r="C528" s="69" t="s">
        <v>1118</v>
      </c>
      <c r="D528" s="70" t="s">
        <v>346</v>
      </c>
      <c r="E528" s="71" t="s">
        <v>345</v>
      </c>
    </row>
    <row r="529" spans="2:5" x14ac:dyDescent="0.25">
      <c r="B529" s="68" t="s">
        <v>1068</v>
      </c>
      <c r="C529" s="69" t="s">
        <v>1145</v>
      </c>
      <c r="D529" s="70" t="s">
        <v>473</v>
      </c>
      <c r="E529" s="71" t="s">
        <v>472</v>
      </c>
    </row>
    <row r="530" spans="2:5" x14ac:dyDescent="0.25">
      <c r="B530" s="68" t="s">
        <v>1068</v>
      </c>
      <c r="C530" s="69" t="s">
        <v>1065</v>
      </c>
      <c r="D530" s="70" t="s">
        <v>1056</v>
      </c>
      <c r="E530" s="71" t="s">
        <v>1360</v>
      </c>
    </row>
    <row r="531" spans="2:5" x14ac:dyDescent="0.25">
      <c r="B531" s="68" t="s">
        <v>1068</v>
      </c>
      <c r="C531" s="69" t="s">
        <v>1076</v>
      </c>
      <c r="D531" s="70" t="s">
        <v>159</v>
      </c>
      <c r="E531" s="71" t="s">
        <v>158</v>
      </c>
    </row>
    <row r="532" spans="2:5" x14ac:dyDescent="0.25">
      <c r="B532" s="68" t="s">
        <v>1068</v>
      </c>
      <c r="C532" s="69" t="s">
        <v>1076</v>
      </c>
      <c r="D532" s="70" t="s">
        <v>187</v>
      </c>
      <c r="E532" s="71" t="s">
        <v>186</v>
      </c>
    </row>
    <row r="533" spans="2:5" x14ac:dyDescent="0.25">
      <c r="B533" s="68" t="s">
        <v>1068</v>
      </c>
      <c r="C533" s="69" t="s">
        <v>1072</v>
      </c>
      <c r="D533" s="70" t="s">
        <v>263</v>
      </c>
      <c r="E533" s="71" t="s">
        <v>262</v>
      </c>
    </row>
    <row r="534" spans="2:5" x14ac:dyDescent="0.25">
      <c r="B534" s="68" t="s">
        <v>1068</v>
      </c>
      <c r="C534" s="69" t="s">
        <v>1109</v>
      </c>
      <c r="D534" s="70" t="s">
        <v>348</v>
      </c>
      <c r="E534" s="71" t="s">
        <v>347</v>
      </c>
    </row>
    <row r="535" spans="2:5" x14ac:dyDescent="0.25">
      <c r="B535" s="68" t="s">
        <v>1068</v>
      </c>
      <c r="C535" s="69" t="s">
        <v>1080</v>
      </c>
      <c r="D535" s="70" t="s">
        <v>261</v>
      </c>
      <c r="E535" s="71" t="s">
        <v>260</v>
      </c>
    </row>
    <row r="536" spans="2:5" x14ac:dyDescent="0.25">
      <c r="B536" s="68" t="s">
        <v>1068</v>
      </c>
      <c r="C536" s="69" t="s">
        <v>1080</v>
      </c>
      <c r="D536" s="70" t="s">
        <v>467</v>
      </c>
      <c r="E536" s="71" t="s">
        <v>1389</v>
      </c>
    </row>
    <row r="537" spans="2:5" x14ac:dyDescent="0.25">
      <c r="B537" s="68" t="s">
        <v>1068</v>
      </c>
      <c r="C537" s="69" t="s">
        <v>1112</v>
      </c>
      <c r="D537" s="70" t="s">
        <v>350</v>
      </c>
      <c r="E537" s="71" t="s">
        <v>349</v>
      </c>
    </row>
    <row r="538" spans="2:5" x14ac:dyDescent="0.25">
      <c r="B538" s="68" t="s">
        <v>1361</v>
      </c>
      <c r="C538" s="69" t="s">
        <v>1096</v>
      </c>
      <c r="D538" s="70" t="s">
        <v>322</v>
      </c>
      <c r="E538" s="71" t="s">
        <v>321</v>
      </c>
    </row>
    <row r="539" spans="2:5" x14ac:dyDescent="0.25">
      <c r="B539" s="68" t="s">
        <v>1361</v>
      </c>
      <c r="C539" s="69" t="s">
        <v>1120</v>
      </c>
      <c r="D539" s="70" t="s">
        <v>1465</v>
      </c>
      <c r="E539" s="71" t="s">
        <v>1466</v>
      </c>
    </row>
    <row r="540" spans="2:5" x14ac:dyDescent="0.25">
      <c r="B540" s="68" t="s">
        <v>1361</v>
      </c>
      <c r="C540" s="69" t="s">
        <v>1176</v>
      </c>
      <c r="D540" s="70" t="s">
        <v>584</v>
      </c>
      <c r="E540" s="71" t="s">
        <v>583</v>
      </c>
    </row>
    <row r="541" spans="2:5" x14ac:dyDescent="0.25">
      <c r="B541" s="68" t="s">
        <v>1361</v>
      </c>
      <c r="C541" s="69" t="s">
        <v>1078</v>
      </c>
      <c r="D541" s="70" t="s">
        <v>1467</v>
      </c>
      <c r="E541" s="71" t="s">
        <v>1468</v>
      </c>
    </row>
    <row r="542" spans="2:5" x14ac:dyDescent="0.25">
      <c r="B542" s="68" t="s">
        <v>1361</v>
      </c>
      <c r="C542" s="69" t="s">
        <v>1074</v>
      </c>
      <c r="D542" s="70" t="s">
        <v>89</v>
      </c>
      <c r="E542" s="71" t="s">
        <v>1363</v>
      </c>
    </row>
    <row r="543" spans="2:5" x14ac:dyDescent="0.25">
      <c r="B543" s="68" t="s">
        <v>1361</v>
      </c>
      <c r="C543" s="69" t="s">
        <v>1369</v>
      </c>
      <c r="D543" s="70" t="s">
        <v>1368</v>
      </c>
      <c r="E543" s="71" t="s">
        <v>1369</v>
      </c>
    </row>
    <row r="544" spans="2:5" x14ac:dyDescent="0.25">
      <c r="B544" s="68" t="s">
        <v>1361</v>
      </c>
      <c r="C544" s="69" t="s">
        <v>750</v>
      </c>
      <c r="D544" s="70" t="s">
        <v>762</v>
      </c>
      <c r="E544" s="71" t="s">
        <v>761</v>
      </c>
    </row>
    <row r="545" spans="2:5" x14ac:dyDescent="0.25">
      <c r="B545" s="68" t="s">
        <v>1361</v>
      </c>
      <c r="C545" s="69" t="s">
        <v>750</v>
      </c>
      <c r="D545" s="70" t="s">
        <v>766</v>
      </c>
      <c r="E545" s="71" t="s">
        <v>765</v>
      </c>
    </row>
    <row r="546" spans="2:5" x14ac:dyDescent="0.25">
      <c r="B546" s="68" t="s">
        <v>1361</v>
      </c>
      <c r="C546" s="69" t="s">
        <v>750</v>
      </c>
      <c r="D546" s="70" t="s">
        <v>760</v>
      </c>
      <c r="E546" s="71" t="s">
        <v>759</v>
      </c>
    </row>
    <row r="547" spans="2:5" x14ac:dyDescent="0.25">
      <c r="B547" s="68" t="s">
        <v>1361</v>
      </c>
      <c r="C547" s="69" t="s">
        <v>750</v>
      </c>
      <c r="D547" s="70" t="s">
        <v>758</v>
      </c>
      <c r="E547" s="71" t="s">
        <v>757</v>
      </c>
    </row>
    <row r="548" spans="2:5" x14ac:dyDescent="0.25">
      <c r="B548" s="68" t="s">
        <v>1361</v>
      </c>
      <c r="C548" s="69" t="s">
        <v>750</v>
      </c>
      <c r="D548" s="70" t="s">
        <v>754</v>
      </c>
      <c r="E548" s="71" t="s">
        <v>753</v>
      </c>
    </row>
    <row r="549" spans="2:5" x14ac:dyDescent="0.25">
      <c r="B549" s="68" t="s">
        <v>1361</v>
      </c>
      <c r="C549" s="69" t="s">
        <v>750</v>
      </c>
      <c r="D549" s="70" t="s">
        <v>756</v>
      </c>
      <c r="E549" s="71" t="s">
        <v>755</v>
      </c>
    </row>
    <row r="550" spans="2:5" x14ac:dyDescent="0.25">
      <c r="B550" s="68" t="s">
        <v>1361</v>
      </c>
      <c r="C550" s="69" t="s">
        <v>750</v>
      </c>
      <c r="D550" s="70" t="s">
        <v>770</v>
      </c>
      <c r="E550" s="71" t="s">
        <v>769</v>
      </c>
    </row>
    <row r="551" spans="2:5" x14ac:dyDescent="0.25">
      <c r="B551" s="68" t="s">
        <v>1361</v>
      </c>
      <c r="C551" s="69" t="s">
        <v>750</v>
      </c>
      <c r="D551" s="70" t="s">
        <v>768</v>
      </c>
      <c r="E551" s="71" t="s">
        <v>767</v>
      </c>
    </row>
    <row r="552" spans="2:5" x14ac:dyDescent="0.25">
      <c r="B552" s="68" t="s">
        <v>1361</v>
      </c>
      <c r="C552" s="69" t="s">
        <v>750</v>
      </c>
      <c r="D552" s="70" t="s">
        <v>764</v>
      </c>
      <c r="E552" s="71" t="s">
        <v>763</v>
      </c>
    </row>
    <row r="553" spans="2:5" x14ac:dyDescent="0.25">
      <c r="B553" s="68" t="s">
        <v>1361</v>
      </c>
      <c r="C553" s="69" t="s">
        <v>1093</v>
      </c>
      <c r="D553" s="70" t="s">
        <v>320</v>
      </c>
      <c r="E553" s="71" t="s">
        <v>1362</v>
      </c>
    </row>
    <row r="554" spans="2:5" x14ac:dyDescent="0.25">
      <c r="B554" s="68" t="s">
        <v>1361</v>
      </c>
      <c r="C554" s="69" t="s">
        <v>1267</v>
      </c>
      <c r="D554" s="70" t="s">
        <v>449</v>
      </c>
      <c r="E554" s="71" t="s">
        <v>448</v>
      </c>
    </row>
    <row r="555" spans="2:5" x14ac:dyDescent="0.25">
      <c r="B555" s="68" t="s">
        <v>1361</v>
      </c>
      <c r="C555" s="69" t="s">
        <v>1076</v>
      </c>
      <c r="D555" s="70" t="s">
        <v>1364</v>
      </c>
      <c r="E555" s="71" t="s">
        <v>1365</v>
      </c>
    </row>
    <row r="556" spans="2:5" x14ac:dyDescent="0.25">
      <c r="B556" s="68" t="s">
        <v>1361</v>
      </c>
      <c r="C556" s="69" t="s">
        <v>1076</v>
      </c>
      <c r="D556" s="70" t="s">
        <v>242</v>
      </c>
      <c r="E556" s="71" t="s">
        <v>1366</v>
      </c>
    </row>
    <row r="557" spans="2:5" x14ac:dyDescent="0.25">
      <c r="B557" s="68" t="s">
        <v>1361</v>
      </c>
      <c r="C557" s="69" t="s">
        <v>1072</v>
      </c>
      <c r="D557" s="70" t="s">
        <v>324</v>
      </c>
      <c r="E557" s="71" t="s">
        <v>323</v>
      </c>
    </row>
    <row r="558" spans="2:5" x14ac:dyDescent="0.25">
      <c r="B558" s="68" t="s">
        <v>1361</v>
      </c>
      <c r="C558" s="69" t="s">
        <v>1109</v>
      </c>
      <c r="D558" s="70" t="s">
        <v>451</v>
      </c>
      <c r="E558" s="71" t="s">
        <v>450</v>
      </c>
    </row>
    <row r="559" spans="2:5" x14ac:dyDescent="0.25">
      <c r="B559" s="68" t="s">
        <v>1361</v>
      </c>
      <c r="C559" s="69" t="s">
        <v>1080</v>
      </c>
      <c r="D559" s="70" t="s">
        <v>585</v>
      </c>
      <c r="E559" s="71" t="s">
        <v>1367</v>
      </c>
    </row>
    <row r="560" spans="2:5" x14ac:dyDescent="0.25">
      <c r="B560" s="68" t="s">
        <v>1069</v>
      </c>
      <c r="C560" s="69" t="s">
        <v>1082</v>
      </c>
      <c r="D560" s="70" t="s">
        <v>264</v>
      </c>
      <c r="E560" s="71" t="s">
        <v>1386</v>
      </c>
    </row>
    <row r="561" spans="2:5" x14ac:dyDescent="0.25">
      <c r="B561" s="68" t="s">
        <v>1069</v>
      </c>
      <c r="C561" s="69" t="s">
        <v>1385</v>
      </c>
      <c r="D561" s="70" t="s">
        <v>1383</v>
      </c>
      <c r="E561" s="71" t="s">
        <v>1384</v>
      </c>
    </row>
    <row r="562" spans="2:5" x14ac:dyDescent="0.25">
      <c r="B562" s="68" t="s">
        <v>1069</v>
      </c>
      <c r="C562" s="69" t="s">
        <v>1385</v>
      </c>
      <c r="D562" s="70" t="s">
        <v>259</v>
      </c>
      <c r="E562" s="71" t="s">
        <v>258</v>
      </c>
    </row>
    <row r="563" spans="2:5" x14ac:dyDescent="0.25">
      <c r="B563" s="68" t="s">
        <v>1069</v>
      </c>
      <c r="C563" s="69" t="s">
        <v>1385</v>
      </c>
      <c r="D563" s="70" t="s">
        <v>146</v>
      </c>
      <c r="E563" s="71" t="s">
        <v>1370</v>
      </c>
    </row>
    <row r="564" spans="2:5" x14ac:dyDescent="0.25">
      <c r="B564" s="68" t="s">
        <v>1069</v>
      </c>
      <c r="C564" s="69" t="s">
        <v>1385</v>
      </c>
      <c r="D564" s="70" t="s">
        <v>152</v>
      </c>
      <c r="E564" s="71" t="s">
        <v>810</v>
      </c>
    </row>
    <row r="565" spans="2:5" x14ac:dyDescent="0.25">
      <c r="B565" s="68" t="s">
        <v>1069</v>
      </c>
      <c r="C565" s="69" t="s">
        <v>1385</v>
      </c>
      <c r="D565" s="70" t="s">
        <v>155</v>
      </c>
      <c r="E565" s="71" t="s">
        <v>1371</v>
      </c>
    </row>
    <row r="566" spans="2:5" x14ac:dyDescent="0.25">
      <c r="B566" s="68" t="s">
        <v>1069</v>
      </c>
      <c r="C566" s="69" t="s">
        <v>1385</v>
      </c>
      <c r="D566" s="70" t="s">
        <v>804</v>
      </c>
      <c r="E566" s="71" t="s">
        <v>803</v>
      </c>
    </row>
    <row r="567" spans="2:5" x14ac:dyDescent="0.25">
      <c r="B567" s="68" t="s">
        <v>1069</v>
      </c>
      <c r="C567" s="69" t="s">
        <v>1385</v>
      </c>
      <c r="D567" s="70" t="s">
        <v>809</v>
      </c>
      <c r="E567" s="71" t="s">
        <v>1372</v>
      </c>
    </row>
    <row r="568" spans="2:5" x14ac:dyDescent="0.25">
      <c r="B568" s="68" t="s">
        <v>1069</v>
      </c>
      <c r="C568" s="69" t="s">
        <v>1385</v>
      </c>
      <c r="D568" s="70" t="s">
        <v>815</v>
      </c>
      <c r="E568" s="71" t="s">
        <v>814</v>
      </c>
    </row>
    <row r="569" spans="2:5" x14ac:dyDescent="0.25">
      <c r="B569" s="68" t="s">
        <v>1069</v>
      </c>
      <c r="C569" s="69" t="s">
        <v>1385</v>
      </c>
      <c r="D569" s="70" t="s">
        <v>806</v>
      </c>
      <c r="E569" s="71" t="s">
        <v>805</v>
      </c>
    </row>
    <row r="570" spans="2:5" x14ac:dyDescent="0.25">
      <c r="B570" s="68" t="s">
        <v>1069</v>
      </c>
      <c r="C570" s="69" t="s">
        <v>1385</v>
      </c>
      <c r="D570" s="70" t="s">
        <v>796</v>
      </c>
      <c r="E570" s="71" t="s">
        <v>795</v>
      </c>
    </row>
    <row r="571" spans="2:5" x14ac:dyDescent="0.25">
      <c r="B571" s="68" t="s">
        <v>1069</v>
      </c>
      <c r="C571" s="69" t="s">
        <v>1385</v>
      </c>
      <c r="D571" s="70" t="s">
        <v>813</v>
      </c>
      <c r="E571" s="71" t="s">
        <v>812</v>
      </c>
    </row>
    <row r="572" spans="2:5" x14ac:dyDescent="0.25">
      <c r="B572" s="68" t="s">
        <v>1069</v>
      </c>
      <c r="C572" s="69" t="s">
        <v>1385</v>
      </c>
      <c r="D572" s="70" t="s">
        <v>800</v>
      </c>
      <c r="E572" s="71" t="s">
        <v>799</v>
      </c>
    </row>
    <row r="573" spans="2:5" x14ac:dyDescent="0.25">
      <c r="B573" s="68" t="s">
        <v>1069</v>
      </c>
      <c r="C573" s="69" t="s">
        <v>1385</v>
      </c>
      <c r="D573" s="70" t="s">
        <v>772</v>
      </c>
      <c r="E573" s="71" t="s">
        <v>771</v>
      </c>
    </row>
    <row r="574" spans="2:5" x14ac:dyDescent="0.25">
      <c r="B574" s="68" t="s">
        <v>1069</v>
      </c>
      <c r="C574" s="69" t="s">
        <v>1385</v>
      </c>
      <c r="D574" s="70" t="s">
        <v>778</v>
      </c>
      <c r="E574" s="71" t="s">
        <v>777</v>
      </c>
    </row>
    <row r="575" spans="2:5" x14ac:dyDescent="0.25">
      <c r="B575" s="68" t="s">
        <v>1069</v>
      </c>
      <c r="C575" s="69" t="s">
        <v>1385</v>
      </c>
      <c r="D575" s="70" t="s">
        <v>802</v>
      </c>
      <c r="E575" s="71" t="s">
        <v>801</v>
      </c>
    </row>
    <row r="576" spans="2:5" x14ac:dyDescent="0.25">
      <c r="B576" s="68" t="s">
        <v>1069</v>
      </c>
      <c r="C576" s="69" t="s">
        <v>1385</v>
      </c>
      <c r="D576" s="70" t="s">
        <v>820</v>
      </c>
      <c r="E576" s="71" t="s">
        <v>819</v>
      </c>
    </row>
    <row r="577" spans="2:5" x14ac:dyDescent="0.25">
      <c r="B577" s="68" t="s">
        <v>1069</v>
      </c>
      <c r="C577" s="69" t="s">
        <v>1385</v>
      </c>
      <c r="D577" s="70" t="s">
        <v>776</v>
      </c>
      <c r="E577" s="71" t="s">
        <v>775</v>
      </c>
    </row>
    <row r="578" spans="2:5" x14ac:dyDescent="0.25">
      <c r="B578" s="68" t="s">
        <v>1069</v>
      </c>
      <c r="C578" s="69" t="s">
        <v>1385</v>
      </c>
      <c r="D578" s="70" t="s">
        <v>780</v>
      </c>
      <c r="E578" s="71" t="s">
        <v>779</v>
      </c>
    </row>
    <row r="579" spans="2:5" x14ac:dyDescent="0.25">
      <c r="B579" s="68" t="s">
        <v>1069</v>
      </c>
      <c r="C579" s="69" t="s">
        <v>1385</v>
      </c>
      <c r="D579" s="70" t="s">
        <v>784</v>
      </c>
      <c r="E579" s="71" t="s">
        <v>783</v>
      </c>
    </row>
    <row r="580" spans="2:5" x14ac:dyDescent="0.25">
      <c r="B580" s="68" t="s">
        <v>1069</v>
      </c>
      <c r="C580" s="69" t="s">
        <v>1385</v>
      </c>
      <c r="D580" s="70" t="s">
        <v>774</v>
      </c>
      <c r="E580" s="71" t="s">
        <v>773</v>
      </c>
    </row>
    <row r="581" spans="2:5" x14ac:dyDescent="0.25">
      <c r="B581" s="68" t="s">
        <v>1069</v>
      </c>
      <c r="C581" s="69" t="s">
        <v>1385</v>
      </c>
      <c r="D581" s="70" t="s">
        <v>782</v>
      </c>
      <c r="E581" s="71" t="s">
        <v>781</v>
      </c>
    </row>
    <row r="582" spans="2:5" x14ac:dyDescent="0.25">
      <c r="B582" s="68" t="s">
        <v>1069</v>
      </c>
      <c r="C582" s="69" t="s">
        <v>1385</v>
      </c>
      <c r="D582" s="70" t="s">
        <v>786</v>
      </c>
      <c r="E582" s="71" t="s">
        <v>785</v>
      </c>
    </row>
    <row r="583" spans="2:5" x14ac:dyDescent="0.25">
      <c r="B583" s="68" t="s">
        <v>1069</v>
      </c>
      <c r="C583" s="69" t="s">
        <v>1385</v>
      </c>
      <c r="D583" s="70" t="s">
        <v>817</v>
      </c>
      <c r="E583" s="71" t="s">
        <v>816</v>
      </c>
    </row>
    <row r="584" spans="2:5" x14ac:dyDescent="0.25">
      <c r="B584" s="68" t="s">
        <v>1069</v>
      </c>
      <c r="C584" s="69" t="s">
        <v>1385</v>
      </c>
      <c r="D584" s="70" t="s">
        <v>808</v>
      </c>
      <c r="E584" s="71" t="s">
        <v>807</v>
      </c>
    </row>
    <row r="585" spans="2:5" x14ac:dyDescent="0.25">
      <c r="B585" s="68" t="s">
        <v>1069</v>
      </c>
      <c r="C585" s="69" t="s">
        <v>1385</v>
      </c>
      <c r="D585" s="70" t="s">
        <v>149</v>
      </c>
      <c r="E585" s="71" t="s">
        <v>1373</v>
      </c>
    </row>
    <row r="586" spans="2:5" x14ac:dyDescent="0.25">
      <c r="B586" s="68" t="s">
        <v>1069</v>
      </c>
      <c r="C586" s="69" t="s">
        <v>1385</v>
      </c>
      <c r="D586" s="70" t="s">
        <v>143</v>
      </c>
      <c r="E586" s="71" t="s">
        <v>1374</v>
      </c>
    </row>
    <row r="587" spans="2:5" x14ac:dyDescent="0.25">
      <c r="B587" s="68" t="s">
        <v>1069</v>
      </c>
      <c r="C587" s="69" t="s">
        <v>1385</v>
      </c>
      <c r="D587" s="70" t="s">
        <v>145</v>
      </c>
      <c r="E587" s="71" t="s">
        <v>1375</v>
      </c>
    </row>
    <row r="588" spans="2:5" x14ac:dyDescent="0.25">
      <c r="B588" s="68" t="s">
        <v>1069</v>
      </c>
      <c r="C588" s="69" t="s">
        <v>1385</v>
      </c>
      <c r="D588" s="70" t="s">
        <v>150</v>
      </c>
      <c r="E588" s="71" t="s">
        <v>1376</v>
      </c>
    </row>
    <row r="589" spans="2:5" x14ac:dyDescent="0.25">
      <c r="B589" s="68" t="s">
        <v>1069</v>
      </c>
      <c r="C589" s="69" t="s">
        <v>1385</v>
      </c>
      <c r="D589" s="70" t="s">
        <v>151</v>
      </c>
      <c r="E589" s="71" t="s">
        <v>1377</v>
      </c>
    </row>
    <row r="590" spans="2:5" x14ac:dyDescent="0.25">
      <c r="B590" s="68" t="s">
        <v>1069</v>
      </c>
      <c r="C590" s="69" t="s">
        <v>1385</v>
      </c>
      <c r="D590" s="70" t="s">
        <v>157</v>
      </c>
      <c r="E590" s="71" t="s">
        <v>1378</v>
      </c>
    </row>
    <row r="591" spans="2:5" x14ac:dyDescent="0.25">
      <c r="B591" s="68" t="s">
        <v>1069</v>
      </c>
      <c r="C591" s="69" t="s">
        <v>1385</v>
      </c>
      <c r="D591" s="70" t="s">
        <v>153</v>
      </c>
      <c r="E591" s="71" t="s">
        <v>1379</v>
      </c>
    </row>
    <row r="592" spans="2:5" x14ac:dyDescent="0.25">
      <c r="B592" s="68" t="s">
        <v>1069</v>
      </c>
      <c r="C592" s="69" t="s">
        <v>1385</v>
      </c>
      <c r="D592" s="70" t="s">
        <v>156</v>
      </c>
      <c r="E592" s="71" t="s">
        <v>1380</v>
      </c>
    </row>
    <row r="593" spans="2:5" x14ac:dyDescent="0.25">
      <c r="B593" s="68" t="s">
        <v>1069</v>
      </c>
      <c r="C593" s="69" t="s">
        <v>1385</v>
      </c>
      <c r="D593" s="70" t="s">
        <v>154</v>
      </c>
      <c r="E593" s="71" t="s">
        <v>1381</v>
      </c>
    </row>
    <row r="594" spans="2:5" x14ac:dyDescent="0.25">
      <c r="B594" s="68" t="s">
        <v>1069</v>
      </c>
      <c r="C594" s="69" t="s">
        <v>1385</v>
      </c>
      <c r="D594" s="70" t="s">
        <v>144</v>
      </c>
      <c r="E594" s="71" t="s">
        <v>1382</v>
      </c>
    </row>
    <row r="595" spans="2:5" x14ac:dyDescent="0.25">
      <c r="B595" s="68" t="s">
        <v>1069</v>
      </c>
      <c r="C595" s="69" t="s">
        <v>1385</v>
      </c>
      <c r="D595" s="70" t="s">
        <v>148</v>
      </c>
      <c r="E595" s="71" t="s">
        <v>811</v>
      </c>
    </row>
    <row r="596" spans="2:5" x14ac:dyDescent="0.25">
      <c r="B596" s="68" t="s">
        <v>1069</v>
      </c>
      <c r="C596" s="69" t="s">
        <v>1385</v>
      </c>
      <c r="D596" s="70" t="s">
        <v>147</v>
      </c>
      <c r="E596" s="71" t="s">
        <v>818</v>
      </c>
    </row>
    <row r="597" spans="2:5" x14ac:dyDescent="0.25">
      <c r="B597" s="68" t="s">
        <v>1069</v>
      </c>
      <c r="C597" s="69" t="s">
        <v>1385</v>
      </c>
      <c r="D597" s="70" t="s">
        <v>788</v>
      </c>
      <c r="E597" s="71" t="s">
        <v>787</v>
      </c>
    </row>
    <row r="598" spans="2:5" x14ac:dyDescent="0.25">
      <c r="B598" s="68" t="s">
        <v>1069</v>
      </c>
      <c r="C598" s="69" t="s">
        <v>1385</v>
      </c>
      <c r="D598" s="70" t="s">
        <v>794</v>
      </c>
      <c r="E598" s="71" t="s">
        <v>793</v>
      </c>
    </row>
    <row r="599" spans="2:5" x14ac:dyDescent="0.25">
      <c r="B599" s="68" t="s">
        <v>1069</v>
      </c>
      <c r="C599" s="69" t="s">
        <v>1385</v>
      </c>
      <c r="D599" s="70" t="s">
        <v>792</v>
      </c>
      <c r="E599" s="71" t="s">
        <v>791</v>
      </c>
    </row>
    <row r="600" spans="2:5" x14ac:dyDescent="0.25">
      <c r="B600" s="68" t="s">
        <v>1069</v>
      </c>
      <c r="C600" s="69" t="s">
        <v>1385</v>
      </c>
      <c r="D600" s="70" t="s">
        <v>790</v>
      </c>
      <c r="E600" s="71" t="s">
        <v>789</v>
      </c>
    </row>
    <row r="601" spans="2:5" x14ac:dyDescent="0.25">
      <c r="B601" s="68" t="s">
        <v>1069</v>
      </c>
      <c r="C601" s="69" t="s">
        <v>1385</v>
      </c>
      <c r="D601" s="70" t="s">
        <v>798</v>
      </c>
      <c r="E601" s="71" t="s">
        <v>797</v>
      </c>
    </row>
    <row r="602" spans="2:5" x14ac:dyDescent="0.25">
      <c r="B602" s="68" t="s">
        <v>1069</v>
      </c>
      <c r="C602" s="69" t="s">
        <v>1053</v>
      </c>
      <c r="D602" s="70" t="s">
        <v>1054</v>
      </c>
      <c r="E602" s="71" t="s">
        <v>1360</v>
      </c>
    </row>
    <row r="603" spans="2:5" x14ac:dyDescent="0.25">
      <c r="B603" s="68" t="s">
        <v>1069</v>
      </c>
      <c r="C603" s="69" t="s">
        <v>1116</v>
      </c>
      <c r="D603" s="70" t="s">
        <v>822</v>
      </c>
      <c r="E603" s="71" t="s">
        <v>821</v>
      </c>
    </row>
    <row r="604" spans="2:5" x14ac:dyDescent="0.25">
      <c r="B604" s="68" t="s">
        <v>1069</v>
      </c>
      <c r="C604" s="69" t="s">
        <v>1116</v>
      </c>
      <c r="D604" s="70" t="s">
        <v>333</v>
      </c>
      <c r="E604" s="71" t="s">
        <v>1388</v>
      </c>
    </row>
    <row r="605" spans="2:5" x14ac:dyDescent="0.25">
      <c r="B605" s="68" t="s">
        <v>1069</v>
      </c>
      <c r="C605" s="69" t="s">
        <v>1129</v>
      </c>
      <c r="D605" s="70" t="s">
        <v>453</v>
      </c>
      <c r="E605" s="71" t="s">
        <v>452</v>
      </c>
    </row>
    <row r="606" spans="2:5" x14ac:dyDescent="0.25">
      <c r="B606" s="68" t="s">
        <v>1069</v>
      </c>
      <c r="C606" s="69" t="s">
        <v>1142</v>
      </c>
      <c r="D606" s="70" t="s">
        <v>455</v>
      </c>
      <c r="E606" s="71" t="s">
        <v>454</v>
      </c>
    </row>
    <row r="607" spans="2:5" x14ac:dyDescent="0.25">
      <c r="B607" s="68" t="s">
        <v>1069</v>
      </c>
      <c r="C607" s="69" t="s">
        <v>1122</v>
      </c>
      <c r="D607" s="70" t="s">
        <v>335</v>
      </c>
      <c r="E607" s="71" t="s">
        <v>334</v>
      </c>
    </row>
    <row r="608" spans="2:5" x14ac:dyDescent="0.25">
      <c r="B608" s="68" t="s">
        <v>1069</v>
      </c>
      <c r="C608" s="69" t="s">
        <v>1136</v>
      </c>
      <c r="D608" s="70" t="s">
        <v>462</v>
      </c>
      <c r="E608" s="71" t="s">
        <v>1390</v>
      </c>
    </row>
    <row r="609" spans="2:5" x14ac:dyDescent="0.25">
      <c r="B609" s="68" t="s">
        <v>1069</v>
      </c>
      <c r="C609" s="69" t="s">
        <v>1132</v>
      </c>
      <c r="D609" s="70" t="s">
        <v>457</v>
      </c>
      <c r="E609" s="71" t="s">
        <v>456</v>
      </c>
    </row>
    <row r="610" spans="2:5" x14ac:dyDescent="0.25">
      <c r="B610" s="68" t="s">
        <v>1069</v>
      </c>
      <c r="C610" s="69" t="s">
        <v>1176</v>
      </c>
      <c r="D610" s="70" t="s">
        <v>257</v>
      </c>
      <c r="E610" s="71" t="s">
        <v>256</v>
      </c>
    </row>
    <row r="611" spans="2:5" x14ac:dyDescent="0.25">
      <c r="B611" s="68" t="s">
        <v>1069</v>
      </c>
      <c r="C611" s="69" t="s">
        <v>1176</v>
      </c>
      <c r="D611" s="70" t="s">
        <v>459</v>
      </c>
      <c r="E611" s="71" t="s">
        <v>458</v>
      </c>
    </row>
    <row r="612" spans="2:5" x14ac:dyDescent="0.25">
      <c r="B612" s="68" t="s">
        <v>1069</v>
      </c>
      <c r="C612" s="69" t="s">
        <v>1176</v>
      </c>
      <c r="D612" s="70" t="s">
        <v>499</v>
      </c>
      <c r="E612" s="71" t="s">
        <v>498</v>
      </c>
    </row>
    <row r="613" spans="2:5" x14ac:dyDescent="0.25">
      <c r="B613" s="68" t="s">
        <v>1069</v>
      </c>
      <c r="C613" s="69" t="s">
        <v>1257</v>
      </c>
      <c r="D613" s="70" t="s">
        <v>752</v>
      </c>
      <c r="E613" s="71" t="s">
        <v>751</v>
      </c>
    </row>
    <row r="614" spans="2:5" x14ac:dyDescent="0.25">
      <c r="B614" s="68" t="s">
        <v>1069</v>
      </c>
      <c r="C614" s="69" t="s">
        <v>1124</v>
      </c>
      <c r="D614" s="70" t="s">
        <v>339</v>
      </c>
      <c r="E614" s="71" t="s">
        <v>338</v>
      </c>
    </row>
    <row r="615" spans="2:5" x14ac:dyDescent="0.25">
      <c r="B615" s="68" t="s">
        <v>1069</v>
      </c>
      <c r="C615" s="69" t="s">
        <v>1078</v>
      </c>
      <c r="D615" s="70" t="s">
        <v>340</v>
      </c>
      <c r="E615" s="71" t="s">
        <v>1387</v>
      </c>
    </row>
    <row r="616" spans="2:5" x14ac:dyDescent="0.25">
      <c r="B616" s="68" t="s">
        <v>1069</v>
      </c>
      <c r="C616" s="69" t="s">
        <v>1074</v>
      </c>
      <c r="D616" s="70" t="s">
        <v>21</v>
      </c>
      <c r="E616" s="71" t="s">
        <v>20</v>
      </c>
    </row>
    <row r="617" spans="2:5" x14ac:dyDescent="0.25">
      <c r="B617" s="68" t="s">
        <v>1069</v>
      </c>
      <c r="C617" s="69" t="s">
        <v>1134</v>
      </c>
      <c r="D617" s="70" t="s">
        <v>461</v>
      </c>
      <c r="E617" s="71" t="s">
        <v>460</v>
      </c>
    </row>
    <row r="618" spans="2:5" x14ac:dyDescent="0.25">
      <c r="B618" s="68" t="s">
        <v>1069</v>
      </c>
      <c r="C618" s="69" t="s">
        <v>1140</v>
      </c>
      <c r="D618" s="70" t="s">
        <v>464</v>
      </c>
      <c r="E618" s="71" t="s">
        <v>463</v>
      </c>
    </row>
    <row r="619" spans="2:5" x14ac:dyDescent="0.25">
      <c r="B619" s="68" t="s">
        <v>1069</v>
      </c>
      <c r="C619" s="69" t="s">
        <v>1114</v>
      </c>
      <c r="D619" s="70" t="s">
        <v>342</v>
      </c>
      <c r="E619" s="71" t="s">
        <v>341</v>
      </c>
    </row>
    <row r="620" spans="2:5" x14ac:dyDescent="0.25">
      <c r="B620" s="68" t="s">
        <v>1069</v>
      </c>
      <c r="C620" s="69" t="s">
        <v>1138</v>
      </c>
      <c r="D620" s="70" t="s">
        <v>466</v>
      </c>
      <c r="E620" s="71" t="s">
        <v>465</v>
      </c>
    </row>
    <row r="621" spans="2:5" x14ac:dyDescent="0.25">
      <c r="B621" s="68" t="s">
        <v>1069</v>
      </c>
      <c r="C621" s="69" t="s">
        <v>1267</v>
      </c>
      <c r="D621" s="70" t="s">
        <v>344</v>
      </c>
      <c r="E621" s="71" t="s">
        <v>343</v>
      </c>
    </row>
    <row r="622" spans="2:5" x14ac:dyDescent="0.25">
      <c r="B622" s="68" t="s">
        <v>1069</v>
      </c>
      <c r="C622" s="69" t="s">
        <v>1118</v>
      </c>
      <c r="D622" s="70" t="s">
        <v>346</v>
      </c>
      <c r="E622" s="71" t="s">
        <v>345</v>
      </c>
    </row>
    <row r="623" spans="2:5" x14ac:dyDescent="0.25">
      <c r="B623" s="68" t="s">
        <v>1069</v>
      </c>
      <c r="C623" s="69" t="s">
        <v>1145</v>
      </c>
      <c r="D623" s="70" t="s">
        <v>473</v>
      </c>
      <c r="E623" s="71" t="s">
        <v>472</v>
      </c>
    </row>
    <row r="624" spans="2:5" x14ac:dyDescent="0.25">
      <c r="B624" s="68" t="s">
        <v>1069</v>
      </c>
      <c r="C624" s="69" t="s">
        <v>1065</v>
      </c>
      <c r="D624" s="70" t="s">
        <v>1056</v>
      </c>
      <c r="E624" s="71" t="s">
        <v>1360</v>
      </c>
    </row>
    <row r="625" spans="2:5" x14ac:dyDescent="0.25">
      <c r="B625" s="68" t="s">
        <v>1069</v>
      </c>
      <c r="C625" s="69" t="s">
        <v>1076</v>
      </c>
      <c r="D625" s="70" t="s">
        <v>159</v>
      </c>
      <c r="E625" s="71" t="s">
        <v>158</v>
      </c>
    </row>
    <row r="626" spans="2:5" x14ac:dyDescent="0.25">
      <c r="B626" s="68" t="s">
        <v>1069</v>
      </c>
      <c r="C626" s="69" t="s">
        <v>1076</v>
      </c>
      <c r="D626" s="70" t="s">
        <v>187</v>
      </c>
      <c r="E626" s="71" t="s">
        <v>186</v>
      </c>
    </row>
    <row r="627" spans="2:5" x14ac:dyDescent="0.25">
      <c r="B627" s="68" t="s">
        <v>1069</v>
      </c>
      <c r="C627" s="69" t="s">
        <v>1072</v>
      </c>
      <c r="D627" s="70" t="s">
        <v>263</v>
      </c>
      <c r="E627" s="71" t="s">
        <v>262</v>
      </c>
    </row>
    <row r="628" spans="2:5" x14ac:dyDescent="0.25">
      <c r="B628" s="68" t="s">
        <v>1069</v>
      </c>
      <c r="C628" s="69" t="s">
        <v>1109</v>
      </c>
      <c r="D628" s="70" t="s">
        <v>348</v>
      </c>
      <c r="E628" s="71" t="s">
        <v>347</v>
      </c>
    </row>
    <row r="629" spans="2:5" x14ac:dyDescent="0.25">
      <c r="B629" s="68" t="s">
        <v>1069</v>
      </c>
      <c r="C629" s="69" t="s">
        <v>1080</v>
      </c>
      <c r="D629" s="70" t="s">
        <v>261</v>
      </c>
      <c r="E629" s="71" t="s">
        <v>260</v>
      </c>
    </row>
    <row r="630" spans="2:5" x14ac:dyDescent="0.25">
      <c r="B630" s="68" t="s">
        <v>1069</v>
      </c>
      <c r="C630" s="69" t="s">
        <v>1080</v>
      </c>
      <c r="D630" s="70" t="s">
        <v>467</v>
      </c>
      <c r="E630" s="71" t="s">
        <v>1389</v>
      </c>
    </row>
    <row r="631" spans="2:5" x14ac:dyDescent="0.25">
      <c r="B631" s="68" t="s">
        <v>1069</v>
      </c>
      <c r="C631" s="69" t="s">
        <v>1112</v>
      </c>
      <c r="D631" s="70" t="s">
        <v>350</v>
      </c>
      <c r="E631" s="71" t="s">
        <v>349</v>
      </c>
    </row>
    <row r="632" spans="2:5" x14ac:dyDescent="0.25">
      <c r="B632" s="68" t="s">
        <v>1066</v>
      </c>
      <c r="C632" s="69" t="s">
        <v>1397</v>
      </c>
      <c r="D632" s="70" t="s">
        <v>379</v>
      </c>
      <c r="E632" s="71" t="s">
        <v>1125</v>
      </c>
    </row>
    <row r="633" spans="2:5" x14ac:dyDescent="0.25">
      <c r="B633" s="68" t="s">
        <v>1066</v>
      </c>
      <c r="C633" s="69" t="s">
        <v>1397</v>
      </c>
      <c r="D633" s="70" t="s">
        <v>977</v>
      </c>
      <c r="E633" s="71" t="s">
        <v>976</v>
      </c>
    </row>
    <row r="634" spans="2:5" x14ac:dyDescent="0.25">
      <c r="B634" s="68" t="s">
        <v>1066</v>
      </c>
      <c r="C634" s="69" t="s">
        <v>1397</v>
      </c>
      <c r="D634" s="70" t="s">
        <v>975</v>
      </c>
      <c r="E634" s="71" t="s">
        <v>974</v>
      </c>
    </row>
    <row r="635" spans="2:5" x14ac:dyDescent="0.25">
      <c r="B635" s="68" t="s">
        <v>1066</v>
      </c>
      <c r="C635" s="69" t="s">
        <v>1397</v>
      </c>
      <c r="D635" s="70" t="s">
        <v>394</v>
      </c>
      <c r="E635" s="71" t="s">
        <v>393</v>
      </c>
    </row>
    <row r="636" spans="2:5" x14ac:dyDescent="0.25">
      <c r="B636" s="68" t="s">
        <v>1066</v>
      </c>
      <c r="C636" s="69" t="s">
        <v>1397</v>
      </c>
      <c r="D636" s="70" t="s">
        <v>416</v>
      </c>
      <c r="E636" s="71" t="s">
        <v>415</v>
      </c>
    </row>
    <row r="637" spans="2:5" x14ac:dyDescent="0.25">
      <c r="B637" s="68" t="s">
        <v>1066</v>
      </c>
      <c r="C637" s="69" t="s">
        <v>1397</v>
      </c>
      <c r="D637" s="70" t="s">
        <v>337</v>
      </c>
      <c r="E637" s="71" t="s">
        <v>336</v>
      </c>
    </row>
    <row r="638" spans="2:5" x14ac:dyDescent="0.25">
      <c r="B638" s="68" t="s">
        <v>1066</v>
      </c>
      <c r="C638" s="69" t="s">
        <v>1148</v>
      </c>
      <c r="D638" s="70" t="s">
        <v>509</v>
      </c>
      <c r="E638" s="71" t="s">
        <v>841</v>
      </c>
    </row>
    <row r="639" spans="2:5" x14ac:dyDescent="0.25">
      <c r="B639" s="68" t="s">
        <v>1066</v>
      </c>
      <c r="C639" s="69" t="s">
        <v>1148</v>
      </c>
      <c r="D639" s="70" t="s">
        <v>843</v>
      </c>
      <c r="E639" s="71" t="s">
        <v>842</v>
      </c>
    </row>
    <row r="640" spans="2:5" x14ac:dyDescent="0.25">
      <c r="B640" s="68" t="s">
        <v>1066</v>
      </c>
      <c r="C640" s="69" t="s">
        <v>1148</v>
      </c>
      <c r="D640" s="70" t="s">
        <v>840</v>
      </c>
      <c r="E640" s="71" t="s">
        <v>839</v>
      </c>
    </row>
    <row r="641" spans="2:5" x14ac:dyDescent="0.25">
      <c r="B641" s="68" t="s">
        <v>1066</v>
      </c>
      <c r="C641" s="69" t="s">
        <v>1148</v>
      </c>
      <c r="D641" s="70" t="s">
        <v>524</v>
      </c>
      <c r="E641" s="71" t="s">
        <v>523</v>
      </c>
    </row>
    <row r="642" spans="2:5" x14ac:dyDescent="0.25">
      <c r="B642" s="68" t="s">
        <v>1066</v>
      </c>
      <c r="C642" s="69" t="s">
        <v>1148</v>
      </c>
      <c r="D642" s="70" t="s">
        <v>491</v>
      </c>
      <c r="E642" s="71" t="s">
        <v>490</v>
      </c>
    </row>
    <row r="643" spans="2:5" x14ac:dyDescent="0.25">
      <c r="B643" s="68" t="s">
        <v>1066</v>
      </c>
      <c r="C643" s="69" t="s">
        <v>1148</v>
      </c>
      <c r="D643" s="70" t="s">
        <v>580</v>
      </c>
      <c r="E643" s="71" t="s">
        <v>579</v>
      </c>
    </row>
    <row r="644" spans="2:5" x14ac:dyDescent="0.25">
      <c r="B644" s="68" t="s">
        <v>1066</v>
      </c>
      <c r="C644" s="69" t="s">
        <v>1148</v>
      </c>
      <c r="D644" s="70" t="s">
        <v>554</v>
      </c>
      <c r="E644" s="71" t="s">
        <v>553</v>
      </c>
    </row>
    <row r="645" spans="2:5" x14ac:dyDescent="0.25">
      <c r="B645" s="68" t="s">
        <v>1066</v>
      </c>
      <c r="C645" s="69" t="s">
        <v>1148</v>
      </c>
      <c r="D645" s="70" t="s">
        <v>469</v>
      </c>
      <c r="E645" s="71" t="s">
        <v>468</v>
      </c>
    </row>
    <row r="646" spans="2:5" x14ac:dyDescent="0.25">
      <c r="B646" s="68" t="s">
        <v>1066</v>
      </c>
      <c r="C646" s="69" t="s">
        <v>1101</v>
      </c>
      <c r="D646" s="70" t="s">
        <v>124</v>
      </c>
      <c r="E646" s="71" t="s">
        <v>1100</v>
      </c>
    </row>
    <row r="647" spans="2:5" x14ac:dyDescent="0.25">
      <c r="B647" s="68" t="s">
        <v>1066</v>
      </c>
      <c r="C647" s="69" t="s">
        <v>1101</v>
      </c>
      <c r="D647" s="70" t="s">
        <v>660</v>
      </c>
      <c r="E647" s="71" t="s">
        <v>1174</v>
      </c>
    </row>
    <row r="648" spans="2:5" x14ac:dyDescent="0.25">
      <c r="B648" s="68" t="s">
        <v>1066</v>
      </c>
      <c r="C648" s="69" t="s">
        <v>1101</v>
      </c>
      <c r="D648" s="70" t="s">
        <v>658</v>
      </c>
      <c r="E648" s="71" t="s">
        <v>1006</v>
      </c>
    </row>
    <row r="649" spans="2:5" x14ac:dyDescent="0.25">
      <c r="B649" s="68" t="s">
        <v>1066</v>
      </c>
      <c r="C649" s="69" t="s">
        <v>1101</v>
      </c>
      <c r="D649" s="70" t="s">
        <v>1003</v>
      </c>
      <c r="E649" s="71" t="s">
        <v>1002</v>
      </c>
    </row>
    <row r="650" spans="2:5" x14ac:dyDescent="0.25">
      <c r="B650" s="68" t="s">
        <v>1066</v>
      </c>
      <c r="C650" s="69" t="s">
        <v>1101</v>
      </c>
      <c r="D650" s="70" t="s">
        <v>1008</v>
      </c>
      <c r="E650" s="71" t="s">
        <v>1007</v>
      </c>
    </row>
    <row r="651" spans="2:5" x14ac:dyDescent="0.25">
      <c r="B651" s="68" t="s">
        <v>1066</v>
      </c>
      <c r="C651" s="69" t="s">
        <v>1101</v>
      </c>
      <c r="D651" s="70" t="s">
        <v>1005</v>
      </c>
      <c r="E651" s="71" t="s">
        <v>1004</v>
      </c>
    </row>
    <row r="652" spans="2:5" x14ac:dyDescent="0.25">
      <c r="B652" s="68" t="s">
        <v>1066</v>
      </c>
      <c r="C652" s="69" t="s">
        <v>1101</v>
      </c>
      <c r="D652" s="70" t="s">
        <v>1001</v>
      </c>
      <c r="E652" s="71" t="s">
        <v>1000</v>
      </c>
    </row>
    <row r="653" spans="2:5" x14ac:dyDescent="0.25">
      <c r="B653" s="68" t="s">
        <v>1066</v>
      </c>
      <c r="C653" s="69" t="s">
        <v>1101</v>
      </c>
      <c r="D653" s="70" t="s">
        <v>111</v>
      </c>
      <c r="E653" s="71" t="s">
        <v>110</v>
      </c>
    </row>
    <row r="654" spans="2:5" x14ac:dyDescent="0.25">
      <c r="B654" s="68" t="s">
        <v>1066</v>
      </c>
      <c r="C654" s="69" t="s">
        <v>1101</v>
      </c>
      <c r="D654" s="70" t="s">
        <v>126</v>
      </c>
      <c r="E654" s="71" t="s">
        <v>1271</v>
      </c>
    </row>
    <row r="655" spans="2:5" x14ac:dyDescent="0.25">
      <c r="B655" s="68" t="s">
        <v>1066</v>
      </c>
      <c r="C655" s="69" t="s">
        <v>1101</v>
      </c>
      <c r="D655" s="70" t="s">
        <v>137</v>
      </c>
      <c r="E655" s="71" t="s">
        <v>136</v>
      </c>
    </row>
    <row r="656" spans="2:5" x14ac:dyDescent="0.25">
      <c r="B656" s="68" t="s">
        <v>1066</v>
      </c>
      <c r="C656" s="69" t="s">
        <v>1101</v>
      </c>
      <c r="D656" s="70" t="s">
        <v>129</v>
      </c>
      <c r="E656" s="71" t="s">
        <v>128</v>
      </c>
    </row>
    <row r="657" spans="2:5" x14ac:dyDescent="0.25">
      <c r="B657" s="68" t="s">
        <v>1066</v>
      </c>
      <c r="C657" s="69" t="s">
        <v>1101</v>
      </c>
      <c r="D657" s="70" t="s">
        <v>122</v>
      </c>
      <c r="E657" s="71" t="s">
        <v>1301</v>
      </c>
    </row>
    <row r="658" spans="2:5" x14ac:dyDescent="0.25">
      <c r="B658" s="68" t="s">
        <v>1066</v>
      </c>
      <c r="C658" s="69" t="s">
        <v>1101</v>
      </c>
      <c r="D658" s="70" t="s">
        <v>657</v>
      </c>
      <c r="E658" s="71" t="s">
        <v>656</v>
      </c>
    </row>
    <row r="659" spans="2:5" x14ac:dyDescent="0.25">
      <c r="B659" s="68" t="s">
        <v>1066</v>
      </c>
      <c r="C659" s="69" t="s">
        <v>1101</v>
      </c>
      <c r="D659" s="70" t="s">
        <v>115</v>
      </c>
      <c r="E659" s="71" t="s">
        <v>114</v>
      </c>
    </row>
    <row r="660" spans="2:5" x14ac:dyDescent="0.25">
      <c r="B660" s="68" t="s">
        <v>1066</v>
      </c>
      <c r="C660" s="69" t="s">
        <v>1101</v>
      </c>
      <c r="D660" s="70" t="s">
        <v>662</v>
      </c>
      <c r="E660" s="71" t="s">
        <v>661</v>
      </c>
    </row>
    <row r="661" spans="2:5" x14ac:dyDescent="0.25">
      <c r="B661" s="68" t="s">
        <v>1066</v>
      </c>
      <c r="C661" s="69" t="s">
        <v>1101</v>
      </c>
      <c r="D661" s="70" t="s">
        <v>133</v>
      </c>
      <c r="E661" s="71" t="s">
        <v>132</v>
      </c>
    </row>
    <row r="662" spans="2:5" x14ac:dyDescent="0.25">
      <c r="B662" s="68" t="s">
        <v>1066</v>
      </c>
      <c r="C662" s="69" t="s">
        <v>1101</v>
      </c>
      <c r="D662" s="70" t="s">
        <v>141</v>
      </c>
      <c r="E662" s="71" t="s">
        <v>140</v>
      </c>
    </row>
    <row r="663" spans="2:5" x14ac:dyDescent="0.25">
      <c r="B663" s="68" t="s">
        <v>1066</v>
      </c>
      <c r="C663" s="69" t="s">
        <v>1101</v>
      </c>
      <c r="D663" s="70" t="s">
        <v>107</v>
      </c>
      <c r="E663" s="71" t="s">
        <v>106</v>
      </c>
    </row>
    <row r="664" spans="2:5" x14ac:dyDescent="0.25">
      <c r="B664" s="68" t="s">
        <v>1066</v>
      </c>
      <c r="C664" s="69" t="s">
        <v>1101</v>
      </c>
      <c r="D664" s="70" t="s">
        <v>119</v>
      </c>
      <c r="E664" s="71" t="s">
        <v>118</v>
      </c>
    </row>
    <row r="665" spans="2:5" x14ac:dyDescent="0.25">
      <c r="B665" s="68" t="s">
        <v>1066</v>
      </c>
      <c r="C665" s="69" t="s">
        <v>1396</v>
      </c>
      <c r="D665" s="70" t="s">
        <v>655</v>
      </c>
      <c r="E665" s="71" t="s">
        <v>654</v>
      </c>
    </row>
    <row r="666" spans="2:5" x14ac:dyDescent="0.25">
      <c r="B666" s="68" t="s">
        <v>1066</v>
      </c>
      <c r="C666" s="69" t="s">
        <v>1150</v>
      </c>
      <c r="D666" s="70" t="s">
        <v>511</v>
      </c>
      <c r="E666" s="71" t="s">
        <v>1149</v>
      </c>
    </row>
    <row r="667" spans="2:5" x14ac:dyDescent="0.25">
      <c r="B667" s="68" t="s">
        <v>1066</v>
      </c>
      <c r="C667" s="69" t="s">
        <v>1150</v>
      </c>
      <c r="D667" s="70" t="s">
        <v>845</v>
      </c>
      <c r="E667" s="71" t="s">
        <v>844</v>
      </c>
    </row>
    <row r="668" spans="2:5" x14ac:dyDescent="0.25">
      <c r="B668" s="68" t="s">
        <v>1066</v>
      </c>
      <c r="C668" s="69" t="s">
        <v>1150</v>
      </c>
      <c r="D668" s="70" t="s">
        <v>847</v>
      </c>
      <c r="E668" s="71" t="s">
        <v>846</v>
      </c>
    </row>
    <row r="669" spans="2:5" x14ac:dyDescent="0.25">
      <c r="B669" s="68" t="s">
        <v>1066</v>
      </c>
      <c r="C669" s="69" t="s">
        <v>1150</v>
      </c>
      <c r="D669" s="70" t="s">
        <v>528</v>
      </c>
      <c r="E669" s="71" t="s">
        <v>527</v>
      </c>
    </row>
    <row r="670" spans="2:5" x14ac:dyDescent="0.25">
      <c r="B670" s="68" t="s">
        <v>1066</v>
      </c>
      <c r="C670" s="69" t="s">
        <v>1150</v>
      </c>
      <c r="D670" s="70" t="s">
        <v>493</v>
      </c>
      <c r="E670" s="71" t="s">
        <v>492</v>
      </c>
    </row>
    <row r="671" spans="2:5" x14ac:dyDescent="0.25">
      <c r="B671" s="68" t="s">
        <v>1066</v>
      </c>
      <c r="C671" s="69" t="s">
        <v>1150</v>
      </c>
      <c r="D671" s="70" t="s">
        <v>558</v>
      </c>
      <c r="E671" s="71" t="s">
        <v>557</v>
      </c>
    </row>
    <row r="672" spans="2:5" x14ac:dyDescent="0.25">
      <c r="B672" s="68" t="s">
        <v>1066</v>
      </c>
      <c r="C672" s="69" t="s">
        <v>1150</v>
      </c>
      <c r="D672" s="70" t="s">
        <v>471</v>
      </c>
      <c r="E672" s="71" t="s">
        <v>470</v>
      </c>
    </row>
    <row r="673" spans="2:5" x14ac:dyDescent="0.25">
      <c r="B673" s="68" t="s">
        <v>1066</v>
      </c>
      <c r="C673" s="69" t="s">
        <v>1103</v>
      </c>
      <c r="D673" s="70" t="s">
        <v>125</v>
      </c>
      <c r="E673" s="71" t="s">
        <v>1102</v>
      </c>
    </row>
    <row r="674" spans="2:5" x14ac:dyDescent="0.25">
      <c r="B674" s="68" t="s">
        <v>1066</v>
      </c>
      <c r="C674" s="69" t="s">
        <v>1103</v>
      </c>
      <c r="D674" s="70" t="s">
        <v>659</v>
      </c>
      <c r="E674" s="71" t="s">
        <v>1025</v>
      </c>
    </row>
    <row r="675" spans="2:5" x14ac:dyDescent="0.25">
      <c r="B675" s="68" t="s">
        <v>1066</v>
      </c>
      <c r="C675" s="69" t="s">
        <v>1103</v>
      </c>
      <c r="D675" s="70" t="s">
        <v>1027</v>
      </c>
      <c r="E675" s="71" t="s">
        <v>1026</v>
      </c>
    </row>
    <row r="676" spans="2:5" x14ac:dyDescent="0.25">
      <c r="B676" s="68" t="s">
        <v>1066</v>
      </c>
      <c r="C676" s="69" t="s">
        <v>1103</v>
      </c>
      <c r="D676" s="70" t="s">
        <v>1024</v>
      </c>
      <c r="E676" s="71" t="s">
        <v>1023</v>
      </c>
    </row>
    <row r="677" spans="2:5" x14ac:dyDescent="0.25">
      <c r="B677" s="68" t="s">
        <v>1066</v>
      </c>
      <c r="C677" s="69" t="s">
        <v>1103</v>
      </c>
      <c r="D677" s="70" t="s">
        <v>1022</v>
      </c>
      <c r="E677" s="71" t="s">
        <v>1021</v>
      </c>
    </row>
    <row r="678" spans="2:5" x14ac:dyDescent="0.25">
      <c r="B678" s="68" t="s">
        <v>1066</v>
      </c>
      <c r="C678" s="69" t="s">
        <v>1103</v>
      </c>
      <c r="D678" s="70" t="s">
        <v>113</v>
      </c>
      <c r="E678" s="71" t="s">
        <v>112</v>
      </c>
    </row>
    <row r="679" spans="2:5" x14ac:dyDescent="0.25">
      <c r="B679" s="68" t="s">
        <v>1066</v>
      </c>
      <c r="C679" s="69" t="s">
        <v>1103</v>
      </c>
      <c r="D679" s="70" t="s">
        <v>127</v>
      </c>
      <c r="E679" s="71" t="s">
        <v>1272</v>
      </c>
    </row>
    <row r="680" spans="2:5" x14ac:dyDescent="0.25">
      <c r="B680" s="68" t="s">
        <v>1066</v>
      </c>
      <c r="C680" s="69" t="s">
        <v>1103</v>
      </c>
      <c r="D680" s="70" t="s">
        <v>139</v>
      </c>
      <c r="E680" s="71" t="s">
        <v>138</v>
      </c>
    </row>
    <row r="681" spans="2:5" x14ac:dyDescent="0.25">
      <c r="B681" s="68" t="s">
        <v>1066</v>
      </c>
      <c r="C681" s="69" t="s">
        <v>1103</v>
      </c>
      <c r="D681" s="70" t="s">
        <v>131</v>
      </c>
      <c r="E681" s="71" t="s">
        <v>130</v>
      </c>
    </row>
    <row r="682" spans="2:5" x14ac:dyDescent="0.25">
      <c r="B682" s="68" t="s">
        <v>1066</v>
      </c>
      <c r="C682" s="69" t="s">
        <v>1103</v>
      </c>
      <c r="D682" s="70" t="s">
        <v>123</v>
      </c>
      <c r="E682" s="71" t="s">
        <v>1028</v>
      </c>
    </row>
    <row r="683" spans="2:5" x14ac:dyDescent="0.25">
      <c r="B683" s="68" t="s">
        <v>1066</v>
      </c>
      <c r="C683" s="69" t="s">
        <v>1103</v>
      </c>
      <c r="D683" s="70" t="s">
        <v>117</v>
      </c>
      <c r="E683" s="71" t="s">
        <v>116</v>
      </c>
    </row>
    <row r="684" spans="2:5" x14ac:dyDescent="0.25">
      <c r="B684" s="68" t="s">
        <v>1066</v>
      </c>
      <c r="C684" s="69" t="s">
        <v>1103</v>
      </c>
      <c r="D684" s="70" t="s">
        <v>135</v>
      </c>
      <c r="E684" s="71" t="s">
        <v>134</v>
      </c>
    </row>
    <row r="685" spans="2:5" x14ac:dyDescent="0.25">
      <c r="B685" s="68" t="s">
        <v>1066</v>
      </c>
      <c r="C685" s="69" t="s">
        <v>1103</v>
      </c>
      <c r="D685" s="70" t="s">
        <v>142</v>
      </c>
      <c r="E685" s="71" t="s">
        <v>1029</v>
      </c>
    </row>
    <row r="686" spans="2:5" x14ac:dyDescent="0.25">
      <c r="B686" s="68" t="s">
        <v>1066</v>
      </c>
      <c r="C686" s="69" t="s">
        <v>1103</v>
      </c>
      <c r="D686" s="70" t="s">
        <v>109</v>
      </c>
      <c r="E686" s="71" t="s">
        <v>108</v>
      </c>
    </row>
    <row r="687" spans="2:5" x14ac:dyDescent="0.25">
      <c r="B687" s="68" t="s">
        <v>1066</v>
      </c>
      <c r="C687" s="69" t="s">
        <v>1103</v>
      </c>
      <c r="D687" s="70" t="s">
        <v>121</v>
      </c>
      <c r="E687" s="71" t="s">
        <v>120</v>
      </c>
    </row>
    <row r="688" spans="2:5" x14ac:dyDescent="0.25">
      <c r="B688" s="68" t="s">
        <v>1065</v>
      </c>
      <c r="C688" s="69" t="s">
        <v>1065</v>
      </c>
      <c r="D688" s="70" t="s">
        <v>1056</v>
      </c>
      <c r="E688" s="71" t="s">
        <v>1055</v>
      </c>
    </row>
    <row r="689" spans="2:5" x14ac:dyDescent="0.25">
      <c r="B689" s="68" t="s">
        <v>1333</v>
      </c>
      <c r="C689" s="69" t="s">
        <v>1074</v>
      </c>
      <c r="D689" s="70" t="s">
        <v>95</v>
      </c>
      <c r="E689" s="71" t="s">
        <v>94</v>
      </c>
    </row>
    <row r="690" spans="2:5" x14ac:dyDescent="0.25">
      <c r="B690" s="68" t="s">
        <v>1333</v>
      </c>
      <c r="C690" s="69" t="s">
        <v>1074</v>
      </c>
      <c r="D690" s="70" t="s">
        <v>91</v>
      </c>
      <c r="E690" s="71" t="s">
        <v>90</v>
      </c>
    </row>
    <row r="691" spans="2:5" x14ac:dyDescent="0.25">
      <c r="B691" s="68" t="s">
        <v>1333</v>
      </c>
      <c r="C691" s="69" t="s">
        <v>1076</v>
      </c>
      <c r="D691" s="70" t="s">
        <v>246</v>
      </c>
      <c r="E691" s="71" t="s">
        <v>245</v>
      </c>
    </row>
    <row r="692" spans="2:5" x14ac:dyDescent="0.25">
      <c r="B692" s="68" t="s">
        <v>1333</v>
      </c>
      <c r="C692" s="69" t="s">
        <v>1076</v>
      </c>
      <c r="D692" s="70" t="s">
        <v>244</v>
      </c>
      <c r="E692" s="71" t="s">
        <v>243</v>
      </c>
    </row>
    <row r="693" spans="2:5" x14ac:dyDescent="0.25">
      <c r="B693" s="68" t="s">
        <v>1333</v>
      </c>
      <c r="C693" s="69" t="s">
        <v>1072</v>
      </c>
      <c r="D693" s="70" t="s">
        <v>326</v>
      </c>
      <c r="E693" s="71" t="s">
        <v>325</v>
      </c>
    </row>
    <row r="694" spans="2:5" x14ac:dyDescent="0.25">
      <c r="B694" s="68" t="s">
        <v>1332</v>
      </c>
      <c r="C694" s="69" t="s">
        <v>1096</v>
      </c>
      <c r="D694" s="70" t="s">
        <v>328</v>
      </c>
      <c r="E694" s="71" t="s">
        <v>327</v>
      </c>
    </row>
    <row r="695" spans="2:5" x14ac:dyDescent="0.25">
      <c r="B695" s="68" t="s">
        <v>1332</v>
      </c>
      <c r="C695" s="69" t="s">
        <v>1074</v>
      </c>
      <c r="D695" s="70" t="s">
        <v>97</v>
      </c>
      <c r="E695" s="71" t="s">
        <v>96</v>
      </c>
    </row>
    <row r="696" spans="2:5" x14ac:dyDescent="0.25">
      <c r="B696" t="s">
        <v>1332</v>
      </c>
      <c r="C696" t="s">
        <v>1074</v>
      </c>
      <c r="D696" t="s">
        <v>93</v>
      </c>
      <c r="E696" t="s">
        <v>92</v>
      </c>
    </row>
    <row r="697" spans="2:5" x14ac:dyDescent="0.25">
      <c r="B697" t="s">
        <v>1329</v>
      </c>
      <c r="C697" t="s">
        <v>1074</v>
      </c>
      <c r="D697" t="s">
        <v>1330</v>
      </c>
      <c r="E697" t="s">
        <v>1331</v>
      </c>
    </row>
    <row r="698" spans="2:5" x14ac:dyDescent="0.25">
      <c r="B698" t="s">
        <v>1329</v>
      </c>
      <c r="C698" t="s">
        <v>1074</v>
      </c>
      <c r="D698" t="s">
        <v>653</v>
      </c>
      <c r="E698" t="s">
        <v>652</v>
      </c>
    </row>
    <row r="699" spans="2:5" x14ac:dyDescent="0.25"/>
  </sheetData>
  <autoFilter ref="B1:E698"/>
  <sortState ref="B2:E688">
    <sortCondition ref="B2:B688"/>
    <sortCondition ref="C2:C688"/>
  </sortState>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B2"/>
  <sheetViews>
    <sheetView workbookViewId="0">
      <selection activeCell="I32" sqref="I32"/>
    </sheetView>
  </sheetViews>
  <sheetFormatPr baseColWidth="10" defaultColWidth="10.85546875" defaultRowHeight="15" x14ac:dyDescent="0.25"/>
  <sheetData>
    <row r="1" spans="1:2" x14ac:dyDescent="0.25">
      <c r="A1">
        <v>18885204</v>
      </c>
      <c r="B1">
        <f>+A1/3</f>
        <v>6295068</v>
      </c>
    </row>
    <row r="2" spans="1:2" x14ac:dyDescent="0.25">
      <c r="A2">
        <v>17206519</v>
      </c>
      <c r="B2">
        <f>+A2+B1</f>
        <v>23501587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V101"/>
  <sheetViews>
    <sheetView workbookViewId="0">
      <selection activeCell="Q28" sqref="Q28"/>
    </sheetView>
  </sheetViews>
  <sheetFormatPr baseColWidth="10" defaultColWidth="9.140625" defaultRowHeight="12" x14ac:dyDescent="0.25"/>
  <cols>
    <col min="1" max="1" width="6.140625" style="17" bestFit="1" customWidth="1"/>
    <col min="2" max="2" width="10" style="17" bestFit="1" customWidth="1"/>
    <col min="3" max="3" width="1.7109375" style="17" customWidth="1"/>
    <col min="4" max="4" width="11.140625" style="17" bestFit="1" customWidth="1"/>
    <col min="5" max="5" width="9.28515625" style="17" bestFit="1" customWidth="1"/>
    <col min="6" max="6" width="19.85546875" style="17" bestFit="1" customWidth="1"/>
    <col min="7" max="7" width="1.7109375" style="17" customWidth="1"/>
    <col min="8" max="8" width="9.42578125" style="17" customWidth="1"/>
    <col min="9" max="9" width="6.42578125" style="17" bestFit="1" customWidth="1"/>
    <col min="10" max="10" width="1.7109375" style="17" customWidth="1"/>
    <col min="11" max="11" width="3.42578125" style="17" bestFit="1" customWidth="1"/>
    <col min="12" max="12" width="4.42578125" style="17" bestFit="1" customWidth="1"/>
    <col min="13" max="13" width="1.7109375" style="17" customWidth="1"/>
    <col min="14" max="14" width="4.42578125" style="17" bestFit="1" customWidth="1"/>
    <col min="15" max="15" width="7" style="17" bestFit="1" customWidth="1"/>
    <col min="16" max="16" width="1.7109375" style="17" customWidth="1"/>
    <col min="17" max="17" width="28.140625" style="17" bestFit="1" customWidth="1"/>
    <col min="18" max="18" width="8.7109375" style="17" bestFit="1" customWidth="1"/>
    <col min="19" max="19" width="12.85546875" style="17" customWidth="1"/>
    <col min="20" max="20" width="13.7109375" style="17" customWidth="1"/>
    <col min="21" max="21" width="1.7109375" style="17" customWidth="1"/>
    <col min="22" max="258" width="11.42578125" style="17" customWidth="1"/>
    <col min="259" max="16384" width="9.140625" style="17"/>
  </cols>
  <sheetData>
    <row r="1" spans="1:22" s="16" customFormat="1" ht="24" x14ac:dyDescent="0.25">
      <c r="A1" s="16" t="s">
        <v>587</v>
      </c>
      <c r="B1" s="16" t="s">
        <v>588</v>
      </c>
      <c r="D1" s="16" t="s">
        <v>589</v>
      </c>
      <c r="E1" s="16" t="s">
        <v>590</v>
      </c>
      <c r="F1" s="16" t="s">
        <v>591</v>
      </c>
      <c r="H1" s="16" t="s">
        <v>592</v>
      </c>
      <c r="K1" s="16" t="s">
        <v>6</v>
      </c>
      <c r="L1" s="16" t="s">
        <v>593</v>
      </c>
      <c r="N1" s="16" t="s">
        <v>613</v>
      </c>
      <c r="O1" s="16" t="s">
        <v>604</v>
      </c>
      <c r="Q1" s="16" t="s">
        <v>615</v>
      </c>
      <c r="R1" s="16" t="s">
        <v>626</v>
      </c>
      <c r="S1" s="16" t="s">
        <v>629</v>
      </c>
      <c r="T1" s="16" t="s">
        <v>630</v>
      </c>
      <c r="V1" s="16" t="s">
        <v>628</v>
      </c>
    </row>
    <row r="2" spans="1:22" x14ac:dyDescent="0.25">
      <c r="A2" s="17">
        <v>1</v>
      </c>
      <c r="B2" s="166" t="s">
        <v>594</v>
      </c>
      <c r="D2" s="18">
        <v>2017</v>
      </c>
      <c r="E2" s="19">
        <v>42736</v>
      </c>
      <c r="F2" s="19">
        <v>43100</v>
      </c>
      <c r="H2" s="18">
        <v>1</v>
      </c>
      <c r="I2" s="20">
        <v>5.2199999999999998E-3</v>
      </c>
      <c r="K2" s="18">
        <v>1</v>
      </c>
      <c r="L2" s="18">
        <v>1</v>
      </c>
      <c r="N2" s="18">
        <v>2017</v>
      </c>
      <c r="O2" s="21">
        <v>737717</v>
      </c>
      <c r="Q2" s="17" t="s">
        <v>633</v>
      </c>
      <c r="R2" s="18">
        <v>49</v>
      </c>
      <c r="S2" s="18">
        <v>9</v>
      </c>
      <c r="T2" s="18">
        <v>9</v>
      </c>
      <c r="V2" s="17" t="s">
        <v>629</v>
      </c>
    </row>
    <row r="3" spans="1:22" x14ac:dyDescent="0.25">
      <c r="A3" s="17">
        <v>2</v>
      </c>
      <c r="B3" s="17" t="s">
        <v>595</v>
      </c>
      <c r="D3" s="18">
        <v>2018</v>
      </c>
      <c r="E3" s="19">
        <v>43101</v>
      </c>
      <c r="F3" s="19">
        <v>43496</v>
      </c>
      <c r="H3" s="18">
        <v>2</v>
      </c>
      <c r="I3" s="20">
        <v>1.044E-2</v>
      </c>
      <c r="K3" s="18">
        <v>2</v>
      </c>
      <c r="L3" s="18">
        <v>2</v>
      </c>
      <c r="N3" s="17">
        <v>2018</v>
      </c>
      <c r="O3" s="21">
        <v>781242</v>
      </c>
      <c r="Q3" s="17" t="s">
        <v>632</v>
      </c>
      <c r="R3" s="18">
        <v>43</v>
      </c>
      <c r="S3" s="18">
        <v>12</v>
      </c>
      <c r="T3" s="18">
        <v>12</v>
      </c>
      <c r="V3" s="17" t="s">
        <v>630</v>
      </c>
    </row>
    <row r="4" spans="1:22" x14ac:dyDescent="0.25">
      <c r="A4" s="17">
        <v>3</v>
      </c>
      <c r="B4" s="17" t="s">
        <v>596</v>
      </c>
      <c r="D4" s="18">
        <v>2019</v>
      </c>
      <c r="E4" s="19">
        <v>43466</v>
      </c>
      <c r="F4" s="19">
        <v>43830</v>
      </c>
      <c r="H4" s="18">
        <v>3</v>
      </c>
      <c r="I4" s="20">
        <v>2.436E-2</v>
      </c>
      <c r="K4" s="18">
        <v>3</v>
      </c>
      <c r="L4" s="18">
        <v>3</v>
      </c>
      <c r="N4" s="17">
        <v>2019</v>
      </c>
      <c r="O4" s="21">
        <v>828116</v>
      </c>
      <c r="Q4" s="17" t="s">
        <v>616</v>
      </c>
      <c r="R4" s="18">
        <v>30</v>
      </c>
      <c r="S4" s="18">
        <v>11</v>
      </c>
      <c r="T4" s="18">
        <v>11</v>
      </c>
    </row>
    <row r="5" spans="1:22" x14ac:dyDescent="0.25">
      <c r="A5" s="17">
        <v>4</v>
      </c>
      <c r="B5" s="17" t="s">
        <v>597</v>
      </c>
      <c r="D5" s="18">
        <v>2020</v>
      </c>
      <c r="E5" s="19">
        <v>43831</v>
      </c>
      <c r="F5" s="19">
        <v>44561</v>
      </c>
      <c r="H5" s="18">
        <v>4</v>
      </c>
      <c r="I5" s="20">
        <v>4.3499999999999997E-2</v>
      </c>
      <c r="K5" s="18">
        <v>4</v>
      </c>
      <c r="L5" s="18">
        <v>4</v>
      </c>
      <c r="N5" s="17">
        <v>2020</v>
      </c>
      <c r="O5" s="21">
        <v>908526</v>
      </c>
      <c r="Q5" s="17" t="s">
        <v>617</v>
      </c>
      <c r="R5" s="18">
        <v>39</v>
      </c>
      <c r="S5" s="18">
        <v>12</v>
      </c>
      <c r="T5" s="18">
        <v>12</v>
      </c>
    </row>
    <row r="6" spans="1:22" x14ac:dyDescent="0.25">
      <c r="A6" s="17">
        <v>5</v>
      </c>
      <c r="B6" s="17" t="s">
        <v>598</v>
      </c>
      <c r="D6" s="18">
        <v>2021</v>
      </c>
      <c r="E6" s="19">
        <v>44197</v>
      </c>
      <c r="F6" s="19">
        <v>44926</v>
      </c>
      <c r="H6" s="18">
        <v>5</v>
      </c>
      <c r="I6" s="20">
        <v>6.9599999999999995E-2</v>
      </c>
      <c r="K6" s="18">
        <v>5</v>
      </c>
      <c r="L6" s="18">
        <v>5</v>
      </c>
      <c r="N6" s="17">
        <v>2021</v>
      </c>
      <c r="O6" s="17">
        <v>1000000</v>
      </c>
      <c r="Q6" s="17" t="s">
        <v>618</v>
      </c>
      <c r="R6" s="18">
        <v>1</v>
      </c>
      <c r="S6" s="18">
        <v>9</v>
      </c>
      <c r="T6" s="18">
        <v>9</v>
      </c>
    </row>
    <row r="7" spans="1:22" x14ac:dyDescent="0.25">
      <c r="A7" s="17">
        <v>6</v>
      </c>
      <c r="B7" s="17" t="s">
        <v>599</v>
      </c>
      <c r="D7" s="18">
        <v>2022</v>
      </c>
      <c r="E7" s="19">
        <v>44562</v>
      </c>
      <c r="F7" s="19">
        <v>44926</v>
      </c>
      <c r="K7" s="18">
        <v>6</v>
      </c>
      <c r="L7" s="18">
        <v>6</v>
      </c>
      <c r="N7" s="17">
        <v>2022</v>
      </c>
      <c r="O7" s="17">
        <v>1000000</v>
      </c>
      <c r="Q7" s="17" t="s">
        <v>619</v>
      </c>
      <c r="R7" s="18">
        <v>23</v>
      </c>
      <c r="S7" s="18">
        <v>9</v>
      </c>
      <c r="T7" s="18">
        <v>9</v>
      </c>
    </row>
    <row r="8" spans="1:22" x14ac:dyDescent="0.25">
      <c r="A8" s="17">
        <v>7</v>
      </c>
      <c r="B8" s="17" t="s">
        <v>600</v>
      </c>
      <c r="D8" s="18">
        <v>2023</v>
      </c>
      <c r="E8" s="135">
        <v>44927</v>
      </c>
      <c r="F8" s="19">
        <v>44957</v>
      </c>
      <c r="K8" s="18">
        <v>7</v>
      </c>
      <c r="L8" s="18">
        <v>7</v>
      </c>
      <c r="N8" s="17">
        <v>2023</v>
      </c>
      <c r="O8" s="17">
        <v>1000000</v>
      </c>
      <c r="Q8" s="17" t="s">
        <v>620</v>
      </c>
      <c r="R8" s="18">
        <v>57</v>
      </c>
      <c r="S8" s="18">
        <v>10</v>
      </c>
      <c r="T8" s="18">
        <v>10</v>
      </c>
    </row>
    <row r="9" spans="1:22" x14ac:dyDescent="0.25">
      <c r="A9" s="17">
        <v>8</v>
      </c>
      <c r="B9" s="17" t="s">
        <v>601</v>
      </c>
      <c r="D9" s="17" t="s">
        <v>602</v>
      </c>
      <c r="E9" s="22">
        <f>+IF(AÑOCTO&lt;&gt;"",VLOOKUP(AÑOCTO,PERIODOS,2,0),0)</f>
        <v>44562</v>
      </c>
      <c r="F9" s="19">
        <f>+IF(AÑOCTO&lt;&gt;"",VLOOKUP(AÑOCTO,PERIODOS,3,0),0)</f>
        <v>44926</v>
      </c>
      <c r="K9" s="18">
        <v>8</v>
      </c>
      <c r="L9" s="18">
        <v>8</v>
      </c>
      <c r="Q9" s="17" t="s">
        <v>621</v>
      </c>
      <c r="R9" s="18">
        <v>2</v>
      </c>
      <c r="S9" s="18">
        <v>9</v>
      </c>
      <c r="T9" s="18">
        <v>9</v>
      </c>
    </row>
    <row r="10" spans="1:22" x14ac:dyDescent="0.25">
      <c r="A10" s="17">
        <v>9</v>
      </c>
      <c r="B10" s="17" t="s">
        <v>603</v>
      </c>
      <c r="D10" s="17" t="s">
        <v>604</v>
      </c>
      <c r="E10" s="23">
        <f>+IF(AÑOCTO&lt;&gt;"",+VLOOKUP(AÑOCTO,SMLV,2,0),"")</f>
        <v>1000000</v>
      </c>
      <c r="K10" s="18">
        <v>9</v>
      </c>
      <c r="L10" s="18">
        <v>9</v>
      </c>
      <c r="Q10" s="17" t="s">
        <v>622</v>
      </c>
      <c r="R10" s="18">
        <v>7</v>
      </c>
      <c r="S10" s="18">
        <v>11</v>
      </c>
      <c r="T10" s="18">
        <v>11</v>
      </c>
    </row>
    <row r="11" spans="1:22" x14ac:dyDescent="0.25">
      <c r="A11" s="17">
        <v>10</v>
      </c>
      <c r="B11" s="17" t="s">
        <v>605</v>
      </c>
      <c r="D11" s="17" t="s">
        <v>606</v>
      </c>
      <c r="E11" s="23">
        <f>IF(AÑOCTO&lt;&gt;"",+ROUND(((MINIMO*100)/40),0),"")</f>
        <v>2500000</v>
      </c>
      <c r="H11" s="18" t="s">
        <v>709</v>
      </c>
      <c r="K11" s="18">
        <v>10</v>
      </c>
      <c r="L11" s="18">
        <v>10</v>
      </c>
      <c r="Q11" s="17" t="s">
        <v>623</v>
      </c>
      <c r="R11" s="18">
        <v>54</v>
      </c>
      <c r="S11" s="18">
        <v>12</v>
      </c>
      <c r="T11" s="18">
        <v>12</v>
      </c>
    </row>
    <row r="12" spans="1:22" x14ac:dyDescent="0.25">
      <c r="A12" s="17">
        <v>11</v>
      </c>
      <c r="B12" s="17" t="s">
        <v>607</v>
      </c>
      <c r="D12" s="17" t="s">
        <v>608</v>
      </c>
      <c r="E12" s="17">
        <v>0.125</v>
      </c>
      <c r="F12" s="24">
        <f>IF(VRCERTAPO=0,"Sin definir Vr a Cancelar",IF(ISERROR(IF(VRCERTAPO&gt;0,+IF(VRCERTAPO&lt;MTOMIN,+ROUND((MINIMO*SALUD),-2),ROUND(ROUND(VRCERTAPO*PORCBASE,0)*SALUD,-2)),"")),"Sin definir Vr a Cancelar",IF(VRCERTAPO&gt;0,+IF(VRCERTAPO&lt;MTOMIN,+ROUND((MINIMO*SALUD),-2),ROUND(ROUND(VRCERTAPO*PORCBASE,0)*SALUD,-2)),"")))</f>
        <v>125000</v>
      </c>
      <c r="H12" s="18" t="s">
        <v>710</v>
      </c>
      <c r="K12" s="18">
        <v>11</v>
      </c>
      <c r="L12" s="18">
        <v>11</v>
      </c>
      <c r="Q12" s="17" t="s">
        <v>624</v>
      </c>
      <c r="R12" s="18">
        <v>13</v>
      </c>
      <c r="S12" s="18">
        <v>16</v>
      </c>
      <c r="T12" s="18">
        <v>9</v>
      </c>
    </row>
    <row r="13" spans="1:22" x14ac:dyDescent="0.25">
      <c r="A13" s="17">
        <v>12</v>
      </c>
      <c r="B13" s="17" t="s">
        <v>609</v>
      </c>
      <c r="D13" s="17" t="s">
        <v>610</v>
      </c>
      <c r="E13" s="17">
        <v>0.16</v>
      </c>
      <c r="F13" s="24">
        <f>IF(VRCERTAPO=0,"Sin definir Vr a Cancelar",IF(ISERROR(IF(PENSIONADO="SI",0,IF(VRCERTAPO&gt;0,+IF(VRCERTAPO&lt;MTOMIN,+ROUND((MINIMO*PENSION),-2),ROUND(ROUND(VRCERTAPO*PORCBASE,0)*PENSION,-2)),""))),"Sin definir Vr a Cancelar",IF(PENSIONADO="SI",0,IF(VRCERTAPO&gt;0,+IF(VRCERTAPO&lt;MTOMIN,+ROUND((MINIMO*PENSION),-2),ROUND(ROUND(VRCERTAPO*PORCBASE,0)*PENSION,-2)),""))))</f>
        <v>160000</v>
      </c>
      <c r="H13" s="18" t="s">
        <v>711</v>
      </c>
      <c r="K13" s="18">
        <v>12</v>
      </c>
      <c r="L13" s="18">
        <v>12</v>
      </c>
      <c r="Q13" s="17" t="s">
        <v>625</v>
      </c>
      <c r="R13" s="18">
        <v>9</v>
      </c>
      <c r="S13" s="18">
        <v>10</v>
      </c>
      <c r="T13" s="18">
        <v>10</v>
      </c>
    </row>
    <row r="14" spans="1:22" x14ac:dyDescent="0.25">
      <c r="A14" s="17">
        <v>13</v>
      </c>
      <c r="B14" s="17" t="s">
        <v>1490</v>
      </c>
      <c r="D14" s="17" t="s">
        <v>611</v>
      </c>
      <c r="E14" s="17">
        <f>+IF(ISERROR(VLOOKUP(NIVRIE,RIESGO,2,0)),0,VLOOKUP(NIVRIE,RIESGO,2,0))</f>
        <v>2.436E-2</v>
      </c>
      <c r="F14" s="24">
        <f>IF(NIVRIE="","Falta Nivel ARL",IF(NIVRIE&gt;3,0,IF(ISERROR(IF(VRCERTAPO&gt;0,+IF(VRCERTAPO&lt;MTOMIN,+ROUND((MINIMO*ARL),-2),ROUND(ROUND(VRCERTAPO*PORCBASE,0)*ARL,-2)),"")),"Sin definir Vr a Cancelar",IF(VRCERTAPO&gt;0,+IF(VRCERTAPO&lt;MTOMIN,+ROUND((MINIMO*ARL),-2),ROUND(ROUND(VRCERTAPO*PORCBASE,0)*ARL,-2)),""))))</f>
        <v>24400</v>
      </c>
      <c r="H14" s="18" t="s">
        <v>712</v>
      </c>
      <c r="K14" s="18">
        <v>13</v>
      </c>
      <c r="L14" s="18">
        <v>13</v>
      </c>
      <c r="Q14" s="17" t="s">
        <v>631</v>
      </c>
      <c r="R14" s="18">
        <v>14</v>
      </c>
      <c r="S14" s="18">
        <v>9</v>
      </c>
      <c r="T14" s="18">
        <v>9</v>
      </c>
    </row>
    <row r="15" spans="1:22" x14ac:dyDescent="0.25">
      <c r="D15" s="17" t="s">
        <v>612</v>
      </c>
      <c r="E15" s="17">
        <v>0.4</v>
      </c>
      <c r="F15" s="24">
        <f>+SUM(F12:F14)</f>
        <v>309400</v>
      </c>
      <c r="H15" s="18" t="s">
        <v>713</v>
      </c>
      <c r="K15" s="18">
        <v>14</v>
      </c>
      <c r="L15" s="18">
        <v>14</v>
      </c>
      <c r="Q15" s="26" t="s">
        <v>634</v>
      </c>
      <c r="R15" s="27">
        <v>19</v>
      </c>
      <c r="S15" s="18">
        <v>9</v>
      </c>
      <c r="T15" s="18">
        <v>9</v>
      </c>
    </row>
    <row r="16" spans="1:22" x14ac:dyDescent="0.25">
      <c r="H16" s="18" t="s">
        <v>714</v>
      </c>
      <c r="K16" s="18">
        <v>15</v>
      </c>
      <c r="L16" s="18">
        <v>15</v>
      </c>
      <c r="Q16" s="17" t="s">
        <v>637</v>
      </c>
      <c r="R16" s="18"/>
      <c r="S16" s="18"/>
      <c r="T16" s="18"/>
    </row>
    <row r="17" spans="8:20" x14ac:dyDescent="0.25">
      <c r="H17" s="18" t="s">
        <v>715</v>
      </c>
      <c r="K17" s="18">
        <v>16</v>
      </c>
      <c r="L17" s="18">
        <v>16</v>
      </c>
      <c r="Q17" s="17" t="s">
        <v>638</v>
      </c>
      <c r="R17" s="18"/>
      <c r="S17" s="18"/>
      <c r="T17" s="18"/>
    </row>
    <row r="18" spans="8:20" x14ac:dyDescent="0.25">
      <c r="H18" s="18" t="s">
        <v>716</v>
      </c>
      <c r="K18" s="18">
        <v>17</v>
      </c>
      <c r="L18" s="18">
        <v>17</v>
      </c>
      <c r="Q18" s="17" t="s">
        <v>639</v>
      </c>
      <c r="R18" s="18"/>
      <c r="S18" s="18"/>
      <c r="T18" s="18"/>
    </row>
    <row r="19" spans="8:20" x14ac:dyDescent="0.25">
      <c r="H19" s="18" t="s">
        <v>717</v>
      </c>
      <c r="K19" s="18">
        <v>18</v>
      </c>
      <c r="L19" s="18">
        <v>18</v>
      </c>
      <c r="Q19" s="17" t="s">
        <v>640</v>
      </c>
      <c r="R19" s="18"/>
      <c r="S19" s="18"/>
      <c r="T19" s="18"/>
    </row>
    <row r="20" spans="8:20" x14ac:dyDescent="0.25">
      <c r="H20" s="18" t="s">
        <v>718</v>
      </c>
      <c r="K20" s="18">
        <v>19</v>
      </c>
      <c r="L20" s="18">
        <v>19</v>
      </c>
      <c r="Q20" s="17" t="s">
        <v>1489</v>
      </c>
      <c r="R20" s="18"/>
      <c r="S20" s="18"/>
      <c r="T20" s="18"/>
    </row>
    <row r="21" spans="8:20" x14ac:dyDescent="0.25">
      <c r="H21" s="18" t="s">
        <v>719</v>
      </c>
      <c r="K21" s="18">
        <v>20</v>
      </c>
      <c r="L21" s="18">
        <v>20</v>
      </c>
    </row>
    <row r="22" spans="8:20" x14ac:dyDescent="0.25">
      <c r="H22" s="18" t="s">
        <v>720</v>
      </c>
      <c r="K22" s="18">
        <v>21</v>
      </c>
      <c r="L22" s="18">
        <v>21</v>
      </c>
    </row>
    <row r="23" spans="8:20" x14ac:dyDescent="0.25">
      <c r="H23" s="18" t="s">
        <v>721</v>
      </c>
      <c r="K23" s="18">
        <v>22</v>
      </c>
      <c r="L23" s="18">
        <v>22</v>
      </c>
    </row>
    <row r="24" spans="8:20" x14ac:dyDescent="0.25">
      <c r="H24" s="18" t="s">
        <v>722</v>
      </c>
      <c r="K24" s="18">
        <v>23</v>
      </c>
      <c r="L24" s="18">
        <v>23</v>
      </c>
    </row>
    <row r="25" spans="8:20" x14ac:dyDescent="0.25">
      <c r="H25" s="18" t="s">
        <v>723</v>
      </c>
      <c r="K25" s="18">
        <v>24</v>
      </c>
      <c r="L25" s="18">
        <v>24</v>
      </c>
    </row>
    <row r="26" spans="8:20" x14ac:dyDescent="0.25">
      <c r="H26" s="18" t="s">
        <v>724</v>
      </c>
      <c r="K26" s="18">
        <v>25</v>
      </c>
      <c r="L26" s="18">
        <v>25</v>
      </c>
    </row>
    <row r="27" spans="8:20" x14ac:dyDescent="0.25">
      <c r="H27" s="18" t="s">
        <v>725</v>
      </c>
      <c r="K27" s="18">
        <v>26</v>
      </c>
      <c r="L27" s="18">
        <v>26</v>
      </c>
    </row>
    <row r="28" spans="8:20" x14ac:dyDescent="0.25">
      <c r="H28" s="18" t="s">
        <v>726</v>
      </c>
      <c r="K28" s="18">
        <v>27</v>
      </c>
      <c r="L28" s="18">
        <v>27</v>
      </c>
    </row>
    <row r="29" spans="8:20" x14ac:dyDescent="0.25">
      <c r="H29" s="18" t="s">
        <v>727</v>
      </c>
      <c r="K29" s="18">
        <v>28</v>
      </c>
      <c r="L29" s="18">
        <v>28</v>
      </c>
    </row>
    <row r="30" spans="8:20" x14ac:dyDescent="0.25">
      <c r="H30" s="18" t="s">
        <v>728</v>
      </c>
      <c r="K30" s="18">
        <v>29</v>
      </c>
      <c r="L30" s="18">
        <v>29</v>
      </c>
    </row>
    <row r="31" spans="8:20" x14ac:dyDescent="0.25">
      <c r="H31" s="18" t="s">
        <v>729</v>
      </c>
      <c r="K31" s="18">
        <v>30</v>
      </c>
      <c r="L31" s="18">
        <v>30</v>
      </c>
    </row>
    <row r="32" spans="8:20" x14ac:dyDescent="0.25">
      <c r="H32" s="18" t="s">
        <v>730</v>
      </c>
      <c r="K32" s="18">
        <v>31</v>
      </c>
      <c r="L32" s="18">
        <v>31</v>
      </c>
    </row>
    <row r="33" spans="8:11" x14ac:dyDescent="0.25">
      <c r="H33" s="18" t="s">
        <v>731</v>
      </c>
      <c r="K33" s="18">
        <v>32</v>
      </c>
    </row>
    <row r="34" spans="8:11" x14ac:dyDescent="0.25">
      <c r="H34" s="18" t="s">
        <v>732</v>
      </c>
      <c r="K34" s="18">
        <v>33</v>
      </c>
    </row>
    <row r="35" spans="8:11" x14ac:dyDescent="0.25">
      <c r="H35" s="18" t="s">
        <v>733</v>
      </c>
      <c r="K35" s="18">
        <v>34</v>
      </c>
    </row>
    <row r="36" spans="8:11" x14ac:dyDescent="0.25">
      <c r="H36" s="18" t="s">
        <v>734</v>
      </c>
      <c r="K36" s="18">
        <v>35</v>
      </c>
    </row>
    <row r="37" spans="8:11" x14ac:dyDescent="0.25">
      <c r="H37" s="18" t="s">
        <v>735</v>
      </c>
      <c r="K37" s="18">
        <v>36</v>
      </c>
    </row>
    <row r="38" spans="8:11" x14ac:dyDescent="0.25">
      <c r="H38" s="18" t="s">
        <v>736</v>
      </c>
      <c r="K38" s="18">
        <v>37</v>
      </c>
    </row>
    <row r="39" spans="8:11" x14ac:dyDescent="0.25">
      <c r="H39" s="18" t="s">
        <v>737</v>
      </c>
      <c r="K39" s="18">
        <v>38</v>
      </c>
    </row>
    <row r="40" spans="8:11" x14ac:dyDescent="0.25">
      <c r="H40" s="18" t="s">
        <v>738</v>
      </c>
      <c r="K40" s="18">
        <v>39</v>
      </c>
    </row>
    <row r="41" spans="8:11" x14ac:dyDescent="0.25">
      <c r="H41" s="18" t="s">
        <v>739</v>
      </c>
      <c r="K41" s="18">
        <v>40</v>
      </c>
    </row>
    <row r="42" spans="8:11" x14ac:dyDescent="0.25">
      <c r="H42" s="18" t="s">
        <v>740</v>
      </c>
      <c r="K42" s="18">
        <v>41</v>
      </c>
    </row>
    <row r="43" spans="8:11" x14ac:dyDescent="0.25">
      <c r="H43" s="18" t="s">
        <v>741</v>
      </c>
      <c r="K43" s="18">
        <v>42</v>
      </c>
    </row>
    <row r="44" spans="8:11" x14ac:dyDescent="0.25">
      <c r="H44" s="18" t="s">
        <v>742</v>
      </c>
      <c r="K44" s="18">
        <v>43</v>
      </c>
    </row>
    <row r="45" spans="8:11" x14ac:dyDescent="0.25">
      <c r="H45" s="18" t="s">
        <v>743</v>
      </c>
      <c r="K45" s="18">
        <v>44</v>
      </c>
    </row>
    <row r="46" spans="8:11" x14ac:dyDescent="0.25">
      <c r="H46" s="18" t="s">
        <v>744</v>
      </c>
      <c r="K46" s="18">
        <v>45</v>
      </c>
    </row>
    <row r="47" spans="8:11" x14ac:dyDescent="0.25">
      <c r="K47" s="18">
        <v>46</v>
      </c>
    </row>
    <row r="48" spans="8:11" x14ac:dyDescent="0.25">
      <c r="K48" s="18">
        <v>47</v>
      </c>
    </row>
    <row r="49" spans="11:11" x14ac:dyDescent="0.25">
      <c r="K49" s="18">
        <v>48</v>
      </c>
    </row>
    <row r="50" spans="11:11" x14ac:dyDescent="0.25">
      <c r="K50" s="18">
        <v>49</v>
      </c>
    </row>
    <row r="51" spans="11:11" x14ac:dyDescent="0.25">
      <c r="K51" s="18">
        <v>50</v>
      </c>
    </row>
    <row r="52" spans="11:11" x14ac:dyDescent="0.25">
      <c r="K52" s="18">
        <v>51</v>
      </c>
    </row>
    <row r="53" spans="11:11" x14ac:dyDescent="0.25">
      <c r="K53" s="18">
        <v>52</v>
      </c>
    </row>
    <row r="54" spans="11:11" x14ac:dyDescent="0.25">
      <c r="K54" s="18">
        <v>53</v>
      </c>
    </row>
    <row r="55" spans="11:11" x14ac:dyDescent="0.25">
      <c r="K55" s="18">
        <v>54</v>
      </c>
    </row>
    <row r="56" spans="11:11" x14ac:dyDescent="0.25">
      <c r="K56" s="18">
        <v>55</v>
      </c>
    </row>
    <row r="57" spans="11:11" x14ac:dyDescent="0.25">
      <c r="K57" s="18">
        <v>56</v>
      </c>
    </row>
    <row r="58" spans="11:11" x14ac:dyDescent="0.25">
      <c r="K58" s="18">
        <v>57</v>
      </c>
    </row>
    <row r="59" spans="11:11" x14ac:dyDescent="0.25">
      <c r="K59" s="18">
        <v>58</v>
      </c>
    </row>
    <row r="60" spans="11:11" x14ac:dyDescent="0.25">
      <c r="K60" s="18">
        <v>59</v>
      </c>
    </row>
    <row r="61" spans="11:11" x14ac:dyDescent="0.25">
      <c r="K61" s="18">
        <v>60</v>
      </c>
    </row>
    <row r="62" spans="11:11" x14ac:dyDescent="0.25">
      <c r="K62" s="18">
        <v>61</v>
      </c>
    </row>
    <row r="63" spans="11:11" x14ac:dyDescent="0.25">
      <c r="K63" s="18">
        <v>62</v>
      </c>
    </row>
    <row r="64" spans="11:11" x14ac:dyDescent="0.25">
      <c r="K64" s="18">
        <v>63</v>
      </c>
    </row>
    <row r="65" spans="11:11" x14ac:dyDescent="0.25">
      <c r="K65" s="18">
        <v>64</v>
      </c>
    </row>
    <row r="66" spans="11:11" x14ac:dyDescent="0.25">
      <c r="K66" s="18">
        <v>65</v>
      </c>
    </row>
    <row r="67" spans="11:11" x14ac:dyDescent="0.25">
      <c r="K67" s="18">
        <v>66</v>
      </c>
    </row>
    <row r="68" spans="11:11" x14ac:dyDescent="0.25">
      <c r="K68" s="18">
        <v>67</v>
      </c>
    </row>
    <row r="69" spans="11:11" x14ac:dyDescent="0.25">
      <c r="K69" s="18">
        <v>68</v>
      </c>
    </row>
    <row r="70" spans="11:11" x14ac:dyDescent="0.25">
      <c r="K70" s="18">
        <v>69</v>
      </c>
    </row>
    <row r="71" spans="11:11" x14ac:dyDescent="0.25">
      <c r="K71" s="18">
        <v>70</v>
      </c>
    </row>
    <row r="72" spans="11:11" x14ac:dyDescent="0.25">
      <c r="K72" s="18">
        <v>71</v>
      </c>
    </row>
    <row r="73" spans="11:11" x14ac:dyDescent="0.25">
      <c r="K73" s="18">
        <v>72</v>
      </c>
    </row>
    <row r="74" spans="11:11" x14ac:dyDescent="0.25">
      <c r="K74" s="18">
        <v>73</v>
      </c>
    </row>
    <row r="75" spans="11:11" x14ac:dyDescent="0.25">
      <c r="K75" s="18">
        <v>74</v>
      </c>
    </row>
    <row r="76" spans="11:11" x14ac:dyDescent="0.25">
      <c r="K76" s="18">
        <v>75</v>
      </c>
    </row>
    <row r="77" spans="11:11" x14ac:dyDescent="0.25">
      <c r="K77" s="18">
        <v>76</v>
      </c>
    </row>
    <row r="78" spans="11:11" x14ac:dyDescent="0.25">
      <c r="K78" s="18">
        <v>77</v>
      </c>
    </row>
    <row r="79" spans="11:11" x14ac:dyDescent="0.25">
      <c r="K79" s="18">
        <v>78</v>
      </c>
    </row>
    <row r="80" spans="11:11" x14ac:dyDescent="0.25">
      <c r="K80" s="18">
        <v>79</v>
      </c>
    </row>
    <row r="81" spans="11:11" x14ac:dyDescent="0.25">
      <c r="K81" s="18">
        <v>80</v>
      </c>
    </row>
    <row r="82" spans="11:11" x14ac:dyDescent="0.25">
      <c r="K82" s="18">
        <v>81</v>
      </c>
    </row>
    <row r="83" spans="11:11" x14ac:dyDescent="0.25">
      <c r="K83" s="18">
        <v>82</v>
      </c>
    </row>
    <row r="84" spans="11:11" x14ac:dyDescent="0.25">
      <c r="K84" s="18">
        <v>83</v>
      </c>
    </row>
    <row r="85" spans="11:11" x14ac:dyDescent="0.25">
      <c r="K85" s="18">
        <v>84</v>
      </c>
    </row>
    <row r="86" spans="11:11" x14ac:dyDescent="0.25">
      <c r="K86" s="18">
        <v>85</v>
      </c>
    </row>
    <row r="87" spans="11:11" x14ac:dyDescent="0.25">
      <c r="K87" s="18">
        <v>86</v>
      </c>
    </row>
    <row r="88" spans="11:11" x14ac:dyDescent="0.25">
      <c r="K88" s="18">
        <v>87</v>
      </c>
    </row>
    <row r="89" spans="11:11" x14ac:dyDescent="0.25">
      <c r="K89" s="18">
        <v>88</v>
      </c>
    </row>
    <row r="90" spans="11:11" x14ac:dyDescent="0.25">
      <c r="K90" s="18">
        <v>89</v>
      </c>
    </row>
    <row r="91" spans="11:11" x14ac:dyDescent="0.25">
      <c r="K91" s="18">
        <v>90</v>
      </c>
    </row>
    <row r="92" spans="11:11" x14ac:dyDescent="0.25">
      <c r="K92" s="18">
        <v>91</v>
      </c>
    </row>
    <row r="93" spans="11:11" x14ac:dyDescent="0.25">
      <c r="K93" s="18">
        <v>92</v>
      </c>
    </row>
    <row r="94" spans="11:11" x14ac:dyDescent="0.25">
      <c r="K94" s="18">
        <v>93</v>
      </c>
    </row>
    <row r="95" spans="11:11" x14ac:dyDescent="0.25">
      <c r="K95" s="18">
        <v>94</v>
      </c>
    </row>
    <row r="96" spans="11:11" x14ac:dyDescent="0.25">
      <c r="K96" s="18">
        <v>95</v>
      </c>
    </row>
    <row r="97" spans="11:11" x14ac:dyDescent="0.25">
      <c r="K97" s="18">
        <v>96</v>
      </c>
    </row>
    <row r="98" spans="11:11" x14ac:dyDescent="0.25">
      <c r="K98" s="18">
        <v>97</v>
      </c>
    </row>
    <row r="99" spans="11:11" x14ac:dyDescent="0.25">
      <c r="K99" s="18">
        <v>98</v>
      </c>
    </row>
    <row r="100" spans="11:11" x14ac:dyDescent="0.25">
      <c r="K100" s="18">
        <v>99</v>
      </c>
    </row>
    <row r="101" spans="11:11" x14ac:dyDescent="0.25">
      <c r="K101" s="18">
        <v>100</v>
      </c>
    </row>
  </sheetData>
  <sheetProtection algorithmName="SHA-512" hashValue="qBcLd9lw8pY7owxutQqkIFPcP1oivJlgZZueslAyBlXaZFvaoaJ4urZwKyN3vfE7p9zG0T5ZeQUVB13Lc7/55A==" saltValue="ZSxgRUfBCmoiAakk6me/ZQ==" spinCount="100000" sheet="1" objects="1" scenarios="1"/>
  <pageMargins left="0.7" right="0.7" top="0.75" bottom="0.75" header="0.3" footer="0.3"/>
  <pageSetup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174</vt:i4>
      </vt:variant>
    </vt:vector>
  </HeadingPairs>
  <TitlesOfParts>
    <vt:vector size="179" baseType="lpstr">
      <vt:lpstr>INFORME OPS</vt:lpstr>
      <vt:lpstr>CONSOLIDADO POR DIRECCION</vt:lpstr>
      <vt:lpstr>MAPA DE COSTOS</vt:lpstr>
      <vt:lpstr>Hoja1</vt:lpstr>
      <vt:lpstr>MAESTROS</vt:lpstr>
      <vt:lpstr>AMBU001</vt:lpstr>
      <vt:lpstr>AMBU002</vt:lpstr>
      <vt:lpstr>AMBU003</vt:lpstr>
      <vt:lpstr>AÑOCTO</vt:lpstr>
      <vt:lpstr>AÑOPAGO</vt:lpstr>
      <vt:lpstr>AÑOPERAPO</vt:lpstr>
      <vt:lpstr>AÑOS</vt:lpstr>
      <vt:lpstr>APH</vt:lpstr>
      <vt:lpstr>APOMINARL</vt:lpstr>
      <vt:lpstr>APOMINPEN</vt:lpstr>
      <vt:lpstr>APOMINSAL</vt:lpstr>
      <vt:lpstr>APORTEARL</vt:lpstr>
      <vt:lpstr>APORTEPEN</vt:lpstr>
      <vt:lpstr>APORTESAL</vt:lpstr>
      <vt:lpstr>APOYOSUP1</vt:lpstr>
      <vt:lpstr>ARL</vt:lpstr>
      <vt:lpstr>CAPH001</vt:lpstr>
      <vt:lpstr>CAPH002</vt:lpstr>
      <vt:lpstr>CargoSuper1</vt:lpstr>
      <vt:lpstr>CATORCE</vt:lpstr>
      <vt:lpstr>CCO</vt:lpstr>
      <vt:lpstr>cedula</vt:lpstr>
      <vt:lpstr>CENCOS</vt:lpstr>
      <vt:lpstr>CENTROSCCO</vt:lpstr>
      <vt:lpstr>CINCO</vt:lpstr>
      <vt:lpstr>COMP001</vt:lpstr>
      <vt:lpstr>COMP002</vt:lpstr>
      <vt:lpstr>COMP003</vt:lpstr>
      <vt:lpstr>CUATRO</vt:lpstr>
      <vt:lpstr>DIAPAGO</vt:lpstr>
      <vt:lpstr>DIAS</vt:lpstr>
      <vt:lpstr>DIEZ</vt:lpstr>
      <vt:lpstr>DIRAMB</vt:lpstr>
      <vt:lpstr>DIRCOMP</vt:lpstr>
      <vt:lpstr>DIRECCIONES</vt:lpstr>
      <vt:lpstr>DIRHOSP</vt:lpstr>
      <vt:lpstr>DIRURG</vt:lpstr>
      <vt:lpstr>DIRUSS</vt:lpstr>
      <vt:lpstr>DOCE</vt:lpstr>
      <vt:lpstr>DOS</vt:lpstr>
      <vt:lpstr>ENTBANC</vt:lpstr>
      <vt:lpstr>FIN</vt:lpstr>
      <vt:lpstr>FINPORC</vt:lpstr>
      <vt:lpstr>HONO</vt:lpstr>
      <vt:lpstr>HONO001</vt:lpstr>
      <vt:lpstr>HONO002</vt:lpstr>
      <vt:lpstr>HONO003</vt:lpstr>
      <vt:lpstr>HOSP001</vt:lpstr>
      <vt:lpstr>HOSP002</vt:lpstr>
      <vt:lpstr>HOSP003</vt:lpstr>
      <vt:lpstr>IDBCO</vt:lpstr>
      <vt:lpstr>IDMES</vt:lpstr>
      <vt:lpstr>IDRIESGO</vt:lpstr>
      <vt:lpstr>INICIO</vt:lpstr>
      <vt:lpstr>INIPORC</vt:lpstr>
      <vt:lpstr>mAMBU</vt:lpstr>
      <vt:lpstr>MAPA_COSTOS</vt:lpstr>
      <vt:lpstr>mCOMP</vt:lpstr>
      <vt:lpstr>MESES</vt:lpstr>
      <vt:lpstr>MESPAGO</vt:lpstr>
      <vt:lpstr>MESPERAPO</vt:lpstr>
      <vt:lpstr>mHOSP</vt:lpstr>
      <vt:lpstr>MINIMO</vt:lpstr>
      <vt:lpstr>MTOMIN</vt:lpstr>
      <vt:lpstr>mUCIA</vt:lpstr>
      <vt:lpstr>mUCIN</vt:lpstr>
      <vt:lpstr>mUCIP</vt:lpstr>
      <vt:lpstr>MUNIDADES</vt:lpstr>
      <vt:lpstr>mURGE</vt:lpstr>
      <vt:lpstr>NIVRIE</vt:lpstr>
      <vt:lpstr>NOMAPOYO1</vt:lpstr>
      <vt:lpstr>nombreApoyoTec1</vt:lpstr>
      <vt:lpstr>nombreApoyoTec2</vt:lpstr>
      <vt:lpstr>nombreContratista</vt:lpstr>
      <vt:lpstr>nombreSuper1</vt:lpstr>
      <vt:lpstr>nombreSuperCont</vt:lpstr>
      <vt:lpstr>nombreSuperPlanta</vt:lpstr>
      <vt:lpstr>NOMMESES</vt:lpstr>
      <vt:lpstr>NRO_CTA</vt:lpstr>
      <vt:lpstr>NROPLANILLA</vt:lpstr>
      <vt:lpstr>NUEVE</vt:lpstr>
      <vt:lpstr>OCHO</vt:lpstr>
      <vt:lpstr>ONCE</vt:lpstr>
      <vt:lpstr>PART</vt:lpstr>
      <vt:lpstr>PART001</vt:lpstr>
      <vt:lpstr>PART002</vt:lpstr>
      <vt:lpstr>PART003</vt:lpstr>
      <vt:lpstr>PENSION</vt:lpstr>
      <vt:lpstr>PENSIONADO</vt:lpstr>
      <vt:lpstr>perfilSuperCont</vt:lpstr>
      <vt:lpstr>PERIAPO</vt:lpstr>
      <vt:lpstr>PERIODOS</vt:lpstr>
      <vt:lpstr>PIC</vt:lpstr>
      <vt:lpstr>PORCBASE</vt:lpstr>
      <vt:lpstr>PORCENT</vt:lpstr>
      <vt:lpstr>REMU</vt:lpstr>
      <vt:lpstr>REMU001</vt:lpstr>
      <vt:lpstr>REMU002</vt:lpstr>
      <vt:lpstr>REMU003</vt:lpstr>
      <vt:lpstr>RIESGO</vt:lpstr>
      <vt:lpstr>RURA</vt:lpstr>
      <vt:lpstr>RURA001</vt:lpstr>
      <vt:lpstr>RURA002</vt:lpstr>
      <vt:lpstr>RURA003</vt:lpstr>
      <vt:lpstr>SALUD</vt:lpstr>
      <vt:lpstr>SEIS</vt:lpstr>
      <vt:lpstr>SIETE</vt:lpstr>
      <vt:lpstr>SIRC</vt:lpstr>
      <vt:lpstr>SIRC001</vt:lpstr>
      <vt:lpstr>SMLV</vt:lpstr>
      <vt:lpstr>SPUB001</vt:lpstr>
      <vt:lpstr>SPUB002</vt:lpstr>
      <vt:lpstr>SPUB003</vt:lpstr>
      <vt:lpstr>SUMACANTHORAS</vt:lpstr>
      <vt:lpstr>TBUSS</vt:lpstr>
      <vt:lpstr>TCTA</vt:lpstr>
      <vt:lpstr>TIPO_CTA</vt:lpstr>
      <vt:lpstr>'INFORME OPS'!Títulos_a_imprimir</vt:lpstr>
      <vt:lpstr>TOTAMB</vt:lpstr>
      <vt:lpstr>TOTAPH</vt:lpstr>
      <vt:lpstr>TOTCOM</vt:lpstr>
      <vt:lpstr>TOTHON</vt:lpstr>
      <vt:lpstr>TOTHOS</vt:lpstr>
      <vt:lpstr>TOTPAR</vt:lpstr>
      <vt:lpstr>TOTPIC</vt:lpstr>
      <vt:lpstr>TOTPORC</vt:lpstr>
      <vt:lpstr>TOTREM</vt:lpstr>
      <vt:lpstr>TOTRUR</vt:lpstr>
      <vt:lpstr>TOTSIR</vt:lpstr>
      <vt:lpstr>TOTUCIA</vt:lpstr>
      <vt:lpstr>TOTUCIN</vt:lpstr>
      <vt:lpstr>TOTUCIP</vt:lpstr>
      <vt:lpstr>TOTURG</vt:lpstr>
      <vt:lpstr>TRECE</vt:lpstr>
      <vt:lpstr>TRES</vt:lpstr>
      <vt:lpstr>UCIA</vt:lpstr>
      <vt:lpstr>UCIA001</vt:lpstr>
      <vt:lpstr>UCIA002</vt:lpstr>
      <vt:lpstr>UCIA003</vt:lpstr>
      <vt:lpstr>UCIN</vt:lpstr>
      <vt:lpstr>UCIN001</vt:lpstr>
      <vt:lpstr>UCIN002</vt:lpstr>
      <vt:lpstr>UCIN003</vt:lpstr>
      <vt:lpstr>UCIP</vt:lpstr>
      <vt:lpstr>UCIP001</vt:lpstr>
      <vt:lpstr>UCIP002</vt:lpstr>
      <vt:lpstr>UCIP003</vt:lpstr>
      <vt:lpstr>UNO</vt:lpstr>
      <vt:lpstr>URGE001</vt:lpstr>
      <vt:lpstr>URGE002</vt:lpstr>
      <vt:lpstr>URGE003</vt:lpstr>
      <vt:lpstr>USSCCO</vt:lpstr>
      <vt:lpstr>VALAMB</vt:lpstr>
      <vt:lpstr>VALCOM</vt:lpstr>
      <vt:lpstr>VALHOS</vt:lpstr>
      <vt:lpstr>VALUCA</vt:lpstr>
      <vt:lpstr>VALUCN</vt:lpstr>
      <vt:lpstr>VALUCP</vt:lpstr>
      <vt:lpstr>VALURG</vt:lpstr>
      <vt:lpstr>VRADMIN</vt:lpstr>
      <vt:lpstr>VRAPOMIN</vt:lpstr>
      <vt:lpstr>VRCERTAPO</vt:lpstr>
      <vt:lpstr>VRFINCER</vt:lpstr>
      <vt:lpstr>VRINICER</vt:lpstr>
      <vt:lpstr>VRINICTO</vt:lpstr>
      <vt:lpstr>VRMENCTO</vt:lpstr>
      <vt:lpstr>VRMINAPO</vt:lpstr>
      <vt:lpstr>VRMINARL</vt:lpstr>
      <vt:lpstr>VRMINPEN</vt:lpstr>
      <vt:lpstr>VRMINSAL</vt:lpstr>
      <vt:lpstr>VRPAGTO</vt:lpstr>
      <vt:lpstr>VRPIC</vt:lpstr>
      <vt:lpstr>VRSDOCTO</vt:lpstr>
      <vt:lpstr>VRTOTCTO</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Pereira</dc:creator>
  <cp:lastModifiedBy>Sala Internet General</cp:lastModifiedBy>
  <cp:revision/>
  <cp:lastPrinted>2022-04-12T22:35:31Z</cp:lastPrinted>
  <dcterms:created xsi:type="dcterms:W3CDTF">2013-07-25T01:01:55Z</dcterms:created>
  <dcterms:modified xsi:type="dcterms:W3CDTF">2022-07-21T16:31:09Z</dcterms:modified>
</cp:coreProperties>
</file>