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9"/>
  <workbookPr/>
  <mc:AlternateContent xmlns:mc="http://schemas.openxmlformats.org/markup-compatibility/2006">
    <mc:Choice Requires="x15">
      <x15ac:absPath xmlns:x15ac="http://schemas.microsoft.com/office/spreadsheetml/2010/11/ac" url="/Users/lorenanarvaez/Documents/SDE/PROCESOS 2022/JUNIO/SF COMUNA 9,20 Y 21/"/>
    </mc:Choice>
  </mc:AlternateContent>
  <xr:revisionPtr revIDLastSave="0" documentId="13_ncr:1_{4ACC8BF8-59DE-D741-935E-A24FF26DED12}" xr6:coauthVersionLast="37" xr6:coauthVersionMax="47" xr10:uidLastSave="{00000000-0000-0000-0000-000000000000}"/>
  <bookViews>
    <workbookView xWindow="0" yWindow="500" windowWidth="20740" windowHeight="11040" firstSheet="1" activeTab="5" xr2:uid="{00000000-000D-0000-FFFF-FFFF00000000}"/>
  </bookViews>
  <sheets>
    <sheet name="COMUNA 21" sheetId="7" r:id="rId1"/>
    <sheet name="COMUNA 20" sheetId="16" r:id="rId2"/>
    <sheet name="COMUNA 9" sheetId="12" r:id="rId3"/>
    <sheet name="APORTE MINIMO DEL ASOCIADO" sheetId="14" r:id="rId4"/>
    <sheet name="APORTE ADICIONAL DEL ASOCIADO" sheetId="19" r:id="rId5"/>
    <sheet name="TOTAL OFERTA ECONOMICA" sheetId="10" r:id="rId6"/>
  </sheets>
  <externalReferences>
    <externalReference r:id="rId7"/>
    <externalReference r:id="rId8"/>
    <externalReference r:id="rId9"/>
    <externalReference r:id="rId10"/>
    <externalReference r:id="rId11"/>
  </externalReferences>
  <definedNames>
    <definedName name="CENTROGESTOR" localSheetId="1">#REF!</definedName>
    <definedName name="CENTROGESTOR" localSheetId="0">#REF!</definedName>
    <definedName name="CENTROGESTOR" localSheetId="2">#REF!</definedName>
    <definedName name="CENTROGESTOR">#REF!</definedName>
    <definedName name="CENTROGESTORDEPENDENCIA" localSheetId="1">#REF!</definedName>
    <definedName name="CENTROGESTORDEPENDENCIA" localSheetId="0">#REF!</definedName>
    <definedName name="CENTROGESTORDEPENDENCIA" localSheetId="2">#REF!</definedName>
    <definedName name="CENTROGESTORDEPENDENCIA">#REF!</definedName>
    <definedName name="DEPENDENCIA" localSheetId="1">#REF!</definedName>
    <definedName name="DEPENDENCIA" localSheetId="0">#REF!</definedName>
    <definedName name="DEPENDENCIA" localSheetId="2">#REF!</definedName>
    <definedName name="DEPENDENCIA">#REF!</definedName>
    <definedName name="FONDO" localSheetId="1">#REF!</definedName>
    <definedName name="FONDO" localSheetId="0">#REF!</definedName>
    <definedName name="FONDO" localSheetId="2">#REF!</definedName>
    <definedName name="FONDO">#REF!</definedName>
    <definedName name="FONDOS" localSheetId="1">[1]MYLIST!$C$2:$C$126</definedName>
    <definedName name="FONDOS" localSheetId="0">[1]MYLIST!$C$2:$C$126</definedName>
    <definedName name="FONDOS" localSheetId="2">[1]MYLIST!$C$2:$C$126</definedName>
    <definedName name="FONDOS">[2]MYLIST!$C$2:$C$126</definedName>
    <definedName name="FUT" localSheetId="1">#REF!</definedName>
    <definedName name="FUT" localSheetId="0">#REF!</definedName>
    <definedName name="FUT" localSheetId="2">#REF!</definedName>
    <definedName name="FUT">#REF!</definedName>
    <definedName name="METAAFPDCC" localSheetId="1">#REF!</definedName>
    <definedName name="METAAFPDCC" localSheetId="0">#REF!</definedName>
    <definedName name="METAAFPDCC" localSheetId="2">#REF!</definedName>
    <definedName name="METAAFPDCC">#REF!</definedName>
    <definedName name="METAPDCC" localSheetId="1">#REF!</definedName>
    <definedName name="METAPDCC" localSheetId="0">#REF!</definedName>
    <definedName name="METAPDCC" localSheetId="2">#REF!</definedName>
    <definedName name="METAPDCC">#REF!</definedName>
    <definedName name="METASAFPDCC" localSheetId="1">#REF!</definedName>
    <definedName name="METASAFPDCC" localSheetId="0">#REF!</definedName>
    <definedName name="METASAFPDCC" localSheetId="2">#REF!</definedName>
    <definedName name="METASAFPDCC">#REF!</definedName>
    <definedName name="METASAFPDM" localSheetId="1">#REF!</definedName>
    <definedName name="METASAFPDM" localSheetId="0">#REF!</definedName>
    <definedName name="METASAFPDM" localSheetId="2">#REF!</definedName>
    <definedName name="METASAFPDM">#REF!</definedName>
    <definedName name="METASPDCC" localSheetId="1">#REF!</definedName>
    <definedName name="METASPDCC" localSheetId="0">#REF!</definedName>
    <definedName name="METASPDCC" localSheetId="2">#REF!</definedName>
    <definedName name="METASPDCC">#REF!</definedName>
    <definedName name="METASPDM" localSheetId="1">'[3]LISTA MPD'!$A$2:$A$616</definedName>
    <definedName name="METASPDM" localSheetId="0">'[3]LISTA MPD'!$A$2:$A$616</definedName>
    <definedName name="METASPDM" localSheetId="2">'[3]LISTA MPD'!$A$2:$A$616</definedName>
    <definedName name="METASPDM">'[4]LISTA MPD'!$A$2:$A$616</definedName>
    <definedName name="POSPRE" localSheetId="1">#REF!</definedName>
    <definedName name="POSPRE" localSheetId="0">#REF!</definedName>
    <definedName name="POSPRE" localSheetId="2">#REF!</definedName>
    <definedName name="POSPRE">#REF!</definedName>
  </definedNames>
  <calcPr calcId="179021"/>
  <extLst>
    <ext uri="GoogleSheetsCustomDataVersion1">
      <go:sheetsCustomData xmlns:go="http://customooxmlschemas.google.com/" r:id="" roundtripDataSignature="AMtx7miOpTpM/rcwBKtXreMkcBd7M0E9jg=="/>
    </ext>
  </extLst>
</workbook>
</file>

<file path=xl/calcChain.xml><?xml version="1.0" encoding="utf-8"?>
<calcChain xmlns="http://schemas.openxmlformats.org/spreadsheetml/2006/main">
  <c r="G45" i="12" l="1"/>
  <c r="G44" i="12"/>
  <c r="G43" i="12"/>
  <c r="G46" i="12" s="1"/>
  <c r="B43" i="12"/>
  <c r="G42" i="12"/>
  <c r="G41" i="12"/>
  <c r="G40" i="12"/>
  <c r="G39" i="12"/>
  <c r="G38" i="12"/>
  <c r="G37" i="12"/>
  <c r="G36" i="12"/>
  <c r="B36" i="12"/>
  <c r="G34" i="12"/>
  <c r="G33" i="12"/>
  <c r="G32" i="12"/>
  <c r="G31" i="12"/>
  <c r="G30" i="12"/>
  <c r="G29" i="12"/>
  <c r="G28" i="12"/>
  <c r="G27" i="12"/>
  <c r="G26" i="12"/>
  <c r="G35" i="12" s="1"/>
  <c r="G25" i="12"/>
  <c r="B25" i="12"/>
  <c r="G23" i="12"/>
  <c r="G22" i="12"/>
  <c r="G21" i="12"/>
  <c r="G20" i="12"/>
  <c r="G24" i="12" s="1"/>
  <c r="B18" i="12"/>
  <c r="G16" i="12"/>
  <c r="G17" i="12" s="1"/>
  <c r="B16" i="12"/>
  <c r="G14" i="12"/>
  <c r="G13" i="12"/>
  <c r="G15" i="12" s="1"/>
  <c r="B13" i="12"/>
  <c r="G12" i="12"/>
  <c r="G11" i="12"/>
  <c r="G10" i="12"/>
  <c r="G9" i="12"/>
  <c r="G8" i="12"/>
  <c r="G7" i="12"/>
  <c r="G6" i="12"/>
  <c r="B6" i="12"/>
  <c r="G48" i="16"/>
  <c r="G47" i="16"/>
  <c r="G46" i="16"/>
  <c r="G44" i="16"/>
  <c r="G45" i="16" s="1"/>
  <c r="G49" i="16" s="1"/>
  <c r="G40" i="16"/>
  <c r="G39" i="16"/>
  <c r="G38" i="16"/>
  <c r="G37" i="16"/>
  <c r="G36" i="16"/>
  <c r="G35" i="16"/>
  <c r="G34" i="16"/>
  <c r="G33" i="16"/>
  <c r="G32" i="16"/>
  <c r="G31" i="16"/>
  <c r="G30" i="16"/>
  <c r="G29" i="16"/>
  <c r="G28" i="16"/>
  <c r="G41" i="16" s="1"/>
  <c r="G26" i="16"/>
  <c r="G25" i="16"/>
  <c r="G24" i="16"/>
  <c r="G23" i="16"/>
  <c r="G27" i="16" s="1"/>
  <c r="G22" i="16"/>
  <c r="G21" i="16"/>
  <c r="G20" i="16"/>
  <c r="G19" i="16"/>
  <c r="G15" i="16"/>
  <c r="G16" i="16" s="1"/>
  <c r="G14" i="16"/>
  <c r="G13" i="16"/>
  <c r="G12" i="16"/>
  <c r="G10" i="16"/>
  <c r="G9" i="16"/>
  <c r="G8" i="16"/>
  <c r="G7" i="16"/>
  <c r="G6" i="16"/>
  <c r="G11" i="16" s="1"/>
  <c r="G50" i="7"/>
  <c r="G51" i="7" s="1"/>
  <c r="G48" i="7"/>
  <c r="G47" i="7"/>
  <c r="E46" i="7"/>
  <c r="G46" i="7" s="1"/>
  <c r="G49" i="7" s="1"/>
  <c r="G52" i="7" s="1"/>
  <c r="G44" i="7"/>
  <c r="G43" i="7"/>
  <c r="G41" i="7"/>
  <c r="G40" i="7"/>
  <c r="G39" i="7"/>
  <c r="G38" i="7"/>
  <c r="G37" i="7"/>
  <c r="G36" i="7"/>
  <c r="G35" i="7"/>
  <c r="G34" i="7"/>
  <c r="G33" i="7"/>
  <c r="G32" i="7"/>
  <c r="G42" i="7" s="1"/>
  <c r="G29" i="7"/>
  <c r="G30" i="7" s="1"/>
  <c r="G25" i="7"/>
  <c r="G24" i="7"/>
  <c r="G23" i="7"/>
  <c r="G22" i="7"/>
  <c r="G26" i="7" s="1"/>
  <c r="G27" i="7" s="1"/>
  <c r="G31" i="7" s="1"/>
  <c r="G19" i="7"/>
  <c r="G18" i="7"/>
  <c r="G20" i="7" s="1"/>
  <c r="G13" i="7"/>
  <c r="G12" i="7"/>
  <c r="G14" i="7" s="1"/>
  <c r="G10" i="7"/>
  <c r="G9" i="7"/>
  <c r="G8" i="7"/>
  <c r="G11" i="7" s="1"/>
  <c r="G15" i="7" s="1"/>
  <c r="G7" i="7"/>
  <c r="G6" i="7"/>
  <c r="D7" i="10"/>
  <c r="F27" i="14"/>
  <c r="F16" i="14"/>
  <c r="F3" i="14"/>
  <c r="F37" i="14" l="1"/>
  <c r="D6" i="10" s="1"/>
  <c r="D8" i="10" s="1"/>
  <c r="G47" i="12"/>
  <c r="G50" i="16"/>
  <c r="G17" i="16"/>
  <c r="G42" i="16" s="1"/>
  <c r="G45" i="7"/>
</calcChain>
</file>

<file path=xl/sharedStrings.xml><?xml version="1.0" encoding="utf-8"?>
<sst xmlns="http://schemas.openxmlformats.org/spreadsheetml/2006/main" count="356" uniqueCount="208">
  <si>
    <t>1.1.2</t>
  </si>
  <si>
    <t>Número</t>
  </si>
  <si>
    <t>1.1.3</t>
  </si>
  <si>
    <t>1.1.1</t>
  </si>
  <si>
    <t>2.1.1</t>
  </si>
  <si>
    <t>Unidad de medida</t>
  </si>
  <si>
    <t>ACTIVIDADES</t>
  </si>
  <si>
    <t>PRESUPUESTO / APORTES DEL DISTRITO</t>
  </si>
  <si>
    <t>COMUNA</t>
  </si>
  <si>
    <t>VALOR TOTAL DE LA OFERTA ( IVA INCLUIDO)</t>
  </si>
  <si>
    <t>VALOR TOTAL APORTES DEL DISTRIO Y EL ASOCIADO: 
  (DEBE INCLUIR TODOS LOS IMPUESTOS, ESTAMPILLAS, RETENCIONES, COSTOS DIRECTOS, INDIRECTOS, UTILIDAD ADMINISTRACION, LOGISTICA O CUALQUIER OTRA CLASE DE VALOR QUE IMPLIQUE LA EJECUCIÓN DE LA ACTIVIDAD)</t>
  </si>
  <si>
    <t>Ítem</t>
  </si>
  <si>
    <t>Actividad del Proyecto</t>
  </si>
  <si>
    <t>Actividades Detalladas</t>
  </si>
  <si>
    <t>Cantidad</t>
  </si>
  <si>
    <t>Vr. Unit</t>
  </si>
  <si>
    <t>Vr Total</t>
  </si>
  <si>
    <t>Horas</t>
  </si>
  <si>
    <t>TOTAL</t>
  </si>
  <si>
    <t>Actividad</t>
  </si>
  <si>
    <t>Actividades detalladas</t>
  </si>
  <si>
    <t>Und.</t>
  </si>
  <si>
    <t>Cant.</t>
  </si>
  <si>
    <t>Valor detalle que ofrece la ESAL</t>
  </si>
  <si>
    <t>Valor total actividad que oferta la ESAL</t>
  </si>
  <si>
    <t>ESPECIE</t>
  </si>
  <si>
    <t>DINERO</t>
  </si>
  <si>
    <t>Nota: Marque con una x la forma de su aporte</t>
  </si>
  <si>
    <t>APORTE MÍNIMO DEL ASOCIADO</t>
  </si>
  <si>
    <t xml:space="preserve">Nota: El asociado debe considerar al momento de presentar su propuesta económica para la ejecución de los proyectos, que el presupuesto oficial estimado por el Distrito Santiago de Cali que integra sus aportes al convenio incluye todos los costos directos e indirectos, logística y transporte para la implementación de los proyectos en el territorio, así como también todos impuestos y gravámenes a que hubiere lugar. </t>
  </si>
  <si>
    <r>
      <t xml:space="preserve">Los aportes relacionados en el cuadro anterior son de </t>
    </r>
    <r>
      <rPr>
        <b/>
        <u/>
        <sz val="16"/>
        <color theme="1"/>
        <rFont val="Arial"/>
        <family val="2"/>
      </rPr>
      <t>carácter obligatorio</t>
    </r>
    <r>
      <rPr>
        <b/>
        <sz val="16"/>
        <color theme="1"/>
        <rFont val="Arial"/>
        <family val="2"/>
      </rPr>
      <t xml:space="preserve"> en razón a que obedece a una modalidad de contratación cuya naturaleza corresponde a un convenio de asociación. </t>
    </r>
  </si>
  <si>
    <t>Valor agregado en oferta económica</t>
  </si>
  <si>
    <t>La propuesta del oferente con el mayor % de aportes en dinero o cuantificables en especie al proyecto.</t>
  </si>
  <si>
    <r>
      <t xml:space="preserve">Aporte adicional al aporte mínimo del asociado: Igual o mayor al 6% del valor de los recursos aportados por el Distrito de Santiago de Cali al presente proyecto, en dinero o en especie. </t>
    </r>
    <r>
      <rPr>
        <b/>
        <sz val="18"/>
        <color theme="1"/>
        <rFont val="Arial"/>
        <family val="2"/>
      </rPr>
      <t>(deberá especificar el % en dinero* y/o el % en especie)</t>
    </r>
  </si>
  <si>
    <r>
      <t>Aporte adicional al aporte mínimo del asociado: Igual o mayor al 4% del valor de los recursos aportados por el Distrito de Santiago de Cali al presente proyecto, en dinero o en especie</t>
    </r>
    <r>
      <rPr>
        <b/>
        <sz val="18"/>
        <color theme="1"/>
        <rFont val="Arial"/>
        <family val="2"/>
      </rPr>
      <t xml:space="preserve"> (deberá especificar el % en dinero* y/o el % en especie)</t>
    </r>
  </si>
  <si>
    <r>
      <t xml:space="preserve">Aporte adicional al aporte mínimo del asociado: mayor o igual al 2% del valor de los recursos aportados por el Distrito de Santiago de Cali al presente proyecto, en dinero o en especie. </t>
    </r>
    <r>
      <rPr>
        <b/>
        <sz val="18"/>
        <color theme="1"/>
        <rFont val="Arial"/>
        <family val="2"/>
      </rPr>
      <t>(deberá especificar el % en dinero* y/o el % en especie)</t>
    </r>
  </si>
  <si>
    <t>ANEXO APORTE ADICIONAL DEL ASOCIADO</t>
  </si>
  <si>
    <t>Para acreditar los recursos en dinero deberá aportar certificación bancaria, fiducia o carta de cooperante internacional donde se visualice la disponibilidad de los recursos</t>
  </si>
  <si>
    <t>,</t>
  </si>
  <si>
    <t>APORTE ADICIONAL DEL ASOCIADO</t>
  </si>
  <si>
    <t>INGRESE EL VALOR DE SU APORTE ADICIONAL</t>
  </si>
  <si>
    <t>PUNTAJE</t>
  </si>
  <si>
    <r>
      <t xml:space="preserve">VALOR DEL APORTE MINIMO DEL ASOCIADO </t>
    </r>
    <r>
      <rPr>
        <b/>
        <sz val="10"/>
        <color rgb="FFFF0000"/>
        <rFont val="Arial"/>
        <family val="2"/>
      </rPr>
      <t>(OBLIGATORIO)</t>
    </r>
  </si>
  <si>
    <t>Fortalecimiento de capacidades laborales para la inclusión al trabajo de población vulnerable de la comuna 21 en Santiago de Cali</t>
  </si>
  <si>
    <t>PERSONAS BENEFICIADAS: 150 personas</t>
  </si>
  <si>
    <t>ÍTEM</t>
  </si>
  <si>
    <t>ACTIVIDADES DEL PROYECTO</t>
  </si>
  <si>
    <t>Realizar la convocatoria y selección de personas</t>
  </si>
  <si>
    <t>Perifoneo para el proceso de convocatoria que permita difundir la información en la comuna, donde se resalte que el programa pertenece a la estrategia de la Secretaría de Desarrollo Económico "Cali Progresa con Empleo"</t>
  </si>
  <si>
    <t>Afiches de convocatoria para lugares publicos de interés de la comuna; donde se evidencie los requisitos de inscripcion y datos básicos de la estrategia de la Secretaría de Desarrollo Económico "Cali Progresa con Empleo"</t>
  </si>
  <si>
    <t>Pendón institucional donde se evidencie que el proyecto pertenece a la estrategia de la Secretaría de Desarrollo Económico "Cali Progresa con Empleo", full color, plegable, de 2 metros de alto por 75 cm de ancho, el cuál deberá señirse a las indicaciones del departamento de comunicacion de la Alcaldia de Cali.</t>
  </si>
  <si>
    <t>Volantes media carta a full color con requisitos para la inscripción, datos del proyecto, con aval de comunicaciones de la SEDE (Unidad equivale a paquete de 50 volantes, 3 unidades serian 150 volantes toda vez que el paquete cuenta con 50 volantes)</t>
  </si>
  <si>
    <t>Suministro de materiales para proceso de inscripción y caracterización de la oferta y la demanda (fichas de inscripcion, llamadas, lapiceros, etc.), los cuales deben hacer énfasis en la estrategia de la Secretaría de Desarrollo Económico "Cali Progresa con Empleo" y tener los logos de las entidades participantes.</t>
  </si>
  <si>
    <t xml:space="preserve">Total ítem 1.1.1 </t>
  </si>
  <si>
    <t>Caracterizar beneficiarios a través del levantamiento de la línea base.</t>
  </si>
  <si>
    <t>Entrevista psicosocial para la selección de personas beneficiarias, en las cuales se debe incluir test psicológicos, de habilidades y de competencias básicas, a todas las personas inscritas.</t>
  </si>
  <si>
    <t>Sistematizacion de las linea base en excel con todas las variables de las ficha DUB y otras de caracterizacion protegidas y bloqueadas de todos los beneficiarios, la cual debe de generar el documento con la caracterizacion, la base de datos de la linea base y analizar variables cruzadas.</t>
  </si>
  <si>
    <t xml:space="preserve">Total ítem 1.1.2 </t>
  </si>
  <si>
    <t>Total producto 1.1</t>
  </si>
  <si>
    <t>Capacitar en competencias para el empleo según las necesidades del mercado laboral.</t>
  </si>
  <si>
    <t>Capacitación en habilidades duras para 150 personas vulnerables por 130  horas (las horas de capacitación incluyen el alquiler del espacio para dictar las clases), distribuidos de la siguiente forma:</t>
  </si>
  <si>
    <r>
      <rPr>
        <sz val="10"/>
        <color rgb="FF000000"/>
        <rFont val="Arial"/>
        <family val="2"/>
      </rPr>
      <t xml:space="preserve">Capacitación en habilidades duras para </t>
    </r>
    <r>
      <rPr>
        <b/>
        <sz val="10"/>
        <color rgb="FF000000"/>
        <rFont val="Arial"/>
        <family val="2"/>
      </rPr>
      <t>60</t>
    </r>
    <r>
      <rPr>
        <sz val="10"/>
        <color rgb="FF000000"/>
        <rFont val="Arial"/>
        <family val="2"/>
      </rPr>
      <t xml:space="preserve"> mujeres por 130 horas, distribuidas en clases teoricas y practicas (las horas de capacitación incluyen el alquiler del espacio para dictar las clases).</t>
    </r>
  </si>
  <si>
    <r>
      <rPr>
        <sz val="10"/>
        <color rgb="FF000000"/>
        <rFont val="Arial"/>
        <family val="2"/>
      </rPr>
      <t>Capacitación en Belleza, las cuales se deben desarrollar de forma práctica y teórica para</t>
    </r>
    <r>
      <rPr>
        <b/>
        <sz val="10"/>
        <color rgb="FF000000"/>
        <rFont val="Arial"/>
        <family val="2"/>
      </rPr>
      <t xml:space="preserve"> 30 </t>
    </r>
    <r>
      <rPr>
        <sz val="10"/>
        <color rgb="FF000000"/>
        <rFont val="Arial"/>
        <family val="2"/>
      </rPr>
      <t>mujeres,                                                                                                                                 divididas en 1 grupo de 30</t>
    </r>
    <r>
      <rPr>
        <b/>
        <sz val="10"/>
        <color rgb="FF000000"/>
        <rFont val="Arial"/>
        <family val="2"/>
      </rPr>
      <t xml:space="preserve"> </t>
    </r>
    <r>
      <rPr>
        <sz val="10"/>
        <color rgb="FF000000"/>
        <rFont val="Arial"/>
        <family val="2"/>
      </rPr>
      <t>personas cada uno. Cada grupo recibirá 130 horas de capacitación, correspondientes a 26 sesiones de 5 horas cada una.  El curso debe incluir como minimo:
• Todo sobre el cuidado y conocimiento del cuero cabelludo.
• Asesoría de imagen.
• Corte básico para hombre, corte básico para dama y corte básico infantil.
• Tecnicas de extensiones de cabello                                            
• Colorimetría.
• Aplicaciones de Queratina                                  
•Técnicas básicas  cambio de color de cabello.                                                                              • Manicure y pedicure.
• Manicure en seco.
• Decoración de uñas.
• Uñas en Gel.
• Uñas acrílicas.</t>
    </r>
  </si>
  <si>
    <r>
      <rPr>
        <sz val="10"/>
        <color rgb="FF000000"/>
        <rFont val="Arial"/>
        <family val="2"/>
      </rPr>
      <t>Capacitación en Confección de ropa interior, las cuales se deben desarrollar de forma práctica y teórica para</t>
    </r>
    <r>
      <rPr>
        <b/>
        <sz val="10"/>
        <color rgb="FF000000"/>
        <rFont val="Arial"/>
        <family val="2"/>
      </rPr>
      <t xml:space="preserve"> 30</t>
    </r>
    <r>
      <rPr>
        <sz val="10"/>
        <color rgb="FF000000"/>
        <rFont val="Arial"/>
        <family val="2"/>
      </rPr>
      <t xml:space="preserve"> mujeres,                                                                                                                                 divididas en 1 grupo de 30 personas cada uno. Cada grupo recibirá 130 horas de capacitación, correspondientes a  26 sesiones de 5 horas cada una.  El curso debe incluir como minimo:                                   • Manejo de máquinas: plana, fileteadora, collarin, recubridora y resortadora cumpliendo especificaciones tecnicas
• Interpretación de medidas
• Desarrollo de patrón básico
• Escalado o tallaje
• Manejo de lycras                                                  • Desarrollo del diseño ropa interior para mujer y hombre: panty, seda dental, Brassier copa, bralette, body y boxer.confección de vestidos de baño
• Corte y confección</t>
    </r>
  </si>
  <si>
    <t>Capacitación en habilidades duras para 90 personas de la población afro por 130 horas (las horas de capacitación incluyen el alquiler del espacio para dictar las clases).</t>
  </si>
  <si>
    <t xml:space="preserve">Capacitación en Confección de ropa interior, las cuales se deben desarrollar de forma práctica y teórica para un grupo de 20 personas afros,  el grupo recibirá 130 sesiones de capacitación, correspondientes a 26 horas de 5 horas cada una.  El curso debe incluir como minimo:                                           • Manejo de máquinas: plana, fileteadora, collarin y resortadora cumpliendo especificaciones tecnicas
• Interpretación de medidas
• Desarrollo de patrón básico
• Escalado o tallaje
• Manejo de lycras                                                          
• Desarrollo del diseño ropa interior para mujer y hombre: panty, seda dental, Brassier copa, bralette, body y boxer.confección de vestidos de baño
• Corte y confección                                                              </t>
  </si>
  <si>
    <t>Capacitación en Marroquineria, las cuales se deben desarrollar de forma práctica y teórica para un grupo de 20  personas afros,  el grupo recibirá 130 horas de capacitación, correspondientes a 26 sesiones de 5 horas cada una.  El curso debe incluir como minimo:  Productos y procesos de calzado y marroquinería
- Seguridad en la industria textil, confección y piel
- Técnicas de ensamblaje
- Técnicas de corte de tejidos y pieles: manejo de cueros, sintecticos y lonas.
- Técnicas de montado y acabado de calzado y marroquinería Diseño y corte de monederos y billeteras, bolsos y carteras, correas, y calzado.                                                                 - Producción de 3 productos por cada beneficiario (bolso, zapato y correa de hombre o mujer)</t>
  </si>
  <si>
    <t>Capacitación en Bisuteria y elaboración de turbantes, las cuales se deben desarrollar de forma práctica y teórica para un grupo de 25 personas de la población afro,  el grupo recibirá 130 horas de capacitación, correspondientes a 26 sesiones de 5 horas cada una.  El curso debe incluir como minimo:                                                                            • Identificar herramientas de trabajo.
• Identificar materiales.
• Enseñanza y practica de diferentes Técnicas de bisutería como, por ejemplo: - Técnicas de engarzado 
- Técnicas con textiles 
- Enfilando 
- Técnicas con pieles 
- Técnicas con hilos 
• Desarrollo o elaboración en clase de 5 proyectos (productos o piezas) como: pulseras, aretes y collares. 
• Elaboración de turbantes: cerrado, atado, tipo pañuelo, tiara y de cabeza completa, gorro estilo turbante .</t>
  </si>
  <si>
    <t>Capacitación en  confección de trajes afros, las cuales se deben desarrollar de forma práctica y teórica para un grupo de 25 personas de la población afro,  el grupo recibirá 130 horas de capacitación, correspondientes a 26 sesiones de 5 horas cada una.  El curso debe incluir como minimo: 
• Manejo de máquinas: plana, fileteadora, collarin cumpliendo especificaciones tecnicas
• Interpretación de medidas
• Desarrollo de patrón básico
• Escalado o tallaje
• Manejo de telas                                                         •  Desarrollo del diseño de trajes afro
• Corte y confección                                                    • creacion de tres 3 proyectos ( batola, blusa, camison)</t>
  </si>
  <si>
    <t>Subtotal hab. Duras</t>
  </si>
  <si>
    <t>Capacitación en habilidades blandas para 150 personas vulnerables por 20 horas (las horas de capacitación incluyen el alquiler del espacio para dictar las clases).</t>
  </si>
  <si>
    <t>Capacitación en habilidades blandas comunicativas, relacionamiento, creatividad, capacidad de trabajar en equipo, responsabilidad, honestidad, compromiso, flexibilidad, orden, actitud proactiva a la hora de resolver problemas y generar ideas innovadoras. Deben desarrollarse de forma práctica y teórica para 150 personas vulnerables, divididas en 6 grupos de 25 personas cada uno. Cada grupo recibirá 4 sesiones de capacitación de 5 horas cada una.</t>
  </si>
  <si>
    <t>Hora</t>
  </si>
  <si>
    <t>Subtotal hab. Blandas</t>
  </si>
  <si>
    <t>Total ítem 2.1.1</t>
  </si>
  <si>
    <t>2.1.2</t>
  </si>
  <si>
    <t>Suministrar apoyo logistico para la capacitacion en competencias para el empleo.</t>
  </si>
  <si>
    <t xml:space="preserve">Apoyo al seguimiento de las capacitaciones que consta de 7 personas durante 5 meses. Para cada grupo poblacional se requiere un apoyo logístico para registro fotográfico, apoyo informes y otras funciones requeridas durante el proceso de capacitación. </t>
  </si>
  <si>
    <t>Kit académico (cuaderno institucional y lapicero institucional) para los beneficiarios.</t>
  </si>
  <si>
    <t>Suministro de refrigerios tipo 2, que consta de jugo acompañado de una harina y una proteína (carne, huevo o pollo), para los 150 beneficiarios durante todas las sesiones de capacitación, es decir 26 sesiones (26 sesiones en habilidades duras y 4 sesiones en habilidades blandas).</t>
  </si>
  <si>
    <t>Kit basico de insumos necesarios para la capacitación teorico-practica de peluqueria para cada una de las 30 mujeres (insumos que se utilizan, consumen o gastan en la capacitación). VER MAS DETALLE</t>
  </si>
  <si>
    <t xml:space="preserve">Kit basico de  insumos necesarios para la capacitación teorico-practica en Confección de ropa interior, para cada una de las 30 mujeres que toman el curso (insumos que se utilizan, consumen o gastan en la capacitación).VER MAS DETALLE                                                                                             </t>
  </si>
  <si>
    <t xml:space="preserve">Kit basico de  insumos necesarios para la capacitación teorico-practica en Confección de ropa interior, para cada una de las 20 personas afro que toman el curso (insumos que se utilizan, consumen o gastan en la capacitación). VER MAS DETALLE                                                                                                             </t>
  </si>
  <si>
    <t xml:space="preserve">Kit basico de  insumos necesarios para la capacitación teorico-practica en Marroquineria, para cada una de las 20 personas afro que toman el curso (insumos que se utilizan, consumen o gastan en la capacitación). VER MAS DETALLE                                                  </t>
  </si>
  <si>
    <t>Kit basico de  insumos necesarios para la capacitación terorico-practica en Bisuteria y elaboración de turbantes, para cada una de las 25 personas afro que toman el curso (insumos que se utilizan, consumen o gastan en la capacitación).VER MAS DETALLE</t>
  </si>
  <si>
    <t>Kit basico de  insumos necesaros para la capacitación teorico-practica en  confección de trajes afro, para cada una de las 25 personas afro que toman el curso (insumos que se utilizan, consumen o gastan en la capacitación).VER MAS DETALLE</t>
  </si>
  <si>
    <t>kit básico para dotación de taller con 6 maquinas planas industrial con mueble, 1 fileteadora  indusrial con mueble y 1 maquina collarin industrial con mueble.</t>
  </si>
  <si>
    <t>Total ítem 2.1.2</t>
  </si>
  <si>
    <t>2.1.3</t>
  </si>
  <si>
    <t>Realizar clausura del proyecto.</t>
  </si>
  <si>
    <t xml:space="preserve">Clausura del proyecto para todos los beneficiarios y sus invitados, que consiste en:
la dotación logística de todo el evento de clausura del proyecto, deberá contar con presentación artistica entre otros elementos necesarios en una clausura academica
</t>
  </si>
  <si>
    <t>Total ítem 2.1.3</t>
  </si>
  <si>
    <t>Total producto 2.1</t>
  </si>
  <si>
    <t>3.1.1</t>
  </si>
  <si>
    <t>Implementar estrategia de acercamiento con empresas relacionadas con el sector de la formación..</t>
  </si>
  <si>
    <t>Realizar 2 intervenciones vocacionales individuales a las 150 personas beneficiarias</t>
  </si>
  <si>
    <t>Diseñar y gestionar la estrategia de acercamiento a las empresas para presentar el resultado de las formaciones y solicitar vacantes para vinculaciones y/o practicas para los beneficiarios de este proyecto.</t>
  </si>
  <si>
    <t>Meses</t>
  </si>
  <si>
    <t>Jornada laboral para acercar la oferta y la demanda laboral que incluya, carpa, refrigerio, sillas y mesas</t>
  </si>
  <si>
    <t xml:space="preserve">Total ítem 3.1.1 </t>
  </si>
  <si>
    <t>3.1.2</t>
  </si>
  <si>
    <t>Realizar estrategia y seguimiento de la intermediación laboral.</t>
  </si>
  <si>
    <t>Realizar acompañamiento y seguimiento a la gestión para la vinculación a los beneficiarios, que incluye visitas a los lugares de trabajo, llamadas e informe con el resultado estadístico del proceso de vinculación.</t>
  </si>
  <si>
    <t>Total ítem 3.1.2</t>
  </si>
  <si>
    <t>Total producto 3.1</t>
  </si>
  <si>
    <t>Desarrollo de competencias laborales con enfoque diferencial, de género y generacional en la comuna 20 de Santiago de Cali</t>
  </si>
  <si>
    <t>PERSONAS BENEFICIADAS: 155 personas</t>
  </si>
  <si>
    <t>Suministro de materiales para proceso de inscripcion (fichas de inscripcion, llamadas, lapiceros, etc.)</t>
  </si>
  <si>
    <t>Pendon institucional del proyecto .donde se evidencie que el proyecto pertenece a la estrategia de la secretaria de Desarrollo Economico, full color, plegable de 2 metros de alto por 75 cm de ancho, el cual deberá señirse a las indicaciones del departamento de comunicacion de la alcaldia.</t>
  </si>
  <si>
    <t>Perifoneo publicitario y de convocatoria por toda la comuna</t>
  </si>
  <si>
    <t>Afiches de convocatoria para los centros de antencion integral, juntas de accion comunal y demas lugares publicos de interes de las comunas  donde se evidencie los requisitos de inscripcion y datos basicos de la estrategia de la secretaria de Desarrollo Economico</t>
  </si>
  <si>
    <t>Realización de entrevistas y selección de beneficiarios segun criterios de selección predeterminados y prueba psicologica.</t>
  </si>
  <si>
    <t>Total Actividad 1.1.1</t>
  </si>
  <si>
    <t>Base de datos o linea base en excel con todas las variables de las ficha DUB y otras de caracterizacion protegidas y bloqueadas de todos los beneficiarios.</t>
  </si>
  <si>
    <t>Caracterizacion de la oferta y la demanda laboral en las areas de formación.</t>
  </si>
  <si>
    <t>Total Actividad 1.1.2</t>
  </si>
  <si>
    <t>Implementar estrategia de acercamiento con empresas relacionadas con el sector de la formación.</t>
  </si>
  <si>
    <t>Realizar 4 reuniones con empresarios para la gestión y sencibilización para la vinculacion de los beneficiarios del proyecto  con el fin de articular la inserción laboral con empresas del sector relacionados con la información inicial, la cual debera suminsitrar refrigerios en cada reunión y convocar como minimo 10 empresarios. El valor incluye estación de cafe, lugar de la reunión.</t>
  </si>
  <si>
    <t>Total Actividad 1.1.3</t>
  </si>
  <si>
    <t>Total Producto 1.1</t>
  </si>
  <si>
    <t xml:space="preserve">Capacitar en competencias para el empleo según las necesidades del mercado laboral.
</t>
  </si>
  <si>
    <t>Capacitacion en habilidades blandas para la insercion laboral, enfocadas en habilidades sociales, comunicacion, lenguaje y optimismo, para 5 grupos de 25 personas y grupo de 30 personas cada uno, durante 5 sesiones de 4 horas diarias cada una, para un total de 20 Horas por grupo.</t>
  </si>
  <si>
    <t>Capacitacion en Decoraciones de fiestas, para 1 grupo de 25 personas, durante 28 sesiones de 4 horas diarias cada una, para un total de 112 horas.</t>
  </si>
  <si>
    <t>Capacitacion en primeros auxilios , para 1 grupo de 25 personas, durante 28 sesiones de 4 horas diarias cada una, para un total de 112 horas.</t>
  </si>
  <si>
    <t>Capacitacion instalaciones en panel yeso y superboard , para 1 grupo de 25 personas, durante 28 sesiones de 4 horas diarias cada una, para un total de 112 horas.</t>
  </si>
  <si>
    <t>Capacitacion en Manicure, pedicure y peluquería, para 1 grupo de 25 personas, durante 28 sesiones de 4 horas diarias cada una, para un total de 112 horas.</t>
  </si>
  <si>
    <t>Capacitacion en istalaciones electricas domiciliarias, para 1 grupo de 25 persoas, durante 28 sesiones de 4 horas diarias cada una, para un total de 112 horas</t>
  </si>
  <si>
    <t>Capacitación teorica en construcción e instalación de paneles solares para un grupo de 30 personas, durante 10 sesiones de 4 horas, para un total de 40 horas</t>
  </si>
  <si>
    <t>Capacitación practica en construcción e instalaciones de paneses solares, para 1 grupo de 30 personas, durante 20 sesesiones  de 4 horas, para un total de 80 horas</t>
  </si>
  <si>
    <t>Total Actividad 2.1.1</t>
  </si>
  <si>
    <t>Logistica para los espacios de formación para cada uno de los grupos de beneficiarios.</t>
  </si>
  <si>
    <t>Numero</t>
  </si>
  <si>
    <t>Suministro de refrigerio tipo 2 que consta de jugo acompañado de una harina y una proteina (carne,huevo o pollo) durante 37 sesiones de 4 horas para 155 beneficiarios.</t>
  </si>
  <si>
    <t>Kit de Insumos para formación en decoración de fiestas (inflador, bombas, pegante, cinta, memoria contenido de la formaciones)</t>
  </si>
  <si>
    <t>Kit de primeros auxilios para la formación (esparadrapo, algodón alcohol, termometro, tensiometro)</t>
  </si>
  <si>
    <t>Kit para arreglo de uñas y peluquería (esmalte corta cuticula, removedor, secador, plancha para cabello maquina de corte)</t>
  </si>
  <si>
    <t>kit de herramientas de instalación de panel yeso y superboard ( taladro, extension, espatulas yana lisa, laser, bisturi especial, segueta, martillo, simbra pinza de laminas)</t>
  </si>
  <si>
    <t>Kit de materiales para la construcción e instalación de paneles solares (Base de acrilico de 1mt, kit celulas fotovoltaicas PV, soportes, plexiglas del tamaño del panel) (insumos varios; pintura, soldador baja potencia, medidor otros, alicates, destornilladores, seguetas, taladro, llaves)</t>
  </si>
  <si>
    <t>numero</t>
  </si>
  <si>
    <t>Kit para electricidad (alicates, destornillador de estrias y de pala, voltimetro, cautin, pulidora manual, taladro, corta frio, alicate pelacable, caja de herramientas, segeta, sincel de pala, porra, metro, nivel)</t>
  </si>
  <si>
    <t>Suministro de Kit académico (cuaderno institucional y lapicero institucional, fotocopias, memorias usb, con ejercicios prácticos) para 155 beneficiarios.</t>
  </si>
  <si>
    <t>Diplomas para beneficiarios.</t>
  </si>
  <si>
    <t xml:space="preserve">Alquiler de sillas y mesas vestidas, decoración, sonido, 3 micrófonos y video beam para 310 personas </t>
  </si>
  <si>
    <t>Presentación Artística</t>
  </si>
  <si>
    <t>Pasabocas y jugo para asistentes cena con bebida</t>
  </si>
  <si>
    <t>Total Actividad 2.1.2</t>
  </si>
  <si>
    <t>Total Producto 2.1</t>
  </si>
  <si>
    <t>Realizar procesos de atencion, seguimiento y orientación ocupacional a los beneficiarios del proyecto</t>
  </si>
  <si>
    <t>Realizar orientación ocupacional para la generación de autoempleos, que permita autoreconocer habilidades para la generación de ingresos de los beneficiriarios, asesorias de 4 horas para 5 grupos de 25 personas cada uno.  y un grupo de 30 personas cada uno  Estas capacitaciones deberan realizarce dentro de la comuna.</t>
  </si>
  <si>
    <t>Total actividad 3.1.1</t>
  </si>
  <si>
    <t>Realizar seguimiento a los beneficiarios en el proceso de acercamiento a las empresas</t>
  </si>
  <si>
    <t>Realizar jornadas para la vinculación laboral con entidades certificadas por el servicio publico de empleo y las empresas aliadas, deben incluir sillas, mesas, carpas, energia, internet, papeleria.</t>
  </si>
  <si>
    <t>Acompañamiento para realizar fichas tecnicas al proceso de gestion para la vinculación laboral  del total de la población beneficiaria.</t>
  </si>
  <si>
    <t>Total actividad 3.1.2</t>
  </si>
  <si>
    <t>Total Producto3.1</t>
  </si>
  <si>
    <t>VALOR TOTAL DEL PROYECTO</t>
  </si>
  <si>
    <t>Desarrollo de rutas de acercamiento entre la oferta y la demanda laboral a habitantes de la comuna 9 para la empleabilidad en Santiago de Cali</t>
  </si>
  <si>
    <t>PERSONAS BENEFICIADAS: 300 personas</t>
  </si>
  <si>
    <t>Indicador</t>
  </si>
  <si>
    <t>Volantes media carta y full color, donde se evidencien los requisitos para la inscripción y datos del proyecto. Deben ceñirse a las indicaciones del departamento de Comunicaciones de la Alcaldia de Cali (cada unidad equivale a paquetes de 50 volantes).</t>
  </si>
  <si>
    <t>Unidad</t>
  </si>
  <si>
    <t>Afiches doble carta y full color, donde se evidencien los requisitos para la inscripción y datos del proyecto. Deben ceñirse a las indicaciones del departamento de Comunicaciones de la Alcaldia de Cali.</t>
  </si>
  <si>
    <t>Pendón institucional donde se evidencie que el proyecto pertenece a la estrategia de la Secretaría de Desarrollo Económico "Cali Progresa con Empleo", full color, pendón, de 0,85m*2m. Debe ceñirse a las indicaciones del departamento de Comunicaciones de la Alcaldia de Cali.</t>
  </si>
  <si>
    <t>Publicidad a través de medios de comunicación (pautas en medios digitales, prensa, radio y/o televisión) para dar a conocer el proyecto y convocar interesados en participar.</t>
  </si>
  <si>
    <t>Suministro de materiales para el proceso de inscripción, caracterización y selección de personas (fichas de inscripcion, llamadas, lapiceros, etc.).</t>
  </si>
  <si>
    <t>Entrevista psicosocial para la selección de personas beneficiarias, en las cuales se deben incluir tests certificados por un profesional en psicología, de habilidades y de competencias básicas, a todas las personas inscritas.</t>
  </si>
  <si>
    <t>Caracterización de la oferta laboral a través del levantamiento de la línea base de la población beneficiaria, análisis de resultados y elaboración de documento técnico, según la Ficha de caracterización de persona natural de Santiago de Cali.</t>
  </si>
  <si>
    <t>Caracterización de la demanda laboral a través de las identificación de oportunidades de empleo para la población beneficiaria, análisis de resultados, elaboración de documento técnico y consolidación de la línea de base.</t>
  </si>
  <si>
    <t>Diseñar estrategia de formación para fortalecer la empleabilidad de personas beneficiarias, a partir de investigación sobre metodologías innovadoras de atención a población vulnerable.</t>
  </si>
  <si>
    <t xml:space="preserve">Total ítem 1.1.3 </t>
  </si>
  <si>
    <t>Formación en habilidades para el empleo y habilidades para el desarrollo</t>
  </si>
  <si>
    <t xml:space="preserve"> (Nota: El valor de las horas de formación incluye el alquiler de los espacios)</t>
  </si>
  <si>
    <r>
      <rPr>
        <b/>
        <sz val="10"/>
        <rFont val="Arial"/>
        <family val="2"/>
      </rPr>
      <t>Capacitar en Habilidades para el empleo</t>
    </r>
    <r>
      <rPr>
        <sz val="10"/>
        <rFont val="Arial"/>
        <family val="2"/>
      </rPr>
      <t xml:space="preserve">  en elaboración de hojas de vida, preparación para entrevistas, pruebas psicotecnicas a 300 personas, divididas en 10 grupos de 27 personas cada uno y un grupo de 30 personas. Cada grupo recibirá 20 horas de formación, divididas en sesiones de 5 horas cada una.</t>
    </r>
  </si>
  <si>
    <t>Alquiler de espacios para formación en habilidades para el empleo.</t>
  </si>
  <si>
    <r>
      <rPr>
        <b/>
        <sz val="10"/>
        <rFont val="Arial"/>
        <family val="2"/>
      </rPr>
      <t>Capacitar en habilidades para el desarrollo</t>
    </r>
    <r>
      <rPr>
        <sz val="10"/>
        <rFont val="Arial"/>
        <family val="2"/>
      </rPr>
      <t>, gestion de conflictos liderazgo, trabajo en equipo, habilidades comunicativas a 300 personas, divididas en 10 grupos de 27 personas cada uno y un grupo de 30 personas. Cada grupo recibirá 15 horas de formación, divididas en sesiones 5 horas cada una.</t>
    </r>
  </si>
  <si>
    <t>Alquiler de espacios para formación habilidades para el desarrollo</t>
  </si>
  <si>
    <t xml:space="preserve">Total ítem 2.1.1 </t>
  </si>
  <si>
    <t>Stands de 2.40 mts de frente x 1.20 mts de fondo x 2.32 mts de alto. Estos deben contener: Perfileria en aluminio, Paneleria en color blanco, 1 toma doble a 110 (Alcanza para 6 amperios, ningún equipo que tenga resistencia, Nombre del Expositor con vinilo adhesivo,Montaje y desmontaje .</t>
  </si>
  <si>
    <t xml:space="preserve">Vallas de seguridad para cubrir el evento de 2 metros de ancho </t>
  </si>
  <si>
    <t>Personas Logistico para el evento , incluye logisticos y aseadoras</t>
  </si>
  <si>
    <t>Organismos de Socorro</t>
  </si>
  <si>
    <t>Apoyo logistico con carpas ( 4x4)</t>
  </si>
  <si>
    <t>Apoyo logistico con 60 mesas tipo tablon  (1.80 x 60),  con faldon blanco y sobremantel en color, incluido transporte ida y vuelta</t>
  </si>
  <si>
    <t>Apoyo logistico con sillas rimax plasticas sin brazos por feria , incluido transporte ida y vuelta</t>
  </si>
  <si>
    <t>Sonido para cada una de las jornadas estipuladas, (cabinas activas, 1 microfono inhalambrico, 1 consola digital, 1 operario y musica ambiental</t>
  </si>
  <si>
    <t>Zona de Hidratacion, que comprende agua en botella de 250 ml</t>
  </si>
  <si>
    <t>Alquiler de espacio para la realización de la feria, con acceso de movilidad para personas en silla de ruedas y ventilación</t>
  </si>
  <si>
    <t xml:space="preserve">Total ítem 2.1.3 </t>
  </si>
  <si>
    <t>Diseñar la estrategia de acercamiento con las empresas del sector productivo identificado con las posibilidades de vinculación laboral de los beneficiarios de la ruta</t>
  </si>
  <si>
    <t xml:space="preserve">Realizar acompañamiento a los beneficiarios durante el proceso de inserción laboral. </t>
  </si>
  <si>
    <t>Ejecutar y acompañar la estrategia de acercamiento con las empresas identificadas para promover la vinculación laboral</t>
  </si>
  <si>
    <t xml:space="preserve">Tota ítem 3.1.1 </t>
  </si>
  <si>
    <t>VALOR TOTAL</t>
  </si>
  <si>
    <t>TOTAL GENERAL</t>
  </si>
  <si>
    <t>Desarrollo de competencias laborales con enfoque diferencial, de género y generacional en la comuna 20 de Santiago de Cali - BP-26003834</t>
  </si>
  <si>
    <t>Desarrollo de rutas de acercamiento entre la oferta y la demanda laboral a habitantes de la comuna 9 para la empleabilidad en Santiago de Cali - BP-26003235</t>
  </si>
  <si>
    <t>Realizar capacitación para facilitar una vinculación laboral efectiva</t>
  </si>
  <si>
    <t xml:space="preserve">Unidad </t>
  </si>
  <si>
    <t>Numerp</t>
  </si>
  <si>
    <r>
      <t xml:space="preserve">Actividad detallada del proyecto:  
</t>
    </r>
    <r>
      <rPr>
        <sz val="11"/>
        <color theme="1"/>
        <rFont val="Arial"/>
        <family val="2"/>
      </rPr>
      <t>Diseñar y gestionar la estrategia de acercamiento a las empresas para presentar el resultado de las formaciones y solicitar vacantes para vinculaciones y/o prácticas para los beneficiarios de este proyecto.</t>
    </r>
    <r>
      <rPr>
        <b/>
        <sz val="11"/>
        <color theme="1"/>
        <rFont val="Arial"/>
        <family val="2"/>
      </rPr>
      <t xml:space="preserve">
Alcance del aporte:
</t>
    </r>
    <r>
      <rPr>
        <sz val="11"/>
        <color theme="1"/>
        <rFont val="Arial"/>
        <family val="2"/>
      </rPr>
      <t>El asociado deberá aportar una (1) feria de empleo donde las empresas participantes deben estar relacionadas con las formaciones ofrecidas, esta feria es para los beneficiarios de la comuna 21 contemplados en la ficha BP-26003761 para los 150 participantes del proyecto, a fin de realizar un acercamiento entre los beneficiarios y las empresas, y así obtener una posible vinculación laboral</t>
    </r>
  </si>
  <si>
    <r>
      <t xml:space="preserve">Actividad detallada del proyecto:  
</t>
    </r>
    <r>
      <rPr>
        <sz val="11"/>
        <color theme="1"/>
        <rFont val="Arial"/>
        <family val="2"/>
      </rPr>
      <t>Capacitación en habilidades blandas para la inserción laboral, enfocadas en habilidades sociales, comunicación, lenguaje y optimismo, para 5 grupos de 25 personas y grupo de 30 personas cada uno, durante 5 sesiones de 4 horas diarias cada una, para un total de 20 Horas por grupo.</t>
    </r>
    <r>
      <rPr>
        <b/>
        <sz val="11"/>
        <color theme="1"/>
        <rFont val="Arial"/>
        <family val="2"/>
      </rPr>
      <t xml:space="preserve">
Alcance del aporte
</t>
    </r>
    <r>
      <rPr>
        <sz val="11"/>
        <color theme="1"/>
        <rFont val="Arial"/>
        <family val="2"/>
      </rPr>
      <t>Incrementar el número de participantes correspondiente a la ficha BP  26003834
• 10 personas adicionales para la comuna 20</t>
    </r>
    <r>
      <rPr>
        <b/>
        <sz val="11"/>
        <color theme="1"/>
        <rFont val="Arial"/>
        <family val="2"/>
      </rPr>
      <t xml:space="preserve">
</t>
    </r>
  </si>
  <si>
    <r>
      <rPr>
        <b/>
        <sz val="11"/>
        <color theme="1"/>
        <rFont val="Arial"/>
        <family val="2"/>
      </rPr>
      <t>Actividad detallada del proyecto</t>
    </r>
    <r>
      <rPr>
        <sz val="11"/>
        <color theme="1"/>
        <rFont val="Arial"/>
        <family val="2"/>
      </rPr>
      <t xml:space="preserve">:  
Capacitar en habilidades para el desarrollo, gestión de conflictos liderazgo, trabajo en equipo, habilidades comunicativas a 300 personas, divididas en 10 grupos de 27 personas cada uno y un grupo de 30 personas. Cada grupo recibirá 15 horas de formación, divididas en sesiones 5 horas cada una.
</t>
    </r>
    <r>
      <rPr>
        <b/>
        <sz val="11"/>
        <color theme="1"/>
        <rFont val="Arial"/>
        <family val="2"/>
      </rPr>
      <t>Alcance del aporte</t>
    </r>
    <r>
      <rPr>
        <sz val="11"/>
        <color theme="1"/>
        <rFont val="Arial"/>
        <family val="2"/>
      </rPr>
      <t xml:space="preserve">
Una sesión adicional de dos horas para cada uno de los grupos (10 grupos de 27 personas cada uno y un grupo de 30 personas) con relación a temas de clima laboral y organizacional
</t>
    </r>
  </si>
  <si>
    <t>APORTE MINIMO DEL ASOCIADO</t>
  </si>
  <si>
    <t>TOTAL DEL APORTE MINIMO DEL ASOCIADO</t>
  </si>
  <si>
    <t xml:space="preserve">OFERTA ECONÓMICA TOTALIZADA </t>
  </si>
  <si>
    <r>
      <t xml:space="preserve">VALOR AGREGADO A LA OFERTA ECONOMICA </t>
    </r>
    <r>
      <rPr>
        <b/>
        <sz val="10"/>
        <color rgb="FFFF0000"/>
        <rFont val="Arial"/>
        <family val="2"/>
      </rPr>
      <t xml:space="preserve"> (si aplica) (este aporte obedece al valor agregado a la oferta económica para otorgar puntaje, por lo tanto es adicional al aporte minimo requerido) </t>
    </r>
  </si>
  <si>
    <t>NOTA: El proponente y la Entidad Estatal DE COMÚN ACUERDO, pactarán a cuál de las actividades del proyecto se destinará su aporte adicional; se deberá adjuntar un documento de compromiso suscrito por el representante legal del asociado.</t>
  </si>
  <si>
    <t>Fortalecimiento de las capacidades empresariales de las unidades de negocio de la población vulnerable de la comuna 21 de Santiago de Cali. BP-26003761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</si>
</sst>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0_-;\-&quot;$&quot;* #,##0_-;_-&quot;$&quot;* &quot;-&quot;_-;_-@_-"/>
    <numFmt numFmtId="41" formatCode="_-* #,##0_-;\-* #,##0_-;_-* &quot;-&quot;_-;_-@_-"/>
    <numFmt numFmtId="43" formatCode="_-* #,##0.00_-;\-* #,##0.00_-;_-* &quot;-&quot;??_-;_-@_-"/>
    <numFmt numFmtId="164" formatCode="_-&quot;$&quot;\ * #,##0_-;\-&quot;$&quot;\ * #,##0_-;_-&quot;$&quot;\ * &quot;-&quot;_-;_-@_-"/>
    <numFmt numFmtId="165" formatCode="_-&quot;$&quot;\ * #,##0.00_-;\-&quot;$&quot;\ * #,##0.00_-;_-&quot;$&quot;\ * &quot;-&quot;??_-;_-@_-"/>
    <numFmt numFmtId="166" formatCode="[$-C0A]General"/>
    <numFmt numFmtId="167" formatCode="_-&quot;$&quot;\ * #,##0_-;\-&quot;$&quot;\ * #,##0_-;_-&quot;$&quot;\ * &quot;-&quot;_-;_-@"/>
    <numFmt numFmtId="168" formatCode="_-&quot;$&quot;* #,##0_-;\-&quot;$&quot;* #,##0_-;_-&quot;$&quot;* &quot;-&quot;??_-;_-@"/>
    <numFmt numFmtId="169" formatCode="_-&quot;$&quot;* #,##0_-;\-&quot;$&quot;* #,##0_-;_-&quot;$&quot;* &quot;-&quot;_-;_-@"/>
    <numFmt numFmtId="170" formatCode="&quot;$&quot;\ #,##0.00"/>
    <numFmt numFmtId="171" formatCode="&quot;$&quot;\ #,##0;[Red]&quot;$&quot;\ #,##0"/>
    <numFmt numFmtId="172" formatCode="&quot;$&quot;#,##0"/>
  </numFmts>
  <fonts count="43">
    <font>
      <sz val="12"/>
      <color theme="1"/>
      <name val="Arial"/>
    </font>
    <font>
      <sz val="11"/>
      <color theme="1"/>
      <name val="Calibri"/>
      <family val="2"/>
      <scheme val="minor"/>
    </font>
    <font>
      <sz val="11"/>
      <color theme="1"/>
      <name val="Calibri"/>
      <family val="2"/>
      <scheme val="minor"/>
    </font>
    <font>
      <b/>
      <sz val="11"/>
      <color theme="1"/>
      <name val="Arial"/>
      <family val="2"/>
    </font>
    <font>
      <sz val="11"/>
      <color rgb="FF000000"/>
      <name val="Calibri"/>
      <family val="2"/>
    </font>
    <font>
      <b/>
      <sz val="10"/>
      <color rgb="FF000000"/>
      <name val="Arial"/>
      <family val="2"/>
    </font>
    <font>
      <sz val="10"/>
      <name val="Arial"/>
      <family val="2"/>
    </font>
    <font>
      <sz val="10"/>
      <color theme="1"/>
      <name val="Arial"/>
      <family val="2"/>
    </font>
    <font>
      <b/>
      <sz val="10"/>
      <color theme="1"/>
      <name val="Arial"/>
      <family val="2"/>
    </font>
    <font>
      <sz val="12"/>
      <color rgb="FF000000"/>
      <name val="Calibri"/>
      <family val="2"/>
    </font>
    <font>
      <b/>
      <sz val="12"/>
      <color theme="1"/>
      <name val="Arial"/>
      <family val="2"/>
    </font>
    <font>
      <sz val="12"/>
      <color theme="1"/>
      <name val="Arial"/>
      <family val="2"/>
    </font>
    <font>
      <sz val="8"/>
      <color theme="1"/>
      <name val="Arial"/>
      <family val="2"/>
    </font>
    <font>
      <sz val="12"/>
      <color theme="1"/>
      <name val="Arial"/>
      <family val="2"/>
    </font>
    <font>
      <sz val="10"/>
      <color rgb="FF000000"/>
      <name val="Arial"/>
      <family val="2"/>
    </font>
    <font>
      <sz val="11"/>
      <color indexed="8"/>
      <name val="Calibri"/>
      <family val="2"/>
    </font>
    <font>
      <sz val="11"/>
      <color theme="1"/>
      <name val="Arial"/>
      <family val="2"/>
    </font>
    <font>
      <sz val="11"/>
      <name val="Calibri"/>
      <family val="2"/>
    </font>
    <font>
      <sz val="11"/>
      <color rgb="FF000000"/>
      <name val="Arial"/>
      <family val="2"/>
    </font>
    <font>
      <sz val="11"/>
      <name val="Arial"/>
      <family val="2"/>
    </font>
    <font>
      <b/>
      <sz val="8"/>
      <color theme="1"/>
      <name val="Arial"/>
      <family val="2"/>
    </font>
    <font>
      <b/>
      <sz val="16"/>
      <color theme="1"/>
      <name val="Arial"/>
      <family val="2"/>
    </font>
    <font>
      <b/>
      <sz val="18"/>
      <color theme="1"/>
      <name val="Arial"/>
      <family val="2"/>
    </font>
    <font>
      <b/>
      <sz val="18"/>
      <color rgb="FFFF0000"/>
      <name val="Arial"/>
      <family val="2"/>
    </font>
    <font>
      <sz val="18"/>
      <color theme="1"/>
      <name val="Arial"/>
      <family val="2"/>
    </font>
    <font>
      <b/>
      <u/>
      <sz val="16"/>
      <color theme="1"/>
      <name val="Arial"/>
      <family val="2"/>
    </font>
    <font>
      <b/>
      <sz val="16"/>
      <color rgb="FF000000"/>
      <name val="Arial"/>
      <family val="2"/>
    </font>
    <font>
      <b/>
      <sz val="22"/>
      <color theme="1"/>
      <name val="Arial"/>
      <family val="2"/>
    </font>
    <font>
      <b/>
      <sz val="24"/>
      <color rgb="FFFF0000"/>
      <name val="Arial"/>
      <family val="2"/>
    </font>
    <font>
      <sz val="20"/>
      <color theme="1"/>
      <name val="Arial"/>
      <family val="2"/>
    </font>
    <font>
      <b/>
      <sz val="48"/>
      <color theme="1"/>
      <name val="Arial"/>
      <family val="2"/>
    </font>
    <font>
      <sz val="48"/>
      <color theme="1"/>
      <name val="Arial"/>
      <family val="2"/>
    </font>
    <font>
      <b/>
      <sz val="12"/>
      <color rgb="FF000000"/>
      <name val="Arial"/>
      <family val="2"/>
    </font>
    <font>
      <b/>
      <sz val="10"/>
      <color rgb="FFFF0000"/>
      <name val="Arial"/>
      <family val="2"/>
    </font>
    <font>
      <b/>
      <sz val="14"/>
      <color theme="1"/>
      <name val="Arial"/>
      <family val="2"/>
    </font>
    <font>
      <sz val="14"/>
      <name val="Calibri"/>
      <family val="2"/>
    </font>
    <font>
      <b/>
      <sz val="14"/>
      <name val="Calibri"/>
      <family val="2"/>
    </font>
    <font>
      <b/>
      <sz val="10"/>
      <name val="Arial"/>
      <family val="2"/>
    </font>
    <font>
      <sz val="10"/>
      <name val="Calibri"/>
      <family val="2"/>
    </font>
    <font>
      <b/>
      <sz val="14"/>
      <color rgb="FF000000"/>
      <name val="Arial"/>
      <family val="2"/>
    </font>
    <font>
      <b/>
      <sz val="14"/>
      <name val="Arial"/>
      <family val="2"/>
    </font>
    <font>
      <sz val="16"/>
      <name val="Calibri"/>
      <family val="2"/>
    </font>
    <font>
      <sz val="14"/>
      <color rgb="FF000000"/>
      <name val="Arial"/>
      <family val="2"/>
    </font>
  </fonts>
  <fills count="17">
    <fill>
      <patternFill patternType="none"/>
    </fill>
    <fill>
      <patternFill patternType="gray125"/>
    </fill>
    <fill>
      <patternFill patternType="solid">
        <fgColor rgb="FFFFFF00"/>
        <bgColor indexed="64"/>
      </patternFill>
    </fill>
    <fill>
      <patternFill patternType="solid">
        <fgColor theme="2"/>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rgb="FF92D050"/>
        <bgColor indexed="64"/>
      </patternFill>
    </fill>
    <fill>
      <patternFill patternType="solid">
        <fgColor rgb="FFFFC000"/>
        <bgColor indexed="64"/>
      </patternFill>
    </fill>
    <fill>
      <patternFill patternType="solid">
        <fgColor theme="4" tint="0.39997558519241921"/>
        <bgColor indexed="64"/>
      </patternFill>
    </fill>
    <fill>
      <patternFill patternType="solid">
        <fgColor rgb="FFFF66FF"/>
        <bgColor indexed="64"/>
      </patternFill>
    </fill>
    <fill>
      <patternFill patternType="solid">
        <fgColor rgb="FF66FFFF"/>
        <bgColor indexed="64"/>
      </patternFill>
    </fill>
    <fill>
      <patternFill patternType="solid">
        <fgColor theme="9" tint="0.79998168889431442"/>
        <bgColor indexed="64"/>
      </patternFill>
    </fill>
    <fill>
      <patternFill patternType="solid">
        <fgColor theme="7"/>
        <bgColor indexed="64"/>
      </patternFill>
    </fill>
    <fill>
      <patternFill patternType="solid">
        <fgColor rgb="FF8DB3E2"/>
        <bgColor indexed="64"/>
      </patternFill>
    </fill>
    <fill>
      <patternFill patternType="solid">
        <fgColor rgb="FF00B0F0"/>
        <bgColor indexed="64"/>
      </patternFill>
    </fill>
    <fill>
      <patternFill patternType="solid">
        <fgColor theme="8" tint="0.79998168889431442"/>
        <bgColor indexed="64"/>
      </patternFill>
    </fill>
    <fill>
      <patternFill patternType="solid">
        <fgColor rgb="FFFFC000"/>
        <bgColor rgb="FFFFFFFF"/>
      </patternFill>
    </fill>
  </fills>
  <borders count="40">
    <border>
      <left/>
      <right/>
      <top/>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style="thin">
        <color rgb="FF000000"/>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indexed="64"/>
      </left>
      <right style="thin">
        <color indexed="64"/>
      </right>
      <top/>
      <bottom/>
      <diagonal/>
    </border>
    <border>
      <left style="thin">
        <color rgb="FF000000"/>
      </left>
      <right style="thin">
        <color indexed="64"/>
      </right>
      <top/>
      <bottom style="thin">
        <color indexed="64"/>
      </bottom>
      <diagonal/>
    </border>
    <border>
      <left/>
      <right style="thin">
        <color rgb="FF000000"/>
      </right>
      <top/>
      <bottom/>
      <diagonal/>
    </border>
    <border>
      <left/>
      <right style="thin">
        <color rgb="FF000000"/>
      </right>
      <top style="thin">
        <color auto="1"/>
      </top>
      <bottom style="thin">
        <color indexed="64"/>
      </bottom>
      <diagonal/>
    </border>
    <border>
      <left style="thin">
        <color rgb="FF000000"/>
      </left>
      <right/>
      <top style="thin">
        <color indexed="64"/>
      </top>
      <bottom style="thin">
        <color indexed="64"/>
      </bottom>
      <diagonal/>
    </border>
    <border>
      <left style="thin">
        <color rgb="FF000000"/>
      </left>
      <right style="thin">
        <color rgb="FF000000"/>
      </right>
      <top style="thin">
        <color indexed="64"/>
      </top>
      <bottom style="thin">
        <color rgb="FF000000"/>
      </bottom>
      <diagonal/>
    </border>
    <border>
      <left style="thin">
        <color rgb="FF000000"/>
      </left>
      <right style="thin">
        <color indexed="64"/>
      </right>
      <top style="thin">
        <color indexed="64"/>
      </top>
      <bottom style="thin">
        <color rgb="FF000000"/>
      </bottom>
      <diagonal/>
    </border>
    <border>
      <left/>
      <right style="thin">
        <color auto="1"/>
      </right>
      <top style="thin">
        <color rgb="FF000000"/>
      </top>
      <bottom style="thin">
        <color rgb="FF000000"/>
      </bottom>
      <diagonal/>
    </border>
    <border>
      <left/>
      <right/>
      <top style="thin">
        <color rgb="FF000000"/>
      </top>
      <bottom/>
      <diagonal/>
    </border>
  </borders>
  <cellStyleXfs count="14">
    <xf numFmtId="0" fontId="0" fillId="0" borderId="0"/>
    <xf numFmtId="0" fontId="4" fillId="0" borderId="0"/>
    <xf numFmtId="0" fontId="2" fillId="0" borderId="0"/>
    <xf numFmtId="41" fontId="2" fillId="0" borderId="0" applyFont="0" applyFill="0" applyBorder="0" applyAlignment="0" applyProtection="0"/>
    <xf numFmtId="0" fontId="6" fillId="0" borderId="0"/>
    <xf numFmtId="43" fontId="2" fillId="0" borderId="0" applyFont="0" applyFill="0" applyBorder="0" applyAlignment="0" applyProtection="0"/>
    <xf numFmtId="165" fontId="2" fillId="0" borderId="0" applyFont="0" applyFill="0" applyBorder="0" applyAlignment="0" applyProtection="0"/>
    <xf numFmtId="0" fontId="6" fillId="0" borderId="0"/>
    <xf numFmtId="0" fontId="9" fillId="0" borderId="0"/>
    <xf numFmtId="165" fontId="13" fillId="0" borderId="0" applyFont="0" applyFill="0" applyBorder="0" applyAlignment="0" applyProtection="0"/>
    <xf numFmtId="42" fontId="1" fillId="0" borderId="0" applyFont="0" applyFill="0" applyBorder="0" applyAlignment="0" applyProtection="0"/>
    <xf numFmtId="0" fontId="15" fillId="0" borderId="0"/>
    <xf numFmtId="0" fontId="6" fillId="0" borderId="0"/>
    <xf numFmtId="0" fontId="6" fillId="0" borderId="0"/>
  </cellStyleXfs>
  <cellXfs count="295">
    <xf numFmtId="0" fontId="0" fillId="0" borderId="0" xfId="0" applyFont="1" applyAlignment="1"/>
    <xf numFmtId="0" fontId="7" fillId="0" borderId="0" xfId="2" applyFont="1"/>
    <xf numFmtId="0" fontId="7" fillId="0" borderId="0" xfId="2" applyFont="1" applyAlignment="1">
      <alignment horizontal="center" vertical="center"/>
    </xf>
    <xf numFmtId="3" fontId="7" fillId="0" borderId="0" xfId="2" applyNumberFormat="1" applyFont="1" applyAlignment="1">
      <alignment horizontal="center" vertical="center"/>
    </xf>
    <xf numFmtId="0" fontId="12" fillId="0" borderId="0" xfId="0" applyFont="1" applyAlignment="1"/>
    <xf numFmtId="0" fontId="7" fillId="0" borderId="0" xfId="0" applyFont="1" applyAlignment="1"/>
    <xf numFmtId="0" fontId="7" fillId="0" borderId="2" xfId="0" applyFont="1" applyBorder="1" applyAlignment="1">
      <alignment horizontal="center" wrapText="1"/>
    </xf>
    <xf numFmtId="0" fontId="7" fillId="0" borderId="0" xfId="2" applyFont="1" applyAlignment="1">
      <alignment horizontal="center" vertical="center"/>
    </xf>
    <xf numFmtId="0" fontId="7" fillId="0" borderId="0" xfId="0" applyFont="1" applyAlignment="1">
      <alignment vertical="center" wrapText="1"/>
    </xf>
    <xf numFmtId="3" fontId="7" fillId="0" borderId="0" xfId="2" applyNumberFormat="1" applyFont="1" applyFill="1" applyBorder="1" applyAlignment="1">
      <alignment horizontal="center" vertical="center"/>
    </xf>
    <xf numFmtId="0" fontId="10" fillId="0" borderId="0" xfId="2" applyFont="1" applyBorder="1" applyAlignment="1">
      <alignment horizontal="center" vertical="center"/>
    </xf>
    <xf numFmtId="0" fontId="7" fillId="0" borderId="2" xfId="0" applyFont="1" applyBorder="1" applyAlignment="1">
      <alignment vertical="center" wrapText="1"/>
    </xf>
    <xf numFmtId="0" fontId="11" fillId="0" borderId="0" xfId="0" applyFont="1" applyAlignment="1"/>
    <xf numFmtId="0" fontId="10" fillId="0" borderId="0" xfId="0" applyFont="1" applyAlignment="1">
      <alignment vertical="center"/>
    </xf>
    <xf numFmtId="0" fontId="10" fillId="0" borderId="0" xfId="2" applyFont="1" applyBorder="1" applyAlignment="1">
      <alignment vertical="center"/>
    </xf>
    <xf numFmtId="0" fontId="7" fillId="0" borderId="0" xfId="2" applyFont="1" applyBorder="1" applyAlignment="1">
      <alignment vertical="center"/>
    </xf>
    <xf numFmtId="0" fontId="8" fillId="2" borderId="2" xfId="0" applyFont="1" applyFill="1" applyBorder="1" applyAlignment="1">
      <alignment horizontal="center" vertical="center"/>
    </xf>
    <xf numFmtId="0" fontId="20" fillId="0" borderId="0" xfId="0" applyFont="1" applyFill="1" applyBorder="1" applyAlignment="1">
      <alignment horizontal="center" vertical="center" wrapText="1"/>
    </xf>
    <xf numFmtId="0" fontId="12" fillId="0" borderId="0" xfId="0" applyFont="1" applyFill="1" applyBorder="1" applyAlignment="1">
      <alignment horizontal="center" vertical="center"/>
    </xf>
    <xf numFmtId="0" fontId="10" fillId="0" borderId="0" xfId="0" applyFont="1" applyFill="1" applyBorder="1" applyAlignment="1">
      <alignment vertical="center"/>
    </xf>
    <xf numFmtId="0" fontId="0" fillId="0" borderId="0" xfId="0" applyFont="1" applyFill="1" applyAlignment="1"/>
    <xf numFmtId="0" fontId="32" fillId="6" borderId="16" xfId="0" applyFont="1" applyFill="1" applyBorder="1" applyAlignment="1">
      <alignment horizontal="center" vertical="center" wrapText="1"/>
    </xf>
    <xf numFmtId="0" fontId="10" fillId="6" borderId="16" xfId="0" applyFont="1" applyFill="1" applyBorder="1" applyAlignment="1">
      <alignment horizontal="center" vertical="center" wrapText="1"/>
    </xf>
    <xf numFmtId="0" fontId="16" fillId="0" borderId="0" xfId="0" applyFont="1" applyAlignment="1"/>
    <xf numFmtId="0" fontId="24" fillId="0" borderId="0" xfId="0" applyFont="1" applyBorder="1" applyAlignment="1">
      <alignment horizontal="center" vertical="center" wrapText="1"/>
    </xf>
    <xf numFmtId="0" fontId="31" fillId="0" borderId="0" xfId="0" applyFont="1" applyBorder="1" applyAlignment="1">
      <alignment horizontal="center"/>
    </xf>
    <xf numFmtId="0" fontId="21" fillId="5" borderId="5" xfId="0" applyFont="1" applyFill="1" applyBorder="1" applyAlignment="1">
      <alignment horizontal="center" vertical="center"/>
    </xf>
    <xf numFmtId="0" fontId="26" fillId="13" borderId="5" xfId="0" applyFont="1" applyFill="1" applyBorder="1" applyAlignment="1">
      <alignment horizontal="center" vertical="center" wrapText="1"/>
    </xf>
    <xf numFmtId="0" fontId="7" fillId="0" borderId="2" xfId="0" applyFont="1" applyBorder="1" applyAlignment="1">
      <alignment wrapText="1"/>
    </xf>
    <xf numFmtId="0" fontId="8" fillId="0" borderId="6" xfId="0" applyFont="1" applyBorder="1" applyAlignment="1">
      <alignment horizontal="left" wrapText="1"/>
    </xf>
    <xf numFmtId="0" fontId="8" fillId="0" borderId="5" xfId="0" applyFont="1" applyBorder="1" applyAlignment="1">
      <alignment horizontal="left" wrapText="1"/>
    </xf>
    <xf numFmtId="0" fontId="8" fillId="0" borderId="7" xfId="0" applyFont="1" applyBorder="1" applyAlignment="1">
      <alignment horizontal="center" vertical="center" wrapText="1"/>
    </xf>
    <xf numFmtId="166" fontId="7" fillId="0" borderId="8" xfId="0" applyNumberFormat="1" applyFont="1" applyFill="1" applyBorder="1" applyAlignment="1">
      <alignment horizontal="left" vertical="center" wrapText="1"/>
    </xf>
    <xf numFmtId="166" fontId="7" fillId="0" borderId="8" xfId="0" applyNumberFormat="1" applyFont="1" applyFill="1" applyBorder="1" applyAlignment="1">
      <alignment horizontal="center" vertical="center" wrapText="1"/>
    </xf>
    <xf numFmtId="169" fontId="7" fillId="0" borderId="8" xfId="0" applyNumberFormat="1" applyFont="1" applyFill="1" applyBorder="1" applyAlignment="1">
      <alignment horizontal="center" vertical="center" wrapText="1"/>
    </xf>
    <xf numFmtId="168" fontId="7" fillId="0" borderId="8" xfId="0" applyNumberFormat="1" applyFont="1" applyFill="1" applyBorder="1" applyAlignment="1">
      <alignment horizontal="right" vertical="center" wrapText="1"/>
    </xf>
    <xf numFmtId="0" fontId="7" fillId="0" borderId="8" xfId="0" applyFont="1" applyFill="1" applyBorder="1" applyAlignment="1">
      <alignment horizontal="left" vertical="center" wrapText="1"/>
    </xf>
    <xf numFmtId="0" fontId="7" fillId="0" borderId="8" xfId="0" applyFont="1" applyFill="1" applyBorder="1" applyAlignment="1">
      <alignment horizontal="center" vertical="center"/>
    </xf>
    <xf numFmtId="3" fontId="7" fillId="0" borderId="8" xfId="0" applyNumberFormat="1" applyFont="1" applyFill="1" applyBorder="1" applyAlignment="1">
      <alignment horizontal="center" vertical="center"/>
    </xf>
    <xf numFmtId="172" fontId="7" fillId="0" borderId="8" xfId="0" applyNumberFormat="1" applyFont="1" applyFill="1" applyBorder="1" applyAlignment="1">
      <alignment horizontal="right" vertical="center"/>
    </xf>
    <xf numFmtId="0" fontId="14" fillId="0" borderId="8" xfId="0" applyFont="1" applyFill="1" applyBorder="1" applyAlignment="1">
      <alignment horizontal="left" vertical="center" wrapText="1"/>
    </xf>
    <xf numFmtId="0" fontId="14" fillId="0" borderId="8" xfId="0" applyFont="1" applyFill="1" applyBorder="1" applyAlignment="1">
      <alignment horizontal="center" vertical="center" wrapText="1"/>
    </xf>
    <xf numFmtId="169" fontId="14" fillId="0" borderId="8" xfId="0" applyNumberFormat="1" applyFont="1" applyFill="1" applyBorder="1" applyAlignment="1">
      <alignment horizontal="center" vertical="center" wrapText="1"/>
    </xf>
    <xf numFmtId="0" fontId="14" fillId="0" borderId="12" xfId="0" applyFont="1" applyFill="1" applyBorder="1" applyAlignment="1">
      <alignment horizontal="left" vertical="center" wrapText="1"/>
    </xf>
    <xf numFmtId="0" fontId="14" fillId="0" borderId="12" xfId="0" applyFont="1" applyFill="1" applyBorder="1" applyAlignment="1">
      <alignment horizontal="left" vertical="top" wrapText="1"/>
    </xf>
    <xf numFmtId="3" fontId="14" fillId="0" borderId="8" xfId="0" applyNumberFormat="1" applyFont="1" applyFill="1" applyBorder="1" applyAlignment="1">
      <alignment horizontal="center" vertical="center" wrapText="1"/>
    </xf>
    <xf numFmtId="167" fontId="14" fillId="0" borderId="8" xfId="0" applyNumberFormat="1" applyFont="1" applyFill="1" applyBorder="1" applyAlignment="1">
      <alignment horizontal="center" vertical="center" wrapText="1"/>
    </xf>
    <xf numFmtId="168" fontId="14" fillId="0" borderId="18" xfId="0" applyNumberFormat="1" applyFont="1" applyFill="1" applyBorder="1" applyAlignment="1">
      <alignment horizontal="right" vertical="center" wrapText="1"/>
    </xf>
    <xf numFmtId="166" fontId="7" fillId="0" borderId="8" xfId="0" applyNumberFormat="1" applyFont="1" applyFill="1" applyBorder="1" applyAlignment="1">
      <alignment horizontal="center" vertical="center"/>
    </xf>
    <xf numFmtId="167" fontId="7" fillId="0" borderId="8" xfId="0" applyNumberFormat="1" applyFont="1" applyFill="1" applyBorder="1" applyAlignment="1">
      <alignment horizontal="center" vertical="center"/>
    </xf>
    <xf numFmtId="0" fontId="14" fillId="0" borderId="8" xfId="0" applyFont="1" applyFill="1" applyBorder="1" applyAlignment="1">
      <alignment horizontal="left" vertical="top" wrapText="1"/>
    </xf>
    <xf numFmtId="0" fontId="14" fillId="0" borderId="11" xfId="0" applyFont="1" applyFill="1" applyBorder="1" applyAlignment="1">
      <alignment horizontal="center" vertical="center" wrapText="1"/>
    </xf>
    <xf numFmtId="169" fontId="14" fillId="0" borderId="11" xfId="0" applyNumberFormat="1" applyFont="1" applyFill="1" applyBorder="1" applyAlignment="1">
      <alignment vertical="center" wrapText="1"/>
    </xf>
    <xf numFmtId="0" fontId="14" fillId="0" borderId="9" xfId="0" applyFont="1" applyFill="1" applyBorder="1" applyAlignment="1">
      <alignment horizontal="center" vertical="center" wrapText="1"/>
    </xf>
    <xf numFmtId="169" fontId="14" fillId="0" borderId="9" xfId="0" applyNumberFormat="1" applyFont="1" applyFill="1" applyBorder="1" applyAlignment="1">
      <alignment horizontal="center" vertical="center" wrapText="1"/>
    </xf>
    <xf numFmtId="168" fontId="14" fillId="0" borderId="21" xfId="0" applyNumberFormat="1" applyFont="1" applyFill="1" applyBorder="1" applyAlignment="1">
      <alignment horizontal="right" vertical="center" wrapText="1"/>
    </xf>
    <xf numFmtId="168" fontId="14" fillId="0" borderId="8" xfId="0" applyNumberFormat="1" applyFont="1" applyFill="1" applyBorder="1" applyAlignment="1">
      <alignment horizontal="right" vertical="center" wrapText="1"/>
    </xf>
    <xf numFmtId="0" fontId="7" fillId="0" borderId="8" xfId="0" applyFont="1" applyFill="1" applyBorder="1" applyAlignment="1">
      <alignment horizontal="center" vertical="center" wrapText="1"/>
    </xf>
    <xf numFmtId="172" fontId="7" fillId="0" borderId="8" xfId="0" applyNumberFormat="1" applyFont="1" applyFill="1" applyBorder="1" applyAlignment="1">
      <alignment horizontal="right" vertical="center" wrapText="1"/>
    </xf>
    <xf numFmtId="0" fontId="7" fillId="0" borderId="8" xfId="0" applyFont="1" applyFill="1" applyBorder="1" applyAlignment="1">
      <alignment horizontal="left" vertical="top" wrapText="1"/>
    </xf>
    <xf numFmtId="0" fontId="14" fillId="0" borderId="23" xfId="0" applyFont="1" applyFill="1" applyBorder="1" applyAlignment="1">
      <alignment horizontal="center" vertical="center" wrapText="1"/>
    </xf>
    <xf numFmtId="0" fontId="14" fillId="0" borderId="18" xfId="0" applyFont="1" applyFill="1" applyBorder="1" applyAlignment="1">
      <alignment horizontal="left" vertical="center" wrapText="1"/>
    </xf>
    <xf numFmtId="0" fontId="8" fillId="7" borderId="8" xfId="0" applyFont="1" applyFill="1" applyBorder="1" applyAlignment="1">
      <alignment horizontal="center" vertical="center"/>
    </xf>
    <xf numFmtId="0" fontId="5" fillId="7" borderId="8" xfId="0" applyFont="1" applyFill="1" applyBorder="1" applyAlignment="1">
      <alignment horizontal="center" vertical="center" wrapText="1"/>
    </xf>
    <xf numFmtId="0" fontId="5" fillId="7" borderId="8" xfId="0" applyFont="1" applyFill="1" applyBorder="1" applyAlignment="1">
      <alignment horizontal="center" vertical="center"/>
    </xf>
    <xf numFmtId="171" fontId="5" fillId="7" borderId="8" xfId="0" applyNumberFormat="1" applyFont="1" applyFill="1" applyBorder="1" applyAlignment="1">
      <alignment horizontal="center" vertical="center"/>
    </xf>
    <xf numFmtId="168" fontId="5" fillId="7" borderId="8" xfId="0" applyNumberFormat="1" applyFont="1" applyFill="1" applyBorder="1" applyAlignment="1">
      <alignment horizontal="right" vertical="center"/>
    </xf>
    <xf numFmtId="0" fontId="14" fillId="7" borderId="12" xfId="0" applyFont="1" applyFill="1" applyBorder="1" applyAlignment="1">
      <alignment horizontal="left" vertical="center" wrapText="1"/>
    </xf>
    <xf numFmtId="0" fontId="16" fillId="0" borderId="8" xfId="0" applyFont="1" applyFill="1" applyBorder="1" applyAlignment="1">
      <alignment horizontal="left" vertical="center" wrapText="1"/>
    </xf>
    <xf numFmtId="166" fontId="16" fillId="0" borderId="8" xfId="0" applyNumberFormat="1" applyFont="1" applyFill="1" applyBorder="1" applyAlignment="1">
      <alignment horizontal="center" vertical="center"/>
    </xf>
    <xf numFmtId="166" fontId="16" fillId="0" borderId="8" xfId="0" applyNumberFormat="1" applyFont="1" applyFill="1" applyBorder="1" applyAlignment="1">
      <alignment horizontal="center" vertical="center" wrapText="1"/>
    </xf>
    <xf numFmtId="167" fontId="16" fillId="0" borderId="8" xfId="0" applyNumberFormat="1" applyFont="1" applyFill="1" applyBorder="1" applyAlignment="1">
      <alignment horizontal="center" vertical="center"/>
    </xf>
    <xf numFmtId="168" fontId="16" fillId="0" borderId="8" xfId="0" applyNumberFormat="1" applyFont="1" applyFill="1" applyBorder="1" applyAlignment="1">
      <alignment horizontal="right" vertical="center" wrapText="1"/>
    </xf>
    <xf numFmtId="3" fontId="7" fillId="0" borderId="0" xfId="2" applyNumberFormat="1" applyFont="1" applyFill="1" applyAlignment="1">
      <alignment horizontal="center" vertical="center"/>
    </xf>
    <xf numFmtId="166" fontId="16" fillId="0" borderId="8" xfId="0" applyNumberFormat="1" applyFont="1" applyFill="1" applyBorder="1" applyAlignment="1">
      <alignment horizontal="left" vertical="center" wrapText="1"/>
    </xf>
    <xf numFmtId="3" fontId="16" fillId="0" borderId="8" xfId="0" applyNumberFormat="1" applyFont="1" applyFill="1" applyBorder="1" applyAlignment="1">
      <alignment horizontal="center" vertical="center"/>
    </xf>
    <xf numFmtId="167" fontId="16" fillId="0" borderId="8" xfId="0" applyNumberFormat="1" applyFont="1" applyFill="1" applyBorder="1" applyAlignment="1">
      <alignment vertical="center"/>
    </xf>
    <xf numFmtId="1" fontId="16" fillId="0" borderId="8" xfId="0" applyNumberFormat="1" applyFont="1" applyFill="1" applyBorder="1" applyAlignment="1">
      <alignment horizontal="center" vertical="center" wrapText="1"/>
    </xf>
    <xf numFmtId="169" fontId="16" fillId="0" borderId="8" xfId="0" applyNumberFormat="1" applyFont="1" applyFill="1" applyBorder="1" applyAlignment="1">
      <alignment vertical="center" wrapText="1"/>
    </xf>
    <xf numFmtId="0" fontId="16" fillId="0" borderId="8" xfId="0" applyFont="1" applyFill="1" applyBorder="1" applyAlignment="1">
      <alignment horizontal="center" vertical="center"/>
    </xf>
    <xf numFmtId="167" fontId="16" fillId="0" borderId="8" xfId="0" applyNumberFormat="1" applyFont="1" applyFill="1" applyBorder="1" applyAlignment="1">
      <alignment vertical="center" wrapText="1"/>
    </xf>
    <xf numFmtId="166" fontId="16" fillId="0" borderId="8" xfId="0" applyNumberFormat="1" applyFont="1" applyFill="1" applyBorder="1" applyAlignment="1">
      <alignment vertical="center" wrapText="1"/>
    </xf>
    <xf numFmtId="166" fontId="16" fillId="0" borderId="11" xfId="0" applyNumberFormat="1" applyFont="1" applyFill="1" applyBorder="1" applyAlignment="1">
      <alignment horizontal="center" vertical="center" wrapText="1"/>
    </xf>
    <xf numFmtId="0" fontId="16" fillId="0" borderId="8" xfId="0" applyFont="1" applyFill="1" applyBorder="1" applyAlignment="1">
      <alignment horizontal="center" vertical="center" wrapText="1"/>
    </xf>
    <xf numFmtId="166" fontId="16" fillId="0" borderId="1" xfId="0" applyNumberFormat="1" applyFont="1" applyFill="1" applyBorder="1" applyAlignment="1">
      <alignment horizontal="left" vertical="center" wrapText="1"/>
    </xf>
    <xf numFmtId="166" fontId="3" fillId="14" borderId="8" xfId="0" applyNumberFormat="1" applyFont="1" applyFill="1" applyBorder="1" applyAlignment="1">
      <alignment horizontal="center" vertical="center"/>
    </xf>
    <xf numFmtId="166" fontId="3" fillId="14" borderId="8" xfId="0" applyNumberFormat="1" applyFont="1" applyFill="1" applyBorder="1" applyAlignment="1">
      <alignment horizontal="center" vertical="center" wrapText="1"/>
    </xf>
    <xf numFmtId="166" fontId="3" fillId="10" borderId="8" xfId="0" applyNumberFormat="1" applyFont="1" applyFill="1" applyBorder="1" applyAlignment="1">
      <alignment horizontal="center" vertical="center"/>
    </xf>
    <xf numFmtId="166" fontId="3" fillId="10" borderId="8" xfId="0" applyNumberFormat="1" applyFont="1" applyFill="1" applyBorder="1" applyAlignment="1">
      <alignment horizontal="center" vertical="center" wrapText="1"/>
    </xf>
    <xf numFmtId="166" fontId="3" fillId="8" borderId="8" xfId="0" applyNumberFormat="1" applyFont="1" applyFill="1" applyBorder="1" applyAlignment="1">
      <alignment horizontal="center" vertical="center"/>
    </xf>
    <xf numFmtId="166" fontId="3" fillId="8" borderId="8" xfId="0" applyNumberFormat="1" applyFont="1" applyFill="1" applyBorder="1" applyAlignment="1">
      <alignment horizontal="center" vertical="center" wrapText="1"/>
    </xf>
    <xf numFmtId="167" fontId="34" fillId="8" borderId="8" xfId="0" applyNumberFormat="1" applyFont="1" applyFill="1" applyBorder="1" applyAlignment="1">
      <alignment horizontal="center" vertical="center" wrapText="1"/>
    </xf>
    <xf numFmtId="167" fontId="34" fillId="8" borderId="8" xfId="0" applyNumberFormat="1" applyFont="1" applyFill="1" applyBorder="1" applyAlignment="1">
      <alignment horizontal="center" vertical="center"/>
    </xf>
    <xf numFmtId="167" fontId="34" fillId="15" borderId="8" xfId="0" applyNumberFormat="1" applyFont="1" applyFill="1" applyBorder="1" applyAlignment="1">
      <alignment horizontal="center" vertical="center"/>
    </xf>
    <xf numFmtId="42" fontId="6" fillId="0" borderId="8" xfId="10" applyFont="1" applyFill="1" applyBorder="1" applyAlignment="1">
      <alignment horizontal="center" vertical="center" wrapText="1"/>
    </xf>
    <xf numFmtId="42" fontId="6" fillId="0" borderId="7" xfId="10" applyFont="1" applyFill="1" applyBorder="1" applyAlignment="1">
      <alignment horizontal="center" vertical="center" wrapText="1"/>
    </xf>
    <xf numFmtId="42" fontId="6" fillId="0" borderId="2" xfId="10" applyFont="1" applyFill="1" applyBorder="1" applyAlignment="1">
      <alignment horizontal="center" vertical="center" wrapText="1"/>
    </xf>
    <xf numFmtId="42" fontId="6" fillId="0" borderId="10" xfId="10" applyFont="1" applyFill="1" applyBorder="1" applyAlignment="1">
      <alignment horizontal="center" vertical="center" wrapText="1"/>
    </xf>
    <xf numFmtId="166" fontId="6" fillId="0" borderId="8" xfId="0" applyNumberFormat="1" applyFont="1" applyFill="1" applyBorder="1" applyAlignment="1">
      <alignment horizontal="left" vertical="center" wrapText="1"/>
    </xf>
    <xf numFmtId="166" fontId="6" fillId="0" borderId="8" xfId="0" applyNumberFormat="1" applyFont="1" applyFill="1" applyBorder="1" applyAlignment="1">
      <alignment horizontal="center" vertical="center" wrapText="1"/>
    </xf>
    <xf numFmtId="166" fontId="6" fillId="0" borderId="9" xfId="0" applyNumberFormat="1" applyFont="1" applyFill="1" applyBorder="1" applyAlignment="1">
      <alignment horizontal="left" vertical="center" wrapText="1"/>
    </xf>
    <xf numFmtId="166" fontId="6" fillId="0" borderId="2" xfId="0" applyNumberFormat="1" applyFont="1" applyFill="1" applyBorder="1" applyAlignment="1">
      <alignment horizontal="center" vertical="center" wrapText="1"/>
    </xf>
    <xf numFmtId="42" fontId="6" fillId="0" borderId="25" xfId="10" applyFont="1" applyFill="1" applyBorder="1" applyAlignment="1">
      <alignment horizontal="center" vertical="center" wrapText="1"/>
    </xf>
    <xf numFmtId="166" fontId="6" fillId="0" borderId="2" xfId="0" applyNumberFormat="1" applyFont="1" applyFill="1" applyBorder="1" applyAlignment="1">
      <alignment horizontal="left" vertical="center" wrapText="1"/>
    </xf>
    <xf numFmtId="166" fontId="6" fillId="0" borderId="33" xfId="0" applyNumberFormat="1" applyFont="1" applyFill="1" applyBorder="1" applyAlignment="1">
      <alignment horizontal="center" vertical="center" wrapText="1"/>
    </xf>
    <xf numFmtId="0" fontId="6" fillId="0" borderId="5" xfId="7" applyFill="1" applyBorder="1" applyAlignment="1">
      <alignment horizontal="left" vertical="center" wrapText="1"/>
    </xf>
    <xf numFmtId="0" fontId="6" fillId="0" borderId="2" xfId="0" applyFont="1" applyFill="1" applyBorder="1" applyAlignment="1">
      <alignment horizontal="center" vertical="center"/>
    </xf>
    <xf numFmtId="3" fontId="6" fillId="0" borderId="2" xfId="0" applyNumberFormat="1" applyFont="1" applyFill="1" applyBorder="1" applyAlignment="1">
      <alignment horizontal="center" vertical="center"/>
    </xf>
    <xf numFmtId="167" fontId="6" fillId="0" borderId="2" xfId="0" applyNumberFormat="1" applyFont="1" applyFill="1" applyBorder="1" applyAlignment="1">
      <alignment horizontal="center" vertical="center"/>
    </xf>
    <xf numFmtId="167" fontId="14" fillId="0" borderId="2" xfId="0" applyNumberFormat="1" applyFont="1" applyFill="1" applyBorder="1" applyAlignment="1">
      <alignment horizontal="center" vertical="center"/>
    </xf>
    <xf numFmtId="0" fontId="6" fillId="0" borderId="5" xfId="0" applyFont="1" applyFill="1" applyBorder="1" applyAlignment="1">
      <alignment horizontal="left" vertical="center" wrapText="1"/>
    </xf>
    <xf numFmtId="0" fontId="14" fillId="0" borderId="2" xfId="0" applyFont="1" applyFill="1" applyBorder="1" applyAlignment="1">
      <alignment horizontal="left" vertical="center" wrapText="1"/>
    </xf>
    <xf numFmtId="0" fontId="14" fillId="0" borderId="2" xfId="0" applyFont="1" applyFill="1" applyBorder="1" applyAlignment="1">
      <alignment horizontal="center" vertical="center"/>
    </xf>
    <xf numFmtId="3" fontId="14" fillId="0" borderId="2" xfId="0" applyNumberFormat="1" applyFont="1" applyFill="1" applyBorder="1" applyAlignment="1">
      <alignment horizontal="center" vertical="center"/>
    </xf>
    <xf numFmtId="0" fontId="7" fillId="0" borderId="36" xfId="0" applyFont="1" applyFill="1" applyBorder="1" applyAlignment="1">
      <alignment horizontal="left" vertical="center" wrapText="1"/>
    </xf>
    <xf numFmtId="0" fontId="14" fillId="0" borderId="36" xfId="12" applyFont="1" applyFill="1" applyBorder="1" applyAlignment="1">
      <alignment horizontal="center" vertical="center"/>
    </xf>
    <xf numFmtId="3" fontId="14" fillId="0" borderId="36" xfId="0" applyNumberFormat="1" applyFont="1" applyFill="1" applyBorder="1" applyAlignment="1">
      <alignment horizontal="center" vertical="center"/>
    </xf>
    <xf numFmtId="167" fontId="14" fillId="0" borderId="37" xfId="12" applyNumberFormat="1" applyFont="1" applyFill="1" applyBorder="1" applyAlignment="1">
      <alignment horizontal="center" vertical="center"/>
    </xf>
    <xf numFmtId="0" fontId="6" fillId="0" borderId="4" xfId="0" applyFont="1" applyFill="1" applyBorder="1" applyAlignment="1">
      <alignment vertical="center" wrapText="1"/>
    </xf>
    <xf numFmtId="0" fontId="6" fillId="0" borderId="4" xfId="0" applyFont="1" applyFill="1" applyBorder="1" applyAlignment="1">
      <alignment horizontal="center" vertical="center"/>
    </xf>
    <xf numFmtId="3" fontId="6" fillId="0" borderId="4" xfId="0" applyNumberFormat="1" applyFont="1" applyFill="1" applyBorder="1" applyAlignment="1">
      <alignment horizontal="center" vertical="center"/>
    </xf>
    <xf numFmtId="167" fontId="6" fillId="0" borderId="26" xfId="0" applyNumberFormat="1" applyFont="1" applyFill="1" applyBorder="1" applyAlignment="1">
      <alignment horizontal="center" vertical="center"/>
    </xf>
    <xf numFmtId="0" fontId="37" fillId="9" borderId="8" xfId="0" applyFont="1" applyFill="1" applyBorder="1" applyAlignment="1">
      <alignment horizontal="center" vertical="center"/>
    </xf>
    <xf numFmtId="0" fontId="5" fillId="9" borderId="8" xfId="0" applyFont="1" applyFill="1" applyBorder="1" applyAlignment="1">
      <alignment horizontal="center" vertical="center"/>
    </xf>
    <xf numFmtId="167" fontId="40" fillId="9" borderId="2" xfId="0" applyNumberFormat="1" applyFont="1" applyFill="1" applyBorder="1" applyAlignment="1">
      <alignment vertical="center"/>
    </xf>
    <xf numFmtId="167" fontId="39" fillId="9" borderId="8" xfId="0" applyNumberFormat="1" applyFont="1" applyFill="1" applyBorder="1" applyAlignment="1">
      <alignment horizontal="right" vertical="center" wrapText="1"/>
    </xf>
    <xf numFmtId="167" fontId="39" fillId="9" borderId="2" xfId="0" applyNumberFormat="1" applyFont="1" applyFill="1" applyBorder="1" applyAlignment="1">
      <alignment horizontal="right" vertical="center" wrapText="1"/>
    </xf>
    <xf numFmtId="167" fontId="40" fillId="9" borderId="2" xfId="12" applyNumberFormat="1" applyFont="1" applyFill="1" applyBorder="1" applyAlignment="1">
      <alignment vertical="center"/>
    </xf>
    <xf numFmtId="167" fontId="39" fillId="9" borderId="2" xfId="0" applyNumberFormat="1" applyFont="1" applyFill="1" applyBorder="1" applyAlignment="1">
      <alignment vertical="center"/>
    </xf>
    <xf numFmtId="167" fontId="34" fillId="14" borderId="8" xfId="0" applyNumberFormat="1" applyFont="1" applyFill="1" applyBorder="1" applyAlignment="1">
      <alignment vertical="center"/>
    </xf>
    <xf numFmtId="167" fontId="21" fillId="14" borderId="8" xfId="0" applyNumberFormat="1" applyFont="1" applyFill="1" applyBorder="1" applyAlignment="1">
      <alignment horizontal="center" vertical="center"/>
    </xf>
    <xf numFmtId="167" fontId="34" fillId="10" borderId="8" xfId="0" applyNumberFormat="1" applyFont="1" applyFill="1" applyBorder="1" applyAlignment="1">
      <alignment vertical="center"/>
    </xf>
    <xf numFmtId="167" fontId="34" fillId="10" borderId="8" xfId="0" applyNumberFormat="1" applyFont="1" applyFill="1" applyBorder="1" applyAlignment="1">
      <alignment horizontal="center" vertical="center"/>
    </xf>
    <xf numFmtId="168" fontId="34" fillId="7" borderId="8" xfId="0" applyNumberFormat="1" applyFont="1" applyFill="1" applyBorder="1" applyAlignment="1">
      <alignment horizontal="right" vertical="center"/>
    </xf>
    <xf numFmtId="168" fontId="39" fillId="7" borderId="8" xfId="0" applyNumberFormat="1" applyFont="1" applyFill="1" applyBorder="1" applyAlignment="1">
      <alignment horizontal="right" vertical="center"/>
    </xf>
    <xf numFmtId="0" fontId="42" fillId="7" borderId="13" xfId="0" applyFont="1" applyFill="1" applyBorder="1" applyAlignment="1">
      <alignment horizontal="center" vertical="center" wrapText="1"/>
    </xf>
    <xf numFmtId="169" fontId="39" fillId="7" borderId="13" xfId="0" applyNumberFormat="1" applyFont="1" applyFill="1" applyBorder="1" applyAlignment="1">
      <alignment horizontal="center" vertical="center" wrapText="1"/>
    </xf>
    <xf numFmtId="168" fontId="34" fillId="7" borderId="18" xfId="0" applyNumberFormat="1" applyFont="1" applyFill="1" applyBorder="1" applyAlignment="1">
      <alignment horizontal="right" vertical="center" wrapText="1"/>
    </xf>
    <xf numFmtId="0" fontId="42" fillId="7" borderId="12" xfId="0" applyFont="1" applyFill="1" applyBorder="1" applyAlignment="1">
      <alignment horizontal="left" vertical="top" wrapText="1"/>
    </xf>
    <xf numFmtId="168" fontId="34" fillId="7" borderId="8" xfId="0" applyNumberFormat="1" applyFont="1" applyFill="1" applyBorder="1" applyAlignment="1">
      <alignment horizontal="right" vertical="center" wrapText="1"/>
    </xf>
    <xf numFmtId="168" fontId="39" fillId="7" borderId="8" xfId="0" applyNumberFormat="1" applyFont="1" applyFill="1" applyBorder="1" applyAlignment="1">
      <alignment horizontal="right" vertical="center" wrapText="1"/>
    </xf>
    <xf numFmtId="168" fontId="26" fillId="7" borderId="18" xfId="0" applyNumberFormat="1" applyFont="1" applyFill="1" applyBorder="1" applyAlignment="1">
      <alignment horizontal="right" vertical="center" wrapText="1"/>
    </xf>
    <xf numFmtId="168" fontId="34" fillId="7" borderId="11" xfId="0" applyNumberFormat="1" applyFont="1" applyFill="1" applyBorder="1" applyAlignment="1">
      <alignment horizontal="right" vertical="center"/>
    </xf>
    <xf numFmtId="168" fontId="21" fillId="7" borderId="8" xfId="0" applyNumberFormat="1" applyFont="1" applyFill="1" applyBorder="1" applyAlignment="1">
      <alignment horizontal="right" vertical="center"/>
    </xf>
    <xf numFmtId="0" fontId="42" fillId="7" borderId="24" xfId="0" applyFont="1" applyFill="1" applyBorder="1" applyAlignment="1">
      <alignment vertical="center" wrapText="1"/>
    </xf>
    <xf numFmtId="0" fontId="42" fillId="7" borderId="11" xfId="0" applyFont="1" applyFill="1" applyBorder="1" applyAlignment="1">
      <alignment vertical="center" wrapText="1"/>
    </xf>
    <xf numFmtId="168" fontId="39" fillId="7" borderId="9" xfId="0" applyNumberFormat="1" applyFont="1" applyFill="1" applyBorder="1" applyAlignment="1">
      <alignment horizontal="right" vertical="center"/>
    </xf>
    <xf numFmtId="168" fontId="34" fillId="16" borderId="2" xfId="0" applyNumberFormat="1" applyFont="1" applyFill="1" applyBorder="1" applyAlignment="1">
      <alignment horizontal="right" vertical="center"/>
    </xf>
    <xf numFmtId="165" fontId="10" fillId="2" borderId="2" xfId="9" applyFont="1" applyFill="1" applyBorder="1" applyAlignment="1">
      <alignment horizontal="center" vertical="center"/>
    </xf>
    <xf numFmtId="165" fontId="31" fillId="0" borderId="2" xfId="9" applyFont="1" applyBorder="1" applyAlignment="1">
      <alignment vertical="center"/>
    </xf>
    <xf numFmtId="166" fontId="39" fillId="7" borderId="22" xfId="0" applyNumberFormat="1" applyFont="1" applyFill="1" applyBorder="1" applyAlignment="1">
      <alignment horizontal="right" vertical="center" wrapText="1"/>
    </xf>
    <xf numFmtId="0" fontId="35" fillId="7" borderId="39" xfId="0" applyFont="1" applyFill="1" applyBorder="1"/>
    <xf numFmtId="0" fontId="35" fillId="7" borderId="21" xfId="0" applyFont="1" applyFill="1" applyBorder="1"/>
    <xf numFmtId="0" fontId="42" fillId="3" borderId="2" xfId="0" applyFont="1" applyFill="1" applyBorder="1" applyAlignment="1">
      <alignment horizontal="center" vertical="center" wrapText="1"/>
    </xf>
    <xf numFmtId="0" fontId="35" fillId="3" borderId="2" xfId="0" applyFont="1" applyFill="1" applyBorder="1"/>
    <xf numFmtId="166" fontId="34" fillId="16" borderId="2" xfId="0" applyNumberFormat="1" applyFont="1" applyFill="1" applyBorder="1" applyAlignment="1">
      <alignment horizontal="right" vertical="center" wrapText="1"/>
    </xf>
    <xf numFmtId="0" fontId="35" fillId="7" borderId="2" xfId="0" applyFont="1" applyFill="1" applyBorder="1"/>
    <xf numFmtId="166" fontId="39" fillId="7" borderId="12" xfId="0" applyNumberFormat="1" applyFont="1" applyFill="1" applyBorder="1" applyAlignment="1">
      <alignment horizontal="right" vertical="center" wrapText="1"/>
    </xf>
    <xf numFmtId="0" fontId="35" fillId="7" borderId="13" xfId="0" applyFont="1" applyFill="1" applyBorder="1"/>
    <xf numFmtId="0" fontId="35" fillId="7" borderId="18" xfId="0" applyFont="1" applyFill="1" applyBorder="1"/>
    <xf numFmtId="166" fontId="14" fillId="0" borderId="9" xfId="0" applyNumberFormat="1" applyFont="1" applyFill="1" applyBorder="1" applyAlignment="1">
      <alignment horizontal="center" vertical="center" wrapText="1"/>
    </xf>
    <xf numFmtId="0" fontId="17" fillId="0" borderId="1" xfId="0" applyFont="1" applyFill="1" applyBorder="1"/>
    <xf numFmtId="0" fontId="39" fillId="7" borderId="12" xfId="0" applyFont="1" applyFill="1" applyBorder="1" applyAlignment="1">
      <alignment horizontal="right" vertical="center" wrapText="1"/>
    </xf>
    <xf numFmtId="0" fontId="39" fillId="7" borderId="13" xfId="0" applyFont="1" applyFill="1" applyBorder="1" applyAlignment="1">
      <alignment horizontal="right" vertical="center" wrapText="1"/>
    </xf>
    <xf numFmtId="166" fontId="14" fillId="0" borderId="9" xfId="0" applyNumberFormat="1" applyFont="1" applyFill="1" applyBorder="1" applyAlignment="1">
      <alignment horizontal="center" vertical="center"/>
    </xf>
    <xf numFmtId="0" fontId="17" fillId="0" borderId="11" xfId="0" applyFont="1" applyFill="1" applyBorder="1"/>
    <xf numFmtId="166" fontId="18" fillId="0" borderId="9" xfId="0" applyNumberFormat="1" applyFont="1" applyFill="1" applyBorder="1" applyAlignment="1">
      <alignment horizontal="center" vertical="center" wrapText="1"/>
    </xf>
    <xf numFmtId="0" fontId="26" fillId="7" borderId="12" xfId="0" applyFont="1" applyFill="1" applyBorder="1" applyAlignment="1">
      <alignment horizontal="right" vertical="center" wrapText="1"/>
    </xf>
    <xf numFmtId="0" fontId="41" fillId="7" borderId="13" xfId="0" applyFont="1" applyFill="1" applyBorder="1"/>
    <xf numFmtId="0" fontId="41" fillId="7" borderId="18" xfId="0" applyFont="1" applyFill="1" applyBorder="1"/>
    <xf numFmtId="0" fontId="14" fillId="0" borderId="12" xfId="0" applyFont="1" applyFill="1" applyBorder="1" applyAlignment="1">
      <alignment horizontal="center" vertical="center" wrapText="1"/>
    </xf>
    <xf numFmtId="0" fontId="17" fillId="0" borderId="13" xfId="0" applyFont="1" applyFill="1" applyBorder="1"/>
    <xf numFmtId="0" fontId="17" fillId="0" borderId="18" xfId="0" applyFont="1" applyFill="1" applyBorder="1"/>
    <xf numFmtId="0" fontId="35" fillId="7" borderId="13" xfId="0" applyFont="1" applyFill="1" applyBorder="1" applyAlignment="1">
      <alignment wrapText="1"/>
    </xf>
    <xf numFmtId="166" fontId="26" fillId="7" borderId="12" xfId="0" applyNumberFormat="1" applyFont="1" applyFill="1" applyBorder="1" applyAlignment="1">
      <alignment horizontal="right" vertical="center" wrapText="1"/>
    </xf>
    <xf numFmtId="166" fontId="7" fillId="0" borderId="9" xfId="0" applyNumberFormat="1" applyFont="1" applyFill="1" applyBorder="1" applyAlignment="1">
      <alignment horizontal="center" vertical="center" wrapText="1"/>
    </xf>
    <xf numFmtId="166" fontId="7" fillId="0" borderId="22" xfId="0" applyNumberFormat="1" applyFont="1" applyFill="1" applyBorder="1" applyAlignment="1">
      <alignment horizontal="center" vertical="center" wrapText="1"/>
    </xf>
    <xf numFmtId="0" fontId="17" fillId="0" borderId="10" xfId="0" applyFont="1" applyFill="1" applyBorder="1"/>
    <xf numFmtId="0" fontId="17" fillId="0" borderId="19" xfId="0" applyFont="1" applyFill="1" applyBorder="1"/>
    <xf numFmtId="0" fontId="10" fillId="0" borderId="2" xfId="2" applyFont="1" applyBorder="1" applyAlignment="1">
      <alignment horizontal="center" vertical="center"/>
    </xf>
    <xf numFmtId="0" fontId="7" fillId="0" borderId="2" xfId="2" applyFont="1" applyBorder="1" applyAlignment="1">
      <alignment horizontal="center" vertical="center"/>
    </xf>
    <xf numFmtId="0" fontId="10" fillId="7" borderId="2" xfId="2" applyFont="1" applyFill="1" applyBorder="1" applyAlignment="1">
      <alignment horizontal="center" vertical="center"/>
    </xf>
    <xf numFmtId="166" fontId="34" fillId="8" borderId="12" xfId="0" applyNumberFormat="1" applyFont="1" applyFill="1" applyBorder="1" applyAlignment="1">
      <alignment horizontal="center" vertical="center" wrapText="1"/>
    </xf>
    <xf numFmtId="0" fontId="36" fillId="8" borderId="13" xfId="0" applyFont="1" applyFill="1" applyBorder="1"/>
    <xf numFmtId="0" fontId="36" fillId="8" borderId="18" xfId="0" applyFont="1" applyFill="1" applyBorder="1"/>
    <xf numFmtId="166" fontId="34" fillId="15" borderId="12" xfId="0" applyNumberFormat="1" applyFont="1" applyFill="1" applyBorder="1" applyAlignment="1">
      <alignment horizontal="center" vertical="center" wrapText="1"/>
    </xf>
    <xf numFmtId="0" fontId="35" fillId="15" borderId="13" xfId="0" applyFont="1" applyFill="1" applyBorder="1"/>
    <xf numFmtId="0" fontId="35" fillId="15" borderId="18" xfId="0" applyFont="1" applyFill="1" applyBorder="1"/>
    <xf numFmtId="166" fontId="34" fillId="10" borderId="12" xfId="0" applyNumberFormat="1" applyFont="1" applyFill="1" applyBorder="1" applyAlignment="1">
      <alignment horizontal="center" vertical="center" wrapText="1"/>
    </xf>
    <xf numFmtId="0" fontId="36" fillId="10" borderId="13" xfId="0" applyFont="1" applyFill="1" applyBorder="1"/>
    <xf numFmtId="0" fontId="36" fillId="10" borderId="18" xfId="0" applyFont="1" applyFill="1" applyBorder="1"/>
    <xf numFmtId="166" fontId="16" fillId="0" borderId="9" xfId="0" applyNumberFormat="1" applyFont="1" applyFill="1" applyBorder="1" applyAlignment="1">
      <alignment horizontal="center" vertical="center" wrapText="1"/>
    </xf>
    <xf numFmtId="166" fontId="21" fillId="14" borderId="12" xfId="0" applyNumberFormat="1" applyFont="1" applyFill="1" applyBorder="1" applyAlignment="1">
      <alignment horizontal="center" vertical="center" wrapText="1"/>
    </xf>
    <xf numFmtId="0" fontId="41" fillId="14" borderId="13" xfId="0" applyFont="1" applyFill="1" applyBorder="1"/>
    <xf numFmtId="0" fontId="41" fillId="14" borderId="18" xfId="0" applyFont="1" applyFill="1" applyBorder="1"/>
    <xf numFmtId="0" fontId="19" fillId="0" borderId="9" xfId="0" applyFont="1" applyFill="1" applyBorder="1" applyAlignment="1">
      <alignment horizontal="center" vertical="center"/>
    </xf>
    <xf numFmtId="0" fontId="19" fillId="0" borderId="1" xfId="0" applyFont="1" applyFill="1" applyBorder="1" applyAlignment="1">
      <alignment horizontal="center" vertical="center"/>
    </xf>
    <xf numFmtId="0" fontId="19" fillId="0" borderId="1" xfId="0" applyFont="1" applyFill="1" applyBorder="1" applyAlignment="1">
      <alignment horizontal="center" vertical="center" wrapText="1"/>
    </xf>
    <xf numFmtId="166" fontId="16" fillId="0" borderId="1" xfId="0" applyNumberFormat="1" applyFont="1" applyFill="1" applyBorder="1" applyAlignment="1">
      <alignment horizontal="center" vertical="center" wrapText="1"/>
    </xf>
    <xf numFmtId="166" fontId="34" fillId="14" borderId="12" xfId="0" applyNumberFormat="1" applyFont="1" applyFill="1" applyBorder="1" applyAlignment="1">
      <alignment horizontal="right" vertical="center" wrapText="1"/>
    </xf>
    <xf numFmtId="0" fontId="36" fillId="14" borderId="13" xfId="0" applyFont="1" applyFill="1" applyBorder="1"/>
    <xf numFmtId="0" fontId="36" fillId="14" borderId="18" xfId="0" applyFont="1" applyFill="1" applyBorder="1"/>
    <xf numFmtId="0" fontId="10" fillId="8" borderId="2" xfId="2" applyFont="1" applyFill="1" applyBorder="1" applyAlignment="1">
      <alignment horizontal="center" vertical="center"/>
    </xf>
    <xf numFmtId="166" fontId="14" fillId="0" borderId="36" xfId="0" applyNumberFormat="1" applyFont="1" applyFill="1" applyBorder="1" applyAlignment="1">
      <alignment horizontal="center" vertical="center" wrapText="1"/>
    </xf>
    <xf numFmtId="166" fontId="14" fillId="0" borderId="11" xfId="0" applyNumberFormat="1" applyFont="1" applyFill="1" applyBorder="1" applyAlignment="1">
      <alignment horizontal="center" vertical="center" wrapText="1"/>
    </xf>
    <xf numFmtId="166" fontId="14" fillId="0" borderId="8" xfId="0" applyNumberFormat="1" applyFont="1" applyFill="1" applyBorder="1" applyAlignment="1">
      <alignment horizontal="center" vertical="center" wrapText="1"/>
    </xf>
    <xf numFmtId="0" fontId="39" fillId="9" borderId="12" xfId="0" applyFont="1" applyFill="1" applyBorder="1" applyAlignment="1">
      <alignment horizontal="right" vertical="center" wrapText="1"/>
    </xf>
    <xf numFmtId="0" fontId="39" fillId="9" borderId="13" xfId="0" applyFont="1" applyFill="1" applyBorder="1" applyAlignment="1">
      <alignment horizontal="right" vertical="center" wrapText="1"/>
    </xf>
    <xf numFmtId="0" fontId="39" fillId="9" borderId="38" xfId="0" applyFont="1" applyFill="1" applyBorder="1" applyAlignment="1">
      <alignment horizontal="right" vertical="center" wrapText="1"/>
    </xf>
    <xf numFmtId="0" fontId="39" fillId="9" borderId="12" xfId="0" applyFont="1" applyFill="1" applyBorder="1" applyAlignment="1">
      <alignment horizontal="center" vertical="center"/>
    </xf>
    <xf numFmtId="0" fontId="36" fillId="9" borderId="13" xfId="0" applyFont="1" applyFill="1" applyBorder="1" applyAlignment="1">
      <alignment vertical="center"/>
    </xf>
    <xf numFmtId="166" fontId="14" fillId="0" borderId="3" xfId="0" applyNumberFormat="1" applyFont="1" applyFill="1" applyBorder="1" applyAlignment="1">
      <alignment horizontal="center" vertical="center" wrapText="1"/>
    </xf>
    <xf numFmtId="166" fontId="14" fillId="0" borderId="31" xfId="0" applyNumberFormat="1" applyFont="1" applyFill="1" applyBorder="1" applyAlignment="1">
      <alignment horizontal="center" vertical="center" wrapText="1"/>
    </xf>
    <xf numFmtId="0" fontId="38" fillId="0" borderId="31" xfId="0" applyFont="1" applyFill="1" applyBorder="1" applyAlignment="1">
      <alignment vertical="center"/>
    </xf>
    <xf numFmtId="0" fontId="38" fillId="0" borderId="4" xfId="0" applyFont="1" applyFill="1" applyBorder="1" applyAlignment="1">
      <alignment vertical="center"/>
    </xf>
    <xf numFmtId="166" fontId="14" fillId="0" borderId="33" xfId="0" applyNumberFormat="1" applyFont="1" applyFill="1" applyBorder="1" applyAlignment="1">
      <alignment horizontal="center" vertical="center" wrapText="1"/>
    </xf>
    <xf numFmtId="0" fontId="38" fillId="0" borderId="33" xfId="0" applyFont="1" applyFill="1" applyBorder="1" applyAlignment="1">
      <alignment vertical="center"/>
    </xf>
    <xf numFmtId="0" fontId="38" fillId="0" borderId="20" xfId="0" applyFont="1" applyFill="1" applyBorder="1" applyAlignment="1">
      <alignment vertical="center"/>
    </xf>
    <xf numFmtId="0" fontId="39" fillId="9" borderId="35" xfId="0" applyFont="1" applyFill="1" applyBorder="1" applyAlignment="1">
      <alignment horizontal="right" vertical="center" wrapText="1"/>
    </xf>
    <xf numFmtId="0" fontId="39" fillId="9" borderId="6" xfId="0" applyFont="1" applyFill="1" applyBorder="1" applyAlignment="1">
      <alignment horizontal="right" vertical="center" wrapText="1"/>
    </xf>
    <xf numFmtId="0" fontId="39" fillId="9" borderId="5" xfId="0" applyFont="1" applyFill="1" applyBorder="1" applyAlignment="1">
      <alignment horizontal="right" vertical="center" wrapText="1"/>
    </xf>
    <xf numFmtId="166" fontId="14" fillId="0" borderId="31" xfId="12" applyNumberFormat="1" applyFont="1" applyFill="1" applyBorder="1" applyAlignment="1">
      <alignment horizontal="center" vertical="center" wrapText="1"/>
    </xf>
    <xf numFmtId="166" fontId="14" fillId="0" borderId="4" xfId="12" applyNumberFormat="1" applyFont="1" applyFill="1" applyBorder="1" applyAlignment="1">
      <alignment horizontal="center" vertical="center" wrapText="1"/>
    </xf>
    <xf numFmtId="0" fontId="6" fillId="0" borderId="31" xfId="12" applyFill="1" applyBorder="1" applyAlignment="1">
      <alignment horizontal="center" vertical="center" wrapText="1"/>
    </xf>
    <xf numFmtId="0" fontId="6" fillId="0" borderId="4" xfId="12" applyFill="1" applyBorder="1" applyAlignment="1">
      <alignment horizontal="center" vertical="center" wrapText="1"/>
    </xf>
    <xf numFmtId="0" fontId="40" fillId="9" borderId="7" xfId="12" applyFont="1" applyFill="1" applyBorder="1" applyAlignment="1">
      <alignment horizontal="right" vertical="center" wrapText="1"/>
    </xf>
    <xf numFmtId="0" fontId="40" fillId="9" borderId="6" xfId="12" applyFont="1" applyFill="1" applyBorder="1" applyAlignment="1">
      <alignment horizontal="right" vertical="center" wrapText="1"/>
    </xf>
    <xf numFmtId="0" fontId="40" fillId="9" borderId="5" xfId="12" applyFont="1" applyFill="1" applyBorder="1" applyAlignment="1">
      <alignment horizontal="right" vertical="center" wrapText="1"/>
    </xf>
    <xf numFmtId="166" fontId="14" fillId="0" borderId="22" xfId="0" applyNumberFormat="1" applyFont="1" applyFill="1" applyBorder="1" applyAlignment="1">
      <alignment horizontal="center" vertical="center" wrapText="1"/>
    </xf>
    <xf numFmtId="166" fontId="14" fillId="0" borderId="10" xfId="0" applyNumberFormat="1" applyFont="1" applyFill="1" applyBorder="1" applyAlignment="1">
      <alignment horizontal="center" vertical="center" wrapText="1"/>
    </xf>
    <xf numFmtId="166" fontId="14" fillId="0" borderId="2" xfId="0" applyNumberFormat="1" applyFont="1" applyFill="1" applyBorder="1" applyAlignment="1">
      <alignment horizontal="center" vertical="center" wrapText="1"/>
    </xf>
    <xf numFmtId="0" fontId="14" fillId="0" borderId="7" xfId="7" applyFont="1" applyFill="1" applyBorder="1" applyAlignment="1">
      <alignment horizontal="center" vertical="center" wrapText="1"/>
    </xf>
    <xf numFmtId="0" fontId="14" fillId="0" borderId="6" xfId="7" applyFont="1" applyFill="1" applyBorder="1" applyAlignment="1">
      <alignment horizontal="center" vertical="center" wrapText="1"/>
    </xf>
    <xf numFmtId="0" fontId="14" fillId="0" borderId="5" xfId="7" applyFont="1" applyFill="1" applyBorder="1" applyAlignment="1">
      <alignment horizontal="center" vertical="center" wrapText="1"/>
    </xf>
    <xf numFmtId="0" fontId="39" fillId="9" borderId="7" xfId="0" applyFont="1" applyFill="1" applyBorder="1" applyAlignment="1">
      <alignment horizontal="right" vertical="center" wrapText="1"/>
    </xf>
    <xf numFmtId="0" fontId="39" fillId="9" borderId="34" xfId="0" applyFont="1" applyFill="1" applyBorder="1" applyAlignment="1">
      <alignment horizontal="right" vertical="center" wrapText="1"/>
    </xf>
    <xf numFmtId="0" fontId="10" fillId="9" borderId="2" xfId="2" applyFont="1" applyFill="1" applyBorder="1" applyAlignment="1">
      <alignment horizontal="center" vertical="center"/>
    </xf>
    <xf numFmtId="166" fontId="14" fillId="0" borderId="1" xfId="0" applyNumberFormat="1" applyFont="1" applyFill="1" applyBorder="1" applyAlignment="1">
      <alignment horizontal="center" vertical="center" wrapText="1"/>
    </xf>
    <xf numFmtId="0" fontId="38" fillId="0" borderId="11" xfId="0" applyFont="1" applyFill="1" applyBorder="1" applyAlignment="1">
      <alignment vertical="center"/>
    </xf>
    <xf numFmtId="0" fontId="38" fillId="0" borderId="10" xfId="0" applyFont="1" applyFill="1" applyBorder="1" applyAlignment="1">
      <alignment vertical="center"/>
    </xf>
    <xf numFmtId="0" fontId="39" fillId="9" borderId="26" xfId="0" applyFont="1" applyFill="1" applyBorder="1" applyAlignment="1">
      <alignment horizontal="right" vertical="center" wrapText="1"/>
    </xf>
    <xf numFmtId="0" fontId="39" fillId="9" borderId="27" xfId="0" applyFont="1" applyFill="1" applyBorder="1" applyAlignment="1">
      <alignment horizontal="right" vertical="center" wrapText="1"/>
    </xf>
    <xf numFmtId="0" fontId="39" fillId="9" borderId="28" xfId="0" applyFont="1" applyFill="1" applyBorder="1" applyAlignment="1">
      <alignment horizontal="right" vertical="center" wrapText="1"/>
    </xf>
    <xf numFmtId="166" fontId="14" fillId="0" borderId="29" xfId="0" applyNumberFormat="1" applyFont="1" applyFill="1" applyBorder="1" applyAlignment="1">
      <alignment horizontal="center" vertical="center" wrapText="1"/>
    </xf>
    <xf numFmtId="166" fontId="14" fillId="0" borderId="30" xfId="0" applyNumberFormat="1" applyFont="1" applyFill="1" applyBorder="1" applyAlignment="1">
      <alignment horizontal="center" vertical="center" wrapText="1"/>
    </xf>
    <xf numFmtId="166" fontId="14" fillId="0" borderId="32" xfId="0" applyNumberFormat="1" applyFont="1" applyFill="1" applyBorder="1" applyAlignment="1">
      <alignment horizontal="center" vertical="center" wrapText="1"/>
    </xf>
    <xf numFmtId="166" fontId="14" fillId="0" borderId="4" xfId="0" applyNumberFormat="1" applyFont="1" applyFill="1" applyBorder="1" applyAlignment="1">
      <alignment horizontal="center" vertical="center" wrapText="1"/>
    </xf>
    <xf numFmtId="170" fontId="30" fillId="0" borderId="2" xfId="0" applyNumberFormat="1" applyFont="1" applyBorder="1" applyAlignment="1">
      <alignment horizontal="center" vertical="top" wrapText="1"/>
    </xf>
    <xf numFmtId="170" fontId="31" fillId="0" borderId="2" xfId="0" applyNumberFormat="1" applyFont="1" applyBorder="1" applyAlignment="1">
      <alignment horizontal="center"/>
    </xf>
    <xf numFmtId="0" fontId="21" fillId="0" borderId="0" xfId="0" applyFont="1" applyAlignment="1">
      <alignment horizontal="center" vertical="center" wrapText="1"/>
    </xf>
    <xf numFmtId="0" fontId="23" fillId="0" borderId="0" xfId="0" applyFont="1" applyAlignment="1">
      <alignment horizontal="center" vertical="center" wrapText="1"/>
    </xf>
    <xf numFmtId="0" fontId="21" fillId="6" borderId="2" xfId="0" applyFont="1" applyFill="1" applyBorder="1" applyAlignment="1">
      <alignment horizontal="center" vertical="center" wrapText="1"/>
    </xf>
    <xf numFmtId="0" fontId="21" fillId="4" borderId="2" xfId="0" applyFont="1" applyFill="1" applyBorder="1" applyAlignment="1">
      <alignment horizontal="center" vertical="center" wrapText="1"/>
    </xf>
    <xf numFmtId="0" fontId="21" fillId="5" borderId="2" xfId="0" applyFont="1" applyFill="1" applyBorder="1" applyAlignment="1">
      <alignment horizontal="center"/>
    </xf>
    <xf numFmtId="0" fontId="23" fillId="0" borderId="0" xfId="0" applyFont="1" applyAlignment="1">
      <alignment horizontal="center" vertical="center"/>
    </xf>
    <xf numFmtId="0" fontId="10" fillId="11" borderId="2" xfId="0" applyFont="1" applyFill="1" applyBorder="1" applyAlignment="1">
      <alignment horizontal="center" vertical="center"/>
    </xf>
    <xf numFmtId="0" fontId="16" fillId="0" borderId="17" xfId="0" applyFont="1" applyBorder="1" applyAlignment="1">
      <alignment horizontal="center" vertical="center" wrapText="1"/>
    </xf>
    <xf numFmtId="0" fontId="16" fillId="0" borderId="15" xfId="0" applyFont="1" applyBorder="1" applyAlignment="1">
      <alignment horizontal="center" vertical="center" wrapText="1"/>
    </xf>
    <xf numFmtId="0" fontId="16" fillId="0" borderId="14"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4" xfId="0" applyFont="1" applyBorder="1" applyAlignment="1">
      <alignment horizontal="center" vertical="center" wrapText="1"/>
    </xf>
    <xf numFmtId="165" fontId="18" fillId="0" borderId="17" xfId="9" applyFont="1" applyBorder="1" applyAlignment="1">
      <alignment vertical="center" wrapText="1"/>
    </xf>
    <xf numFmtId="165" fontId="18" fillId="0" borderId="15" xfId="9" applyFont="1" applyBorder="1" applyAlignment="1">
      <alignment vertical="center" wrapText="1"/>
    </xf>
    <xf numFmtId="165" fontId="18" fillId="0" borderId="14" xfId="9" applyFont="1" applyBorder="1" applyAlignment="1">
      <alignment vertical="center" wrapText="1"/>
    </xf>
    <xf numFmtId="0" fontId="16" fillId="0" borderId="17" xfId="0" applyFont="1" applyBorder="1" applyAlignment="1">
      <alignment vertical="center" wrapText="1"/>
    </xf>
    <xf numFmtId="0" fontId="16" fillId="0" borderId="15" xfId="0" applyFont="1" applyBorder="1" applyAlignment="1">
      <alignment vertical="center" wrapText="1"/>
    </xf>
    <xf numFmtId="0" fontId="16" fillId="0" borderId="14" xfId="0" applyFont="1" applyBorder="1" applyAlignment="1">
      <alignment vertical="center" wrapText="1"/>
    </xf>
    <xf numFmtId="0" fontId="18" fillId="0" borderId="17" xfId="0" applyFont="1" applyBorder="1" applyAlignment="1">
      <alignment horizontal="center" vertical="center" wrapText="1"/>
    </xf>
    <xf numFmtId="0" fontId="18" fillId="0" borderId="15" xfId="0" applyFont="1" applyBorder="1" applyAlignment="1">
      <alignment horizontal="center" vertical="center" wrapText="1"/>
    </xf>
    <xf numFmtId="0" fontId="18" fillId="0" borderId="14" xfId="0" applyFont="1" applyBorder="1" applyAlignment="1">
      <alignment horizontal="center" vertical="center" wrapText="1"/>
    </xf>
    <xf numFmtId="0" fontId="18" fillId="0" borderId="17" xfId="0" applyFont="1" applyBorder="1" applyAlignment="1">
      <alignment vertical="center" wrapText="1"/>
    </xf>
    <xf numFmtId="0" fontId="18" fillId="0" borderId="15" xfId="0" applyFont="1" applyBorder="1" applyAlignment="1">
      <alignment vertical="center" wrapText="1"/>
    </xf>
    <xf numFmtId="0" fontId="18" fillId="0" borderId="14" xfId="0" applyFont="1" applyBorder="1" applyAlignment="1">
      <alignment vertical="center" wrapText="1"/>
    </xf>
    <xf numFmtId="0" fontId="22" fillId="2" borderId="2" xfId="0" applyFont="1" applyFill="1" applyBorder="1" applyAlignment="1">
      <alignment horizontal="center" vertical="center"/>
    </xf>
    <xf numFmtId="0" fontId="31" fillId="0" borderId="2" xfId="0" applyFont="1" applyBorder="1" applyAlignment="1">
      <alignment horizontal="center"/>
    </xf>
    <xf numFmtId="0" fontId="28" fillId="0" borderId="0" xfId="0" applyFont="1" applyAlignment="1">
      <alignment horizontal="center" vertical="center" wrapText="1"/>
    </xf>
    <xf numFmtId="0" fontId="28" fillId="0" borderId="0" xfId="0" applyFont="1" applyAlignment="1">
      <alignment horizontal="center" vertical="center"/>
    </xf>
    <xf numFmtId="0" fontId="21" fillId="11" borderId="2" xfId="0" applyFont="1" applyFill="1" applyBorder="1" applyAlignment="1">
      <alignment horizontal="center" vertical="center"/>
    </xf>
    <xf numFmtId="0" fontId="27" fillId="0" borderId="0" xfId="0" applyFont="1" applyAlignment="1">
      <alignment horizontal="center" vertical="center" wrapText="1"/>
    </xf>
    <xf numFmtId="0" fontId="29" fillId="0" borderId="2" xfId="0" applyFont="1" applyBorder="1" applyAlignment="1">
      <alignment horizontal="center" vertical="center" wrapText="1"/>
    </xf>
    <xf numFmtId="0" fontId="24" fillId="0" borderId="2" xfId="0" applyFont="1" applyBorder="1" applyAlignment="1">
      <alignment horizontal="center" vertical="center" wrapText="1"/>
    </xf>
    <xf numFmtId="0" fontId="26" fillId="13" borderId="2" xfId="0" applyFont="1" applyFill="1" applyBorder="1" applyAlignment="1">
      <alignment horizontal="center" vertical="center" wrapText="1"/>
    </xf>
    <xf numFmtId="165" fontId="22" fillId="2" borderId="2" xfId="9" applyFont="1" applyFill="1" applyBorder="1" applyAlignment="1">
      <alignment horizontal="center" vertical="center" wrapText="1"/>
    </xf>
    <xf numFmtId="164" fontId="7" fillId="0" borderId="2" xfId="0" applyNumberFormat="1" applyFont="1" applyBorder="1" applyAlignment="1">
      <alignment horizontal="left"/>
    </xf>
    <xf numFmtId="0" fontId="7" fillId="0" borderId="2" xfId="0" applyFont="1" applyBorder="1" applyAlignment="1">
      <alignment horizontal="left"/>
    </xf>
    <xf numFmtId="0" fontId="8" fillId="5" borderId="2" xfId="0" applyFont="1" applyFill="1" applyBorder="1" applyAlignment="1">
      <alignment horizontal="center" vertical="center" wrapText="1"/>
    </xf>
    <xf numFmtId="165" fontId="7" fillId="0" borderId="2" xfId="9" applyFont="1" applyBorder="1" applyAlignment="1">
      <alignment horizontal="left"/>
    </xf>
    <xf numFmtId="0" fontId="8" fillId="12" borderId="2" xfId="0" applyFont="1" applyFill="1" applyBorder="1" applyAlignment="1">
      <alignment horizontal="center" vertical="center" wrapText="1"/>
    </xf>
    <xf numFmtId="164" fontId="7" fillId="0" borderId="7" xfId="9" applyNumberFormat="1" applyFont="1" applyBorder="1" applyAlignment="1">
      <alignment horizontal="center"/>
    </xf>
    <xf numFmtId="164" fontId="7" fillId="0" borderId="6" xfId="9" applyNumberFormat="1" applyFont="1" applyBorder="1" applyAlignment="1">
      <alignment horizontal="center"/>
    </xf>
    <xf numFmtId="164" fontId="7" fillId="0" borderId="5" xfId="9" applyNumberFormat="1" applyFont="1" applyBorder="1" applyAlignment="1">
      <alignment horizontal="center"/>
    </xf>
    <xf numFmtId="164" fontId="7" fillId="0" borderId="7" xfId="9" applyNumberFormat="1" applyFont="1" applyBorder="1" applyAlignment="1">
      <alignment horizontal="center" wrapText="1"/>
    </xf>
    <xf numFmtId="164" fontId="7" fillId="0" borderId="6" xfId="9" applyNumberFormat="1" applyFont="1" applyBorder="1" applyAlignment="1">
      <alignment horizontal="center" wrapText="1"/>
    </xf>
    <xf numFmtId="164" fontId="7" fillId="0" borderId="5" xfId="9" applyNumberFormat="1" applyFont="1" applyBorder="1" applyAlignment="1">
      <alignment horizontal="center" wrapText="1"/>
    </xf>
  </cellXfs>
  <cellStyles count="14">
    <cellStyle name="Excel Built-in Normal" xfId="11" xr:uid="{00000000-0005-0000-0000-000000000000}"/>
    <cellStyle name="Millares [0] 2" xfId="3" xr:uid="{00000000-0005-0000-0000-000001000000}"/>
    <cellStyle name="Millares 2" xfId="5" xr:uid="{00000000-0005-0000-0000-000002000000}"/>
    <cellStyle name="Moneda" xfId="9" builtinId="4"/>
    <cellStyle name="Moneda [0] 2" xfId="10" xr:uid="{00000000-0005-0000-0000-000004000000}"/>
    <cellStyle name="Moneda 2" xfId="6" xr:uid="{00000000-0005-0000-0000-000005000000}"/>
    <cellStyle name="Normal" xfId="0" builtinId="0"/>
    <cellStyle name="Normal 2" xfId="2" xr:uid="{00000000-0005-0000-0000-000007000000}"/>
    <cellStyle name="Normal 2 2" xfId="7" xr:uid="{00000000-0005-0000-0000-000008000000}"/>
    <cellStyle name="Normal 2 3" xfId="8" xr:uid="{00000000-0005-0000-0000-000009000000}"/>
    <cellStyle name="Normal 3" xfId="12" xr:uid="{00000000-0005-0000-0000-00000A000000}"/>
    <cellStyle name="Normal 5 2" xfId="4" xr:uid="{00000000-0005-0000-0000-00000B000000}"/>
    <cellStyle name="Normal 6 2" xfId="13" xr:uid="{FE7546B7-ABF6-4BB2-AE5A-380FA2855723}"/>
    <cellStyle name="Normal 8" xfId="1" xr:uid="{00000000-0005-0000-0000-00000C000000}"/>
  </cellStyles>
  <dxfs count="3">
    <dxf>
      <font>
        <color rgb="FF000000"/>
      </font>
      <fill>
        <patternFill>
          <bgColor rgb="FFFFFFCC"/>
        </patternFill>
      </fill>
    </dxf>
    <dxf>
      <font>
        <color rgb="FF000000"/>
      </font>
      <fill>
        <patternFill>
          <bgColor rgb="FFFFFFCC"/>
        </patternFill>
      </fill>
    </dxf>
    <dxf>
      <font>
        <color rgb="FF000000"/>
      </font>
      <fill>
        <patternFill patternType="solid">
          <fgColor rgb="FFFFFFCC"/>
          <bgColor rgb="FFFFFFCC"/>
        </patternFill>
      </fill>
    </dxf>
  </dxfs>
  <tableStyles count="0" defaultTableStyle="TableStyleMedium2" defaultPivotStyle="PivotStyleLight16"/>
  <colors>
    <mruColors>
      <color rgb="FFFF66FF"/>
      <color rgb="FF66FFFF"/>
      <color rgb="FF90408A"/>
      <color rgb="FFCC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E42F03EF/DATA%202010"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E42F03EF/DATA%202010%20"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PATRIC~1/AppData/Local/Temp/4.%20PLANTILLA%20EJEMPLO%20ANEXO%20PPTO%20POAI%202015%20AJUSTAD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PATRIC~1/AppData/Local/Temp/4.%20PLANTILLA%20EJEMPLO%20ANEXO%20PPTO%20POAI%202015%20AJUSTAD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Caro%20save/Perfil%20de%20Usuario/Carolina/Downloads/BP-26003235_000%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YLIST"/>
      <sheetName val="Listados"/>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IR_OBJETO_FUENTE"/>
      <sheetName val="INTRODUCIR_CCPD"/>
      <sheetName val="MYLIST"/>
      <sheetName val="INTRODUCIR_OBJETO"/>
      <sheetName val="Hoja2"/>
      <sheetName val="Listados"/>
      <sheetName val="Listados a"/>
      <sheetName val="LISTA MPD"/>
      <sheetName val="Hoja1"/>
      <sheetName val="Hoja 1"/>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 val="Hoja2"/>
      <sheetName val="Listados"/>
      <sheetName val="MYLIST"/>
      <sheetName val="ACTIV. PROGRAM-FIDIC-FINA -"/>
      <sheetName val="ACTIV. PROD-INDIC POBL OBJ."/>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
        <row r="2">
          <cell r="D2" t="str">
            <v>4111 SECRETARIA GENERAL</v>
          </cell>
        </row>
      </sheetData>
      <sheetData sheetId="3"/>
      <sheetData sheetId="4"/>
      <sheetData sheetId="5"/>
      <sheetData sheetId="6" refreshError="1"/>
      <sheetData sheetId="7" refreshError="1"/>
      <sheetData sheetId="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9">
        <row r="2">
          <cell r="D2" t="str">
            <v>4111 SECRETARIA GENERAL</v>
          </cell>
        </row>
      </sheetData>
      <sheetData sheetId="1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2"/>
      <sheetData sheetId="13"/>
      <sheetData sheetId="1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5">
        <row r="2">
          <cell r="D2" t="str">
            <v>4111 SECRETARIA GENERAL</v>
          </cell>
        </row>
      </sheetData>
      <sheetData sheetId="1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8"/>
      <sheetData sheetId="19"/>
      <sheetData sheetId="2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1">
        <row r="2">
          <cell r="D2" t="str">
            <v>4111 SECRETARIA GENERAL</v>
          </cell>
        </row>
      </sheetData>
      <sheetData sheetId="2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3">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4"/>
      <sheetData sheetId="25"/>
      <sheetData sheetId="2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7">
        <row r="2">
          <cell r="D2" t="str">
            <v>4111 SECRETARIA GENERAL</v>
          </cell>
        </row>
      </sheetData>
      <sheetData sheetId="2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9">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0"/>
      <sheetData sheetId="31"/>
      <sheetData sheetId="3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3">
        <row r="2">
          <cell r="D2" t="str">
            <v>4111 SECRETARIA GENERAL</v>
          </cell>
        </row>
      </sheetData>
      <sheetData sheetId="3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6"/>
      <sheetData sheetId="37"/>
      <sheetData sheetId="3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9">
        <row r="2">
          <cell r="D2" t="str">
            <v>4111 SECRETARIA GENERAL</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 val="Hoja2"/>
      <sheetName val="ACTIV. PROGRAM-FIDIC-FINA -"/>
      <sheetName val="ACTIV. PROD-INDIC POBL OBJ."/>
      <sheetName val="Listados"/>
      <sheetName val="MYLIST"/>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s>
    <sheetDataSet>
      <sheetData sheetId="0" refreshError="1">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2"/>
      <sheetData sheetId="13"/>
      <sheetData sheetId="1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5">
        <row r="2">
          <cell r="D2" t="str">
            <v>4111 SECRETARIA GENERAL</v>
          </cell>
        </row>
      </sheetData>
      <sheetData sheetId="1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8"/>
      <sheetData sheetId="19"/>
      <sheetData sheetId="2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1">
        <row r="2">
          <cell r="D2" t="str">
            <v>4111 SECRETARIA GENERAL</v>
          </cell>
        </row>
      </sheetData>
      <sheetData sheetId="2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3">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4"/>
      <sheetData sheetId="25"/>
      <sheetData sheetId="2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7">
        <row r="2">
          <cell r="D2" t="str">
            <v>4111 SECRETARIA GENERAL</v>
          </cell>
        </row>
      </sheetData>
      <sheetData sheetId="2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9">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0"/>
      <sheetData sheetId="31"/>
      <sheetData sheetId="3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3">
        <row r="2">
          <cell r="D2" t="str">
            <v>4111 SECRETARIA GENERAL</v>
          </cell>
        </row>
      </sheetData>
      <sheetData sheetId="3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6"/>
      <sheetData sheetId="37"/>
      <sheetData sheetId="3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9">
        <row r="2">
          <cell r="D2" t="str">
            <v>4111 SECRETARIA GENERAL</v>
          </cell>
        </row>
      </sheetData>
      <sheetData sheetId="40"/>
      <sheetData sheetId="41"/>
      <sheetData sheetId="42"/>
      <sheetData sheetId="43"/>
      <sheetData sheetId="44"/>
      <sheetData sheetId="45"/>
      <sheetData sheetId="46"/>
      <sheetData sheetId="4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PROYECTADA"/>
      <sheetName val="DETALLE POBLACIÓN PROYECTADA"/>
      <sheetName val="PPTO DETALLADO  AÑO 2022"/>
    </sheetNames>
    <sheetDataSet>
      <sheetData sheetId="0" refreshError="1"/>
      <sheetData sheetId="1">
        <row r="16">
          <cell r="M16" t="str">
            <v>Caracterizar el mercado laboral a través del levantamiento de la línea base.</v>
          </cell>
        </row>
        <row r="17">
          <cell r="M17" t="str">
            <v>Diseñar metodología de acercamiento entre la oferta y la demanda laboral entre la población y potenciales empleadores.</v>
          </cell>
        </row>
        <row r="18">
          <cell r="M18" t="str">
            <v>Realizar capacitación para facilitar una vinculación laboral efectiva</v>
          </cell>
        </row>
        <row r="19">
          <cell r="M19" t="str">
            <v>Realizar Feria de empleabilidad para conocer en funcionamiento de Sistema de empleabilidad</v>
          </cell>
        </row>
        <row r="20">
          <cell r="M20" t="str">
            <v>Realizar Jornada de empleo para presentar la mano de obra calificada a las empresas que tienen necesidad de contratación</v>
          </cell>
        </row>
        <row r="21">
          <cell r="M21" t="str">
            <v>Realizar seguimiento a la vinculación laboral efectiva</v>
          </cell>
        </row>
      </sheetData>
      <sheetData sheetId="2" refreshError="1"/>
      <sheetData sheetId="3"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54"/>
  <sheetViews>
    <sheetView zoomScale="70" zoomScaleNormal="70" workbookViewId="0">
      <selection activeCell="G54" sqref="G54"/>
    </sheetView>
  </sheetViews>
  <sheetFormatPr baseColWidth="10" defaultColWidth="9" defaultRowHeight="13"/>
  <cols>
    <col min="1" max="1" width="7" style="2" customWidth="1"/>
    <col min="2" max="2" width="19.5703125" style="2" customWidth="1"/>
    <col min="3" max="3" width="49.7109375" style="1" bestFit="1" customWidth="1"/>
    <col min="4" max="4" width="9" style="2"/>
    <col min="5" max="5" width="8.85546875" style="2" customWidth="1"/>
    <col min="6" max="6" width="17.7109375" style="3" customWidth="1"/>
    <col min="7" max="7" width="20.42578125" style="3" customWidth="1"/>
    <col min="8" max="16384" width="9" style="1"/>
  </cols>
  <sheetData>
    <row r="1" spans="1:7" ht="16">
      <c r="A1" s="179" t="s">
        <v>6</v>
      </c>
      <c r="B1" s="179"/>
      <c r="C1" s="179"/>
      <c r="D1" s="179"/>
      <c r="E1" s="179"/>
      <c r="F1" s="179"/>
      <c r="G1" s="179"/>
    </row>
    <row r="2" spans="1:7" ht="16">
      <c r="A2" s="179" t="s">
        <v>43</v>
      </c>
      <c r="B2" s="179"/>
      <c r="C2" s="179"/>
      <c r="D2" s="179"/>
      <c r="E2" s="179"/>
      <c r="F2" s="179"/>
      <c r="G2" s="179"/>
    </row>
    <row r="3" spans="1:7">
      <c r="A3" s="180" t="s">
        <v>44</v>
      </c>
      <c r="B3" s="180"/>
      <c r="C3" s="180"/>
      <c r="D3" s="180"/>
      <c r="E3" s="180"/>
      <c r="F3" s="180"/>
      <c r="G3" s="180"/>
    </row>
    <row r="4" spans="1:7" ht="47.25" customHeight="1">
      <c r="A4" s="181" t="s">
        <v>7</v>
      </c>
      <c r="B4" s="181"/>
      <c r="C4" s="181"/>
      <c r="D4" s="181"/>
      <c r="E4" s="181"/>
      <c r="F4" s="181"/>
      <c r="G4" s="181"/>
    </row>
    <row r="5" spans="1:7" ht="47.25" customHeight="1">
      <c r="A5" s="62" t="s">
        <v>45</v>
      </c>
      <c r="B5" s="63" t="s">
        <v>46</v>
      </c>
      <c r="C5" s="64" t="s">
        <v>13</v>
      </c>
      <c r="D5" s="63" t="s">
        <v>5</v>
      </c>
      <c r="E5" s="64" t="s">
        <v>14</v>
      </c>
      <c r="F5" s="65" t="s">
        <v>15</v>
      </c>
      <c r="G5" s="66" t="s">
        <v>16</v>
      </c>
    </row>
    <row r="6" spans="1:7" ht="78.75" customHeight="1">
      <c r="A6" s="160" t="s">
        <v>3</v>
      </c>
      <c r="B6" s="160" t="s">
        <v>47</v>
      </c>
      <c r="C6" s="32" t="s">
        <v>48</v>
      </c>
      <c r="D6" s="33" t="s">
        <v>17</v>
      </c>
      <c r="E6" s="33">
        <v>30</v>
      </c>
      <c r="F6" s="34">
        <v>20000</v>
      </c>
      <c r="G6" s="35">
        <f t="shared" ref="G6:G10" si="0">E6*F6</f>
        <v>600000</v>
      </c>
    </row>
    <row r="7" spans="1:7" ht="74.25" customHeight="1">
      <c r="A7" s="161"/>
      <c r="B7" s="161"/>
      <c r="C7" s="32" t="s">
        <v>49</v>
      </c>
      <c r="D7" s="33" t="s">
        <v>1</v>
      </c>
      <c r="E7" s="33">
        <v>10</v>
      </c>
      <c r="F7" s="34">
        <v>2000</v>
      </c>
      <c r="G7" s="35">
        <f t="shared" si="0"/>
        <v>20000</v>
      </c>
    </row>
    <row r="8" spans="1:7" ht="78" customHeight="1">
      <c r="A8" s="161"/>
      <c r="B8" s="161"/>
      <c r="C8" s="32" t="s">
        <v>50</v>
      </c>
      <c r="D8" s="33" t="s">
        <v>1</v>
      </c>
      <c r="E8" s="33">
        <v>2</v>
      </c>
      <c r="F8" s="34">
        <v>200000</v>
      </c>
      <c r="G8" s="35">
        <f t="shared" si="0"/>
        <v>400000</v>
      </c>
    </row>
    <row r="9" spans="1:7" ht="70.5" customHeight="1">
      <c r="A9" s="161"/>
      <c r="B9" s="161"/>
      <c r="C9" s="36" t="s">
        <v>51</v>
      </c>
      <c r="D9" s="37" t="s">
        <v>1</v>
      </c>
      <c r="E9" s="38">
        <v>3</v>
      </c>
      <c r="F9" s="39">
        <v>60000</v>
      </c>
      <c r="G9" s="39">
        <f t="shared" si="0"/>
        <v>180000</v>
      </c>
    </row>
    <row r="10" spans="1:7" ht="75" customHeight="1">
      <c r="A10" s="161"/>
      <c r="B10" s="161"/>
      <c r="C10" s="32" t="s">
        <v>52</v>
      </c>
      <c r="D10" s="33" t="s">
        <v>1</v>
      </c>
      <c r="E10" s="33">
        <v>150</v>
      </c>
      <c r="F10" s="34">
        <v>2500</v>
      </c>
      <c r="G10" s="35">
        <f t="shared" si="0"/>
        <v>375000</v>
      </c>
    </row>
    <row r="11" spans="1:7" ht="33.75" customHeight="1">
      <c r="A11" s="165"/>
      <c r="B11" s="165"/>
      <c r="C11" s="162" t="s">
        <v>53</v>
      </c>
      <c r="D11" s="158"/>
      <c r="E11" s="158"/>
      <c r="F11" s="159"/>
      <c r="G11" s="133">
        <f>SUM(G6:G10)</f>
        <v>1575000</v>
      </c>
    </row>
    <row r="12" spans="1:7" ht="60.75" customHeight="1">
      <c r="A12" s="175" t="s">
        <v>0</v>
      </c>
      <c r="B12" s="176" t="s">
        <v>54</v>
      </c>
      <c r="C12" s="32" t="s">
        <v>55</v>
      </c>
      <c r="D12" s="33" t="s">
        <v>1</v>
      </c>
      <c r="E12" s="33">
        <v>1</v>
      </c>
      <c r="F12" s="34">
        <v>2800000</v>
      </c>
      <c r="G12" s="35">
        <f t="shared" ref="G12:G13" si="1">E12*F12</f>
        <v>2800000</v>
      </c>
    </row>
    <row r="13" spans="1:7" ht="60.75" customHeight="1">
      <c r="A13" s="161"/>
      <c r="B13" s="177"/>
      <c r="C13" s="32" t="s">
        <v>56</v>
      </c>
      <c r="D13" s="33" t="s">
        <v>1</v>
      </c>
      <c r="E13" s="33">
        <v>1</v>
      </c>
      <c r="F13" s="34">
        <v>2800000</v>
      </c>
      <c r="G13" s="35">
        <f t="shared" si="1"/>
        <v>2800000</v>
      </c>
    </row>
    <row r="14" spans="1:7" ht="37.5" customHeight="1">
      <c r="A14" s="165"/>
      <c r="B14" s="178"/>
      <c r="C14" s="162" t="s">
        <v>57</v>
      </c>
      <c r="D14" s="158"/>
      <c r="E14" s="158"/>
      <c r="F14" s="159"/>
      <c r="G14" s="133">
        <f>SUM(G12:G13)</f>
        <v>5600000</v>
      </c>
    </row>
    <row r="15" spans="1:7" ht="37.5" customHeight="1">
      <c r="A15" s="157" t="s">
        <v>58</v>
      </c>
      <c r="B15" s="158"/>
      <c r="C15" s="158"/>
      <c r="D15" s="158"/>
      <c r="E15" s="158"/>
      <c r="F15" s="159"/>
      <c r="G15" s="134">
        <f>G11+G14</f>
        <v>7175000</v>
      </c>
    </row>
    <row r="16" spans="1:7" ht="57.75" customHeight="1">
      <c r="A16" s="160" t="s">
        <v>4</v>
      </c>
      <c r="B16" s="160" t="s">
        <v>59</v>
      </c>
      <c r="C16" s="170" t="s">
        <v>60</v>
      </c>
      <c r="D16" s="171"/>
      <c r="E16" s="171"/>
      <c r="F16" s="171"/>
      <c r="G16" s="172"/>
    </row>
    <row r="17" spans="1:7" ht="43.5" customHeight="1">
      <c r="A17" s="161"/>
      <c r="B17" s="161"/>
      <c r="C17" s="170" t="s">
        <v>61</v>
      </c>
      <c r="D17" s="171"/>
      <c r="E17" s="171"/>
      <c r="F17" s="171"/>
      <c r="G17" s="172"/>
    </row>
    <row r="18" spans="1:7" ht="280">
      <c r="A18" s="161"/>
      <c r="B18" s="161"/>
      <c r="C18" s="40" t="s">
        <v>62</v>
      </c>
      <c r="D18" s="41" t="s">
        <v>17</v>
      </c>
      <c r="E18" s="41">
        <v>130</v>
      </c>
      <c r="F18" s="42">
        <v>65000</v>
      </c>
      <c r="G18" s="35">
        <f t="shared" ref="G18:G19" si="2">E18*F18</f>
        <v>8450000</v>
      </c>
    </row>
    <row r="19" spans="1:7" ht="88.5" customHeight="1">
      <c r="A19" s="161"/>
      <c r="B19" s="161"/>
      <c r="C19" s="40" t="s">
        <v>63</v>
      </c>
      <c r="D19" s="41" t="s">
        <v>17</v>
      </c>
      <c r="E19" s="41">
        <v>130</v>
      </c>
      <c r="F19" s="42">
        <v>75000</v>
      </c>
      <c r="G19" s="35">
        <f t="shared" si="2"/>
        <v>9750000</v>
      </c>
    </row>
    <row r="20" spans="1:7" ht="36" customHeight="1">
      <c r="A20" s="161"/>
      <c r="B20" s="161"/>
      <c r="C20" s="67"/>
      <c r="D20" s="135"/>
      <c r="E20" s="135"/>
      <c r="F20" s="136" t="s">
        <v>18</v>
      </c>
      <c r="G20" s="137">
        <f>SUM(G18:G19)</f>
        <v>18200000</v>
      </c>
    </row>
    <row r="21" spans="1:7" ht="52.5" customHeight="1">
      <c r="A21" s="161"/>
      <c r="B21" s="161"/>
      <c r="C21" s="170" t="s">
        <v>64</v>
      </c>
      <c r="D21" s="171"/>
      <c r="E21" s="171"/>
      <c r="F21" s="171"/>
      <c r="G21" s="172"/>
    </row>
    <row r="22" spans="1:7" ht="210" customHeight="1">
      <c r="A22" s="161"/>
      <c r="B22" s="161"/>
      <c r="C22" s="40" t="s">
        <v>65</v>
      </c>
      <c r="D22" s="41" t="s">
        <v>17</v>
      </c>
      <c r="E22" s="41">
        <v>130</v>
      </c>
      <c r="F22" s="42">
        <v>80000</v>
      </c>
      <c r="G22" s="35">
        <f t="shared" ref="G22:G25" si="3">E22*F22</f>
        <v>10400000</v>
      </c>
    </row>
    <row r="23" spans="1:7" ht="188.25" customHeight="1">
      <c r="A23" s="161"/>
      <c r="B23" s="161"/>
      <c r="C23" s="43" t="s">
        <v>66</v>
      </c>
      <c r="D23" s="41" t="s">
        <v>17</v>
      </c>
      <c r="E23" s="41">
        <v>130</v>
      </c>
      <c r="F23" s="42">
        <v>80000</v>
      </c>
      <c r="G23" s="35">
        <f t="shared" si="3"/>
        <v>10400000</v>
      </c>
    </row>
    <row r="24" spans="1:7" ht="238">
      <c r="A24" s="161"/>
      <c r="B24" s="161"/>
      <c r="C24" s="44" t="s">
        <v>67</v>
      </c>
      <c r="D24" s="41" t="s">
        <v>17</v>
      </c>
      <c r="E24" s="41">
        <v>130</v>
      </c>
      <c r="F24" s="42">
        <v>65000</v>
      </c>
      <c r="G24" s="35">
        <f t="shared" si="3"/>
        <v>8450000</v>
      </c>
    </row>
    <row r="25" spans="1:7" ht="194.25" customHeight="1">
      <c r="A25" s="161"/>
      <c r="B25" s="161"/>
      <c r="C25" s="44" t="s">
        <v>68</v>
      </c>
      <c r="D25" s="41" t="s">
        <v>17</v>
      </c>
      <c r="E25" s="41">
        <v>130</v>
      </c>
      <c r="F25" s="42">
        <v>80000</v>
      </c>
      <c r="G25" s="35">
        <f t="shared" si="3"/>
        <v>10400000</v>
      </c>
    </row>
    <row r="26" spans="1:7" ht="27.75" customHeight="1">
      <c r="A26" s="161"/>
      <c r="B26" s="161"/>
      <c r="C26" s="138"/>
      <c r="D26" s="135"/>
      <c r="E26" s="135"/>
      <c r="F26" s="136" t="s">
        <v>18</v>
      </c>
      <c r="G26" s="139">
        <f>SUM(G22:G25)</f>
        <v>39650000</v>
      </c>
    </row>
    <row r="27" spans="1:7" ht="27.75" customHeight="1">
      <c r="A27" s="161"/>
      <c r="B27" s="161"/>
      <c r="C27" s="157" t="s">
        <v>69</v>
      </c>
      <c r="D27" s="173"/>
      <c r="E27" s="173"/>
      <c r="F27" s="173"/>
      <c r="G27" s="140">
        <f>SUM(G26,G20)</f>
        <v>57850000</v>
      </c>
    </row>
    <row r="28" spans="1:7" ht="34.5" customHeight="1">
      <c r="A28" s="161"/>
      <c r="B28" s="161"/>
      <c r="C28" s="170" t="s">
        <v>70</v>
      </c>
      <c r="D28" s="171"/>
      <c r="E28" s="171"/>
      <c r="F28" s="171"/>
      <c r="G28" s="172"/>
    </row>
    <row r="29" spans="1:7" ht="107.25" customHeight="1">
      <c r="A29" s="161"/>
      <c r="B29" s="161"/>
      <c r="C29" s="40" t="s">
        <v>71</v>
      </c>
      <c r="D29" s="41" t="s">
        <v>72</v>
      </c>
      <c r="E29" s="45">
        <v>120</v>
      </c>
      <c r="F29" s="46">
        <v>65000</v>
      </c>
      <c r="G29" s="47">
        <f>+F29*E29</f>
        <v>7800000</v>
      </c>
    </row>
    <row r="30" spans="1:7" ht="35.25" customHeight="1">
      <c r="A30" s="161"/>
      <c r="B30" s="161"/>
      <c r="C30" s="174" t="s">
        <v>73</v>
      </c>
      <c r="D30" s="168"/>
      <c r="E30" s="168"/>
      <c r="F30" s="168"/>
      <c r="G30" s="141">
        <f>SUM(G29)</f>
        <v>7800000</v>
      </c>
    </row>
    <row r="31" spans="1:7" ht="27.75" customHeight="1">
      <c r="A31" s="165"/>
      <c r="B31" s="165"/>
      <c r="C31" s="174" t="s">
        <v>74</v>
      </c>
      <c r="D31" s="168"/>
      <c r="E31" s="168"/>
      <c r="F31" s="168"/>
      <c r="G31" s="141">
        <f>G27+G30</f>
        <v>65650000</v>
      </c>
    </row>
    <row r="32" spans="1:7" ht="63" customHeight="1">
      <c r="A32" s="164" t="s">
        <v>75</v>
      </c>
      <c r="B32" s="160" t="s">
        <v>76</v>
      </c>
      <c r="C32" s="40" t="s">
        <v>77</v>
      </c>
      <c r="D32" s="48" t="s">
        <v>1</v>
      </c>
      <c r="E32" s="33">
        <v>5</v>
      </c>
      <c r="F32" s="49">
        <v>9450000</v>
      </c>
      <c r="G32" s="47">
        <f>E32*F32</f>
        <v>47250000</v>
      </c>
    </row>
    <row r="33" spans="1:7" ht="38.25" customHeight="1">
      <c r="A33" s="161"/>
      <c r="B33" s="161"/>
      <c r="C33" s="40" t="s">
        <v>78</v>
      </c>
      <c r="D33" s="48" t="s">
        <v>1</v>
      </c>
      <c r="E33" s="33">
        <v>150</v>
      </c>
      <c r="F33" s="49">
        <v>22000</v>
      </c>
      <c r="G33" s="47">
        <f t="shared" ref="G33:G41" si="4">+F33*E33</f>
        <v>3300000</v>
      </c>
    </row>
    <row r="34" spans="1:7" ht="70.5" customHeight="1">
      <c r="A34" s="161"/>
      <c r="B34" s="161"/>
      <c r="C34" s="50" t="s">
        <v>79</v>
      </c>
      <c r="D34" s="48" t="s">
        <v>1</v>
      </c>
      <c r="E34" s="33">
        <v>4500</v>
      </c>
      <c r="F34" s="49">
        <v>6700</v>
      </c>
      <c r="G34" s="47">
        <f t="shared" si="4"/>
        <v>30150000</v>
      </c>
    </row>
    <row r="35" spans="1:7" ht="53.25" customHeight="1">
      <c r="A35" s="161"/>
      <c r="B35" s="161"/>
      <c r="C35" s="50" t="s">
        <v>80</v>
      </c>
      <c r="D35" s="48" t="s">
        <v>1</v>
      </c>
      <c r="E35" s="51">
        <v>30</v>
      </c>
      <c r="F35" s="52">
        <v>880500</v>
      </c>
      <c r="G35" s="47">
        <f t="shared" si="4"/>
        <v>26415000</v>
      </c>
    </row>
    <row r="36" spans="1:7" ht="65.25" customHeight="1">
      <c r="A36" s="161"/>
      <c r="B36" s="161"/>
      <c r="C36" s="50" t="s">
        <v>81</v>
      </c>
      <c r="D36" s="48" t="s">
        <v>1</v>
      </c>
      <c r="E36" s="41">
        <v>30</v>
      </c>
      <c r="F36" s="42">
        <v>500000</v>
      </c>
      <c r="G36" s="47">
        <f t="shared" si="4"/>
        <v>15000000</v>
      </c>
    </row>
    <row r="37" spans="1:7" ht="61.5" customHeight="1">
      <c r="A37" s="161"/>
      <c r="B37" s="161"/>
      <c r="C37" s="40" t="s">
        <v>82</v>
      </c>
      <c r="D37" s="48" t="s">
        <v>1</v>
      </c>
      <c r="E37" s="41">
        <v>20</v>
      </c>
      <c r="F37" s="42">
        <v>500000</v>
      </c>
      <c r="G37" s="47">
        <f t="shared" si="4"/>
        <v>10000000</v>
      </c>
    </row>
    <row r="38" spans="1:7" ht="60.75" customHeight="1">
      <c r="A38" s="161"/>
      <c r="B38" s="161"/>
      <c r="C38" s="50" t="s">
        <v>83</v>
      </c>
      <c r="D38" s="48" t="s">
        <v>1</v>
      </c>
      <c r="E38" s="41">
        <v>20</v>
      </c>
      <c r="F38" s="42">
        <v>635500</v>
      </c>
      <c r="G38" s="47">
        <f t="shared" si="4"/>
        <v>12710000</v>
      </c>
    </row>
    <row r="39" spans="1:7" ht="61.5" customHeight="1">
      <c r="A39" s="161"/>
      <c r="B39" s="161"/>
      <c r="C39" s="40" t="s">
        <v>84</v>
      </c>
      <c r="D39" s="48" t="s">
        <v>1</v>
      </c>
      <c r="E39" s="41">
        <v>25</v>
      </c>
      <c r="F39" s="42">
        <v>644000</v>
      </c>
      <c r="G39" s="47">
        <f t="shared" si="4"/>
        <v>16100000</v>
      </c>
    </row>
    <row r="40" spans="1:7" ht="63.75" customHeight="1">
      <c r="A40" s="161"/>
      <c r="B40" s="161"/>
      <c r="C40" s="50" t="s">
        <v>85</v>
      </c>
      <c r="D40" s="48" t="s">
        <v>1</v>
      </c>
      <c r="E40" s="53">
        <v>25</v>
      </c>
      <c r="F40" s="54">
        <v>550000</v>
      </c>
      <c r="G40" s="55">
        <f t="shared" si="4"/>
        <v>13750000</v>
      </c>
    </row>
    <row r="41" spans="1:7" ht="50.25" customHeight="1">
      <c r="A41" s="161"/>
      <c r="B41" s="161"/>
      <c r="C41" s="44" t="s">
        <v>86</v>
      </c>
      <c r="D41" s="48" t="s">
        <v>1</v>
      </c>
      <c r="E41" s="41">
        <v>1</v>
      </c>
      <c r="F41" s="42">
        <v>18100000</v>
      </c>
      <c r="G41" s="56">
        <f t="shared" si="4"/>
        <v>18100000</v>
      </c>
    </row>
    <row r="42" spans="1:7" ht="27.75" customHeight="1">
      <c r="A42" s="165"/>
      <c r="B42" s="165"/>
      <c r="C42" s="162" t="s">
        <v>87</v>
      </c>
      <c r="D42" s="158"/>
      <c r="E42" s="158"/>
      <c r="F42" s="159"/>
      <c r="G42" s="142">
        <f>SUM(G32:G41)</f>
        <v>192775000</v>
      </c>
    </row>
    <row r="43" spans="1:7" ht="89.25" customHeight="1">
      <c r="A43" s="166" t="s">
        <v>88</v>
      </c>
      <c r="B43" s="166" t="s">
        <v>89</v>
      </c>
      <c r="C43" s="68" t="s">
        <v>90</v>
      </c>
      <c r="D43" s="69" t="s">
        <v>1</v>
      </c>
      <c r="E43" s="70">
        <v>1</v>
      </c>
      <c r="F43" s="71">
        <v>6725000</v>
      </c>
      <c r="G43" s="72">
        <f>E43*F43</f>
        <v>6725000</v>
      </c>
    </row>
    <row r="44" spans="1:7" ht="25.5" customHeight="1">
      <c r="A44" s="165"/>
      <c r="B44" s="165"/>
      <c r="C44" s="167" t="s">
        <v>91</v>
      </c>
      <c r="D44" s="168"/>
      <c r="E44" s="168"/>
      <c r="F44" s="169"/>
      <c r="G44" s="143">
        <f>SUM(G43)</f>
        <v>6725000</v>
      </c>
    </row>
    <row r="45" spans="1:7" ht="25.5" customHeight="1">
      <c r="A45" s="157" t="s">
        <v>92</v>
      </c>
      <c r="B45" s="158"/>
      <c r="C45" s="158"/>
      <c r="D45" s="158"/>
      <c r="E45" s="158"/>
      <c r="F45" s="159"/>
      <c r="G45" s="134">
        <f>G44+G42+G31</f>
        <v>265150000</v>
      </c>
    </row>
    <row r="46" spans="1:7" ht="40.5" customHeight="1">
      <c r="A46" s="160" t="s">
        <v>93</v>
      </c>
      <c r="B46" s="160" t="s">
        <v>94</v>
      </c>
      <c r="C46" s="36" t="s">
        <v>95</v>
      </c>
      <c r="D46" s="57" t="s">
        <v>1</v>
      </c>
      <c r="E46" s="57">
        <f>2*150</f>
        <v>300</v>
      </c>
      <c r="F46" s="58">
        <v>16000</v>
      </c>
      <c r="G46" s="39">
        <f t="shared" ref="G46:G48" si="5">E46*F46</f>
        <v>4800000</v>
      </c>
    </row>
    <row r="47" spans="1:7" ht="50.25" customHeight="1">
      <c r="A47" s="161"/>
      <c r="B47" s="161"/>
      <c r="C47" s="59" t="s">
        <v>96</v>
      </c>
      <c r="D47" s="37" t="s">
        <v>97</v>
      </c>
      <c r="E47" s="37">
        <v>3</v>
      </c>
      <c r="F47" s="39">
        <v>1500000</v>
      </c>
      <c r="G47" s="39">
        <f t="shared" si="5"/>
        <v>4500000</v>
      </c>
    </row>
    <row r="48" spans="1:7" ht="36" customHeight="1">
      <c r="A48" s="161"/>
      <c r="B48" s="161"/>
      <c r="C48" s="59" t="s">
        <v>98</v>
      </c>
      <c r="D48" s="48" t="s">
        <v>1</v>
      </c>
      <c r="E48" s="37">
        <v>1</v>
      </c>
      <c r="F48" s="39">
        <v>2000000</v>
      </c>
      <c r="G48" s="39">
        <f t="shared" si="5"/>
        <v>2000000</v>
      </c>
    </row>
    <row r="49" spans="1:7" ht="24.75" customHeight="1">
      <c r="A49" s="161"/>
      <c r="B49" s="161"/>
      <c r="C49" s="162" t="s">
        <v>99</v>
      </c>
      <c r="D49" s="158"/>
      <c r="E49" s="158"/>
      <c r="F49" s="159"/>
      <c r="G49" s="133">
        <f>SUM(G46:G48)</f>
        <v>11300000</v>
      </c>
    </row>
    <row r="50" spans="1:7" ht="52.5" customHeight="1">
      <c r="A50" s="60" t="s">
        <v>100</v>
      </c>
      <c r="B50" s="41" t="s">
        <v>101</v>
      </c>
      <c r="C50" s="61" t="s">
        <v>102</v>
      </c>
      <c r="D50" s="41" t="s">
        <v>97</v>
      </c>
      <c r="E50" s="41">
        <v>4</v>
      </c>
      <c r="F50" s="49">
        <v>1500000</v>
      </c>
      <c r="G50" s="35">
        <f>F50*E50</f>
        <v>6000000</v>
      </c>
    </row>
    <row r="51" spans="1:7" ht="39.75" customHeight="1">
      <c r="A51" s="144"/>
      <c r="B51" s="145"/>
      <c r="C51" s="163" t="s">
        <v>103</v>
      </c>
      <c r="D51" s="158"/>
      <c r="E51" s="158"/>
      <c r="F51" s="159"/>
      <c r="G51" s="133">
        <f>SUM(G50)</f>
        <v>6000000</v>
      </c>
    </row>
    <row r="52" spans="1:7" ht="24.75" customHeight="1">
      <c r="A52" s="150" t="s">
        <v>104</v>
      </c>
      <c r="B52" s="151"/>
      <c r="C52" s="151"/>
      <c r="D52" s="151"/>
      <c r="E52" s="151"/>
      <c r="F52" s="152"/>
      <c r="G52" s="146">
        <f>+G49+G51</f>
        <v>17300000</v>
      </c>
    </row>
    <row r="53" spans="1:7" ht="19">
      <c r="A53" s="153"/>
      <c r="B53" s="154"/>
      <c r="C53" s="154"/>
      <c r="D53" s="154"/>
      <c r="E53" s="154"/>
      <c r="F53" s="154"/>
      <c r="G53" s="154"/>
    </row>
    <row r="54" spans="1:7" ht="49.5" customHeight="1">
      <c r="A54" s="155" t="s">
        <v>193</v>
      </c>
      <c r="B54" s="156"/>
      <c r="C54" s="156"/>
      <c r="D54" s="156"/>
      <c r="E54" s="156"/>
      <c r="F54" s="156"/>
      <c r="G54" s="147">
        <v>289625000</v>
      </c>
    </row>
  </sheetData>
  <sheetProtection selectLockedCells="1" selectUnlockedCells="1"/>
  <mergeCells count="34">
    <mergeCell ref="A1:G1"/>
    <mergeCell ref="A3:G3"/>
    <mergeCell ref="A2:G2"/>
    <mergeCell ref="A4:G4"/>
    <mergeCell ref="C11:F11"/>
    <mergeCell ref="A12:A14"/>
    <mergeCell ref="B12:B14"/>
    <mergeCell ref="C14:F14"/>
    <mergeCell ref="A15:F15"/>
    <mergeCell ref="A6:A11"/>
    <mergeCell ref="B6:B11"/>
    <mergeCell ref="A16:A31"/>
    <mergeCell ref="B16:B31"/>
    <mergeCell ref="C16:G16"/>
    <mergeCell ref="C17:G17"/>
    <mergeCell ref="C21:G21"/>
    <mergeCell ref="C27:F27"/>
    <mergeCell ref="C28:G28"/>
    <mergeCell ref="C30:F30"/>
    <mergeCell ref="C31:F31"/>
    <mergeCell ref="A32:A42"/>
    <mergeCell ref="B32:B42"/>
    <mergeCell ref="C42:F42"/>
    <mergeCell ref="A43:A44"/>
    <mergeCell ref="B43:B44"/>
    <mergeCell ref="C44:F44"/>
    <mergeCell ref="A52:F52"/>
    <mergeCell ref="A53:G53"/>
    <mergeCell ref="A54:F54"/>
    <mergeCell ref="A45:F45"/>
    <mergeCell ref="A46:A49"/>
    <mergeCell ref="B46:B49"/>
    <mergeCell ref="C49:F49"/>
    <mergeCell ref="C51:F51"/>
  </mergeCells>
  <conditionalFormatting sqref="C46">
    <cfRule type="cellIs" dxfId="2" priority="1" stopIfTrue="1" operator="equal">
      <formula>"ESCRIBA AQUÍ EL NOMBRE DEL CAPITULO"</formula>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579875-98AF-4C7A-9BAA-BE398219FD81}">
  <dimension ref="A1:I50"/>
  <sheetViews>
    <sheetView topLeftCell="A40" zoomScale="70" zoomScaleNormal="70" workbookViewId="0">
      <selection activeCell="A50" sqref="A50:F50"/>
    </sheetView>
  </sheetViews>
  <sheetFormatPr baseColWidth="10" defaultColWidth="9" defaultRowHeight="13"/>
  <cols>
    <col min="1" max="1" width="7" style="7" customWidth="1"/>
    <col min="2" max="2" width="21.7109375" style="7" customWidth="1"/>
    <col min="3" max="3" width="49.7109375" style="1" bestFit="1" customWidth="1"/>
    <col min="4" max="4" width="9" style="7"/>
    <col min="5" max="5" width="12.140625" style="7" customWidth="1"/>
    <col min="6" max="6" width="17.7109375" style="3" customWidth="1"/>
    <col min="7" max="7" width="19.7109375" style="3" customWidth="1"/>
    <col min="8" max="9" width="14.85546875" style="3" customWidth="1"/>
    <col min="10" max="16384" width="9" style="1"/>
  </cols>
  <sheetData>
    <row r="1" spans="1:9" ht="16">
      <c r="A1" s="179" t="s">
        <v>6</v>
      </c>
      <c r="B1" s="179"/>
      <c r="C1" s="179"/>
      <c r="D1" s="179"/>
      <c r="E1" s="179"/>
      <c r="F1" s="179"/>
      <c r="G1" s="179"/>
      <c r="H1" s="14"/>
      <c r="I1" s="14"/>
    </row>
    <row r="2" spans="1:9" ht="16">
      <c r="A2" s="179" t="s">
        <v>105</v>
      </c>
      <c r="B2" s="179"/>
      <c r="C2" s="179"/>
      <c r="D2" s="179"/>
      <c r="E2" s="179"/>
      <c r="F2" s="179"/>
      <c r="G2" s="179"/>
      <c r="H2" s="14"/>
      <c r="I2" s="14"/>
    </row>
    <row r="3" spans="1:9">
      <c r="A3" s="180" t="s">
        <v>106</v>
      </c>
      <c r="B3" s="180"/>
      <c r="C3" s="180"/>
      <c r="D3" s="180"/>
      <c r="E3" s="180"/>
      <c r="F3" s="180"/>
      <c r="G3" s="180"/>
      <c r="H3" s="15"/>
      <c r="I3" s="15"/>
    </row>
    <row r="4" spans="1:9" ht="47.25" customHeight="1">
      <c r="A4" s="202" t="s">
        <v>7</v>
      </c>
      <c r="B4" s="202"/>
      <c r="C4" s="202"/>
      <c r="D4" s="202"/>
      <c r="E4" s="202"/>
      <c r="F4" s="202"/>
      <c r="G4" s="202"/>
      <c r="H4" s="10"/>
      <c r="I4" s="10"/>
    </row>
    <row r="5" spans="1:9" ht="66" customHeight="1">
      <c r="A5" s="85" t="s">
        <v>11</v>
      </c>
      <c r="B5" s="85" t="s">
        <v>12</v>
      </c>
      <c r="C5" s="85" t="s">
        <v>13</v>
      </c>
      <c r="D5" s="86" t="s">
        <v>5</v>
      </c>
      <c r="E5" s="85" t="s">
        <v>14</v>
      </c>
      <c r="F5" s="85" t="s">
        <v>15</v>
      </c>
      <c r="G5" s="85" t="s">
        <v>16</v>
      </c>
      <c r="H5" s="73"/>
      <c r="I5" s="73"/>
    </row>
    <row r="6" spans="1:9" ht="53.25" customHeight="1">
      <c r="A6" s="191" t="s">
        <v>3</v>
      </c>
      <c r="B6" s="191" t="s">
        <v>47</v>
      </c>
      <c r="C6" s="74" t="s">
        <v>107</v>
      </c>
      <c r="D6" s="69" t="s">
        <v>1</v>
      </c>
      <c r="E6" s="75">
        <v>1</v>
      </c>
      <c r="F6" s="76">
        <v>500000</v>
      </c>
      <c r="G6" s="71">
        <f>E6*F6</f>
        <v>500000</v>
      </c>
      <c r="H6" s="73"/>
      <c r="I6" s="73"/>
    </row>
    <row r="7" spans="1:9" ht="90.75" customHeight="1">
      <c r="A7" s="161"/>
      <c r="B7" s="161"/>
      <c r="C7" s="74" t="s">
        <v>108</v>
      </c>
      <c r="D7" s="69" t="s">
        <v>1</v>
      </c>
      <c r="E7" s="75">
        <v>1</v>
      </c>
      <c r="F7" s="76">
        <v>200000</v>
      </c>
      <c r="G7" s="76">
        <f t="shared" ref="G7:G8" si="0">F7*E7</f>
        <v>200000</v>
      </c>
      <c r="H7" s="73"/>
      <c r="I7" s="73"/>
    </row>
    <row r="8" spans="1:9" ht="66" customHeight="1">
      <c r="A8" s="161"/>
      <c r="B8" s="161"/>
      <c r="C8" s="74" t="s">
        <v>109</v>
      </c>
      <c r="D8" s="70" t="s">
        <v>72</v>
      </c>
      <c r="E8" s="75">
        <v>50</v>
      </c>
      <c r="F8" s="76">
        <v>17000</v>
      </c>
      <c r="G8" s="76">
        <f t="shared" si="0"/>
        <v>850000</v>
      </c>
      <c r="H8" s="73"/>
      <c r="I8" s="73"/>
    </row>
    <row r="9" spans="1:9" ht="87" customHeight="1">
      <c r="A9" s="161"/>
      <c r="B9" s="161"/>
      <c r="C9" s="74" t="s">
        <v>110</v>
      </c>
      <c r="D9" s="69" t="s">
        <v>1</v>
      </c>
      <c r="E9" s="75">
        <v>30</v>
      </c>
      <c r="F9" s="76">
        <v>4500</v>
      </c>
      <c r="G9" s="76">
        <f>+F9*E9</f>
        <v>135000</v>
      </c>
      <c r="H9" s="73"/>
      <c r="I9" s="73"/>
    </row>
    <row r="10" spans="1:9" ht="36" customHeight="1">
      <c r="A10" s="161"/>
      <c r="B10" s="161"/>
      <c r="C10" s="74" t="s">
        <v>111</v>
      </c>
      <c r="D10" s="69" t="s">
        <v>1</v>
      </c>
      <c r="E10" s="75">
        <v>1</v>
      </c>
      <c r="F10" s="76">
        <v>3000000</v>
      </c>
      <c r="G10" s="76">
        <f>F10*E10</f>
        <v>3000000</v>
      </c>
      <c r="H10" s="73"/>
      <c r="I10" s="73"/>
    </row>
    <row r="11" spans="1:9" ht="53.25" customHeight="1">
      <c r="A11" s="165"/>
      <c r="B11" s="165"/>
      <c r="C11" s="199" t="s">
        <v>112</v>
      </c>
      <c r="D11" s="200"/>
      <c r="E11" s="200"/>
      <c r="F11" s="201"/>
      <c r="G11" s="129">
        <f>+SUM(G6:G10)</f>
        <v>4685000</v>
      </c>
      <c r="H11" s="73"/>
      <c r="I11" s="73"/>
    </row>
    <row r="12" spans="1:9" ht="55.5" customHeight="1">
      <c r="A12" s="191" t="s">
        <v>0</v>
      </c>
      <c r="B12" s="191" t="s">
        <v>54</v>
      </c>
      <c r="C12" s="74" t="s">
        <v>113</v>
      </c>
      <c r="D12" s="69" t="s">
        <v>1</v>
      </c>
      <c r="E12" s="77">
        <v>1</v>
      </c>
      <c r="F12" s="76">
        <v>700000</v>
      </c>
      <c r="G12" s="78">
        <f t="shared" ref="G12:G13" si="1">+F12*E12</f>
        <v>700000</v>
      </c>
      <c r="H12" s="73"/>
      <c r="I12" s="73"/>
    </row>
    <row r="13" spans="1:9" ht="44.25" customHeight="1">
      <c r="A13" s="161"/>
      <c r="B13" s="161"/>
      <c r="C13" s="74" t="s">
        <v>114</v>
      </c>
      <c r="D13" s="69" t="s">
        <v>1</v>
      </c>
      <c r="E13" s="77">
        <v>1</v>
      </c>
      <c r="F13" s="76">
        <v>3500000</v>
      </c>
      <c r="G13" s="78">
        <f t="shared" si="1"/>
        <v>3500000</v>
      </c>
      <c r="H13" s="73"/>
      <c r="I13" s="73"/>
    </row>
    <row r="14" spans="1:9" ht="53.25" customHeight="1">
      <c r="A14" s="165"/>
      <c r="B14" s="165"/>
      <c r="C14" s="199" t="s">
        <v>115</v>
      </c>
      <c r="D14" s="200"/>
      <c r="E14" s="200"/>
      <c r="F14" s="201"/>
      <c r="G14" s="129">
        <f>SUM(G12:G13)</f>
        <v>4200000</v>
      </c>
      <c r="H14" s="73"/>
      <c r="I14" s="73"/>
    </row>
    <row r="15" spans="1:9" ht="111" customHeight="1">
      <c r="A15" s="191" t="s">
        <v>2</v>
      </c>
      <c r="B15" s="191" t="s">
        <v>116</v>
      </c>
      <c r="C15" s="74" t="s">
        <v>117</v>
      </c>
      <c r="D15" s="69" t="s">
        <v>1</v>
      </c>
      <c r="E15" s="79">
        <v>4</v>
      </c>
      <c r="F15" s="71">
        <v>500000</v>
      </c>
      <c r="G15" s="76">
        <f>E15*F15</f>
        <v>2000000</v>
      </c>
      <c r="H15" s="73"/>
      <c r="I15" s="73"/>
    </row>
    <row r="16" spans="1:9" ht="45" customHeight="1">
      <c r="A16" s="165"/>
      <c r="B16" s="165"/>
      <c r="C16" s="199" t="s">
        <v>118</v>
      </c>
      <c r="D16" s="200"/>
      <c r="E16" s="200"/>
      <c r="F16" s="201"/>
      <c r="G16" s="129">
        <f>+G15</f>
        <v>2000000</v>
      </c>
      <c r="H16" s="73"/>
      <c r="I16" s="73"/>
    </row>
    <row r="17" spans="1:9" ht="43.5" customHeight="1">
      <c r="A17" s="192" t="s">
        <v>119</v>
      </c>
      <c r="B17" s="193"/>
      <c r="C17" s="193"/>
      <c r="D17" s="193"/>
      <c r="E17" s="193"/>
      <c r="F17" s="194"/>
      <c r="G17" s="130">
        <f>+G11+G14+G16</f>
        <v>10885000</v>
      </c>
      <c r="H17" s="73"/>
      <c r="I17" s="73"/>
    </row>
    <row r="18" spans="1:9" ht="63.75" customHeight="1">
      <c r="A18" s="87" t="s">
        <v>11</v>
      </c>
      <c r="B18" s="87" t="s">
        <v>12</v>
      </c>
      <c r="C18" s="87" t="s">
        <v>13</v>
      </c>
      <c r="D18" s="88" t="s">
        <v>5</v>
      </c>
      <c r="E18" s="87" t="s">
        <v>14</v>
      </c>
      <c r="F18" s="87" t="s">
        <v>15</v>
      </c>
      <c r="G18" s="87" t="s">
        <v>16</v>
      </c>
      <c r="H18" s="73"/>
      <c r="I18" s="73"/>
    </row>
    <row r="19" spans="1:9" ht="93" customHeight="1">
      <c r="A19" s="195" t="s">
        <v>4</v>
      </c>
      <c r="B19" s="197" t="s">
        <v>120</v>
      </c>
      <c r="C19" s="68" t="s">
        <v>121</v>
      </c>
      <c r="D19" s="69" t="s">
        <v>72</v>
      </c>
      <c r="E19" s="70">
        <v>120</v>
      </c>
      <c r="F19" s="76">
        <v>70000</v>
      </c>
      <c r="G19" s="80">
        <f t="shared" ref="G19:G26" si="2">E19*F19</f>
        <v>8400000</v>
      </c>
      <c r="H19" s="73"/>
      <c r="I19" s="73"/>
    </row>
    <row r="20" spans="1:9" ht="57.75" customHeight="1">
      <c r="A20" s="196"/>
      <c r="B20" s="196"/>
      <c r="C20" s="81" t="s">
        <v>122</v>
      </c>
      <c r="D20" s="69" t="s">
        <v>72</v>
      </c>
      <c r="E20" s="70">
        <v>112</v>
      </c>
      <c r="F20" s="76">
        <v>70000</v>
      </c>
      <c r="G20" s="80">
        <f t="shared" si="2"/>
        <v>7840000</v>
      </c>
      <c r="H20" s="73"/>
      <c r="I20" s="73"/>
    </row>
    <row r="21" spans="1:9" ht="57.75" customHeight="1">
      <c r="A21" s="196"/>
      <c r="B21" s="196"/>
      <c r="C21" s="81" t="s">
        <v>123</v>
      </c>
      <c r="D21" s="69" t="s">
        <v>72</v>
      </c>
      <c r="E21" s="70">
        <v>112</v>
      </c>
      <c r="F21" s="76">
        <v>70000</v>
      </c>
      <c r="G21" s="80">
        <f t="shared" si="2"/>
        <v>7840000</v>
      </c>
      <c r="H21" s="73"/>
      <c r="I21" s="73"/>
    </row>
    <row r="22" spans="1:9" ht="55.5" customHeight="1">
      <c r="A22" s="196"/>
      <c r="B22" s="196"/>
      <c r="C22" s="81" t="s">
        <v>124</v>
      </c>
      <c r="D22" s="69" t="s">
        <v>72</v>
      </c>
      <c r="E22" s="70">
        <v>112</v>
      </c>
      <c r="F22" s="76">
        <v>70000</v>
      </c>
      <c r="G22" s="80">
        <f t="shared" si="2"/>
        <v>7840000</v>
      </c>
      <c r="H22" s="73"/>
      <c r="I22" s="73"/>
    </row>
    <row r="23" spans="1:9" ht="57.75" customHeight="1">
      <c r="A23" s="196"/>
      <c r="B23" s="196"/>
      <c r="C23" s="81" t="s">
        <v>125</v>
      </c>
      <c r="D23" s="69" t="s">
        <v>72</v>
      </c>
      <c r="E23" s="70">
        <v>112</v>
      </c>
      <c r="F23" s="76">
        <v>70000</v>
      </c>
      <c r="G23" s="80">
        <f t="shared" si="2"/>
        <v>7840000</v>
      </c>
      <c r="H23" s="73"/>
      <c r="I23" s="73"/>
    </row>
    <row r="24" spans="1:9" ht="57.75" customHeight="1">
      <c r="A24" s="196"/>
      <c r="B24" s="196"/>
      <c r="C24" s="81" t="s">
        <v>126</v>
      </c>
      <c r="D24" s="69" t="s">
        <v>72</v>
      </c>
      <c r="E24" s="70">
        <v>112</v>
      </c>
      <c r="F24" s="76">
        <v>70000</v>
      </c>
      <c r="G24" s="80">
        <f t="shared" si="2"/>
        <v>7840000</v>
      </c>
      <c r="H24" s="73"/>
      <c r="I24" s="73"/>
    </row>
    <row r="25" spans="1:9" ht="58.5" customHeight="1">
      <c r="A25" s="196"/>
      <c r="B25" s="196"/>
      <c r="C25" s="81" t="s">
        <v>127</v>
      </c>
      <c r="D25" s="69" t="s">
        <v>72</v>
      </c>
      <c r="E25" s="70">
        <v>40</v>
      </c>
      <c r="F25" s="76">
        <v>75000</v>
      </c>
      <c r="G25" s="80">
        <f t="shared" si="2"/>
        <v>3000000</v>
      </c>
      <c r="H25" s="73"/>
      <c r="I25" s="73"/>
    </row>
    <row r="26" spans="1:9" ht="58.5" customHeight="1">
      <c r="A26" s="196"/>
      <c r="B26" s="196"/>
      <c r="C26" s="81" t="s">
        <v>128</v>
      </c>
      <c r="D26" s="69" t="s">
        <v>72</v>
      </c>
      <c r="E26" s="70">
        <v>80</v>
      </c>
      <c r="F26" s="76">
        <v>100000</v>
      </c>
      <c r="G26" s="80">
        <f t="shared" si="2"/>
        <v>8000000</v>
      </c>
      <c r="H26" s="73"/>
      <c r="I26" s="73"/>
    </row>
    <row r="27" spans="1:9" ht="51" customHeight="1">
      <c r="A27" s="188" t="s">
        <v>129</v>
      </c>
      <c r="B27" s="189"/>
      <c r="C27" s="189"/>
      <c r="D27" s="189"/>
      <c r="E27" s="189"/>
      <c r="F27" s="190"/>
      <c r="G27" s="131">
        <f>SUM(G19:G26)</f>
        <v>58600000</v>
      </c>
      <c r="H27" s="73"/>
      <c r="I27" s="73"/>
    </row>
    <row r="28" spans="1:9" ht="39" customHeight="1">
      <c r="A28" s="198" t="s">
        <v>75</v>
      </c>
      <c r="B28" s="166" t="s">
        <v>76</v>
      </c>
      <c r="C28" s="68" t="s">
        <v>130</v>
      </c>
      <c r="D28" s="69" t="s">
        <v>131</v>
      </c>
      <c r="E28" s="70">
        <v>12</v>
      </c>
      <c r="F28" s="76">
        <v>1500000</v>
      </c>
      <c r="G28" s="80">
        <f t="shared" ref="G28:G40" si="3">E28*F28</f>
        <v>18000000</v>
      </c>
      <c r="H28" s="73"/>
      <c r="I28" s="73"/>
    </row>
    <row r="29" spans="1:9" ht="55.5" customHeight="1">
      <c r="A29" s="161"/>
      <c r="B29" s="161"/>
      <c r="C29" s="68" t="s">
        <v>132</v>
      </c>
      <c r="D29" s="69" t="s">
        <v>1</v>
      </c>
      <c r="E29" s="70">
        <v>5175</v>
      </c>
      <c r="F29" s="76">
        <v>7500</v>
      </c>
      <c r="G29" s="80">
        <f t="shared" si="3"/>
        <v>38812500</v>
      </c>
      <c r="H29" s="73"/>
      <c r="I29" s="73"/>
    </row>
    <row r="30" spans="1:9" ht="43.5" customHeight="1">
      <c r="A30" s="161"/>
      <c r="B30" s="161"/>
      <c r="C30" s="68" t="s">
        <v>133</v>
      </c>
      <c r="D30" s="69" t="s">
        <v>1</v>
      </c>
      <c r="E30" s="70">
        <v>25</v>
      </c>
      <c r="F30" s="76">
        <v>550000</v>
      </c>
      <c r="G30" s="80">
        <f t="shared" si="3"/>
        <v>13750000</v>
      </c>
      <c r="H30" s="73"/>
      <c r="I30" s="73"/>
    </row>
    <row r="31" spans="1:9" ht="36" customHeight="1">
      <c r="A31" s="161"/>
      <c r="B31" s="161"/>
      <c r="C31" s="68" t="s">
        <v>134</v>
      </c>
      <c r="D31" s="69" t="s">
        <v>1</v>
      </c>
      <c r="E31" s="70">
        <v>25</v>
      </c>
      <c r="F31" s="76">
        <v>368000</v>
      </c>
      <c r="G31" s="80">
        <f t="shared" si="3"/>
        <v>9200000</v>
      </c>
      <c r="H31" s="73"/>
      <c r="I31" s="73"/>
    </row>
    <row r="32" spans="1:9" ht="42.75" customHeight="1">
      <c r="A32" s="161"/>
      <c r="B32" s="161"/>
      <c r="C32" s="68" t="s">
        <v>135</v>
      </c>
      <c r="D32" s="69" t="s">
        <v>1</v>
      </c>
      <c r="E32" s="70">
        <v>25</v>
      </c>
      <c r="F32" s="76">
        <v>600000</v>
      </c>
      <c r="G32" s="80">
        <f t="shared" si="3"/>
        <v>15000000</v>
      </c>
      <c r="H32" s="73"/>
      <c r="I32" s="73"/>
    </row>
    <row r="33" spans="1:9" ht="57" customHeight="1">
      <c r="A33" s="161"/>
      <c r="B33" s="161"/>
      <c r="C33" s="68" t="s">
        <v>136</v>
      </c>
      <c r="D33" s="69" t="s">
        <v>1</v>
      </c>
      <c r="E33" s="70">
        <v>25</v>
      </c>
      <c r="F33" s="76">
        <v>650000</v>
      </c>
      <c r="G33" s="80">
        <f t="shared" si="3"/>
        <v>16250000</v>
      </c>
      <c r="H33" s="73"/>
      <c r="I33" s="73"/>
    </row>
    <row r="34" spans="1:9" ht="83.25" customHeight="1">
      <c r="A34" s="161"/>
      <c r="B34" s="161"/>
      <c r="C34" s="68" t="s">
        <v>137</v>
      </c>
      <c r="D34" s="69" t="s">
        <v>138</v>
      </c>
      <c r="E34" s="70">
        <v>30</v>
      </c>
      <c r="F34" s="76">
        <v>2500000</v>
      </c>
      <c r="G34" s="80">
        <f>E34*F34</f>
        <v>75000000</v>
      </c>
      <c r="H34" s="73"/>
      <c r="I34" s="73"/>
    </row>
    <row r="35" spans="1:9" ht="72" customHeight="1">
      <c r="A35" s="161"/>
      <c r="B35" s="161"/>
      <c r="C35" s="68" t="s">
        <v>139</v>
      </c>
      <c r="D35" s="69" t="s">
        <v>1</v>
      </c>
      <c r="E35" s="70">
        <v>25</v>
      </c>
      <c r="F35" s="76">
        <v>750000</v>
      </c>
      <c r="G35" s="80">
        <f t="shared" si="3"/>
        <v>18750000</v>
      </c>
      <c r="H35" s="73"/>
      <c r="I35" s="73"/>
    </row>
    <row r="36" spans="1:9" ht="55.5" customHeight="1">
      <c r="A36" s="161"/>
      <c r="B36" s="161"/>
      <c r="C36" s="68" t="s">
        <v>140</v>
      </c>
      <c r="D36" s="69" t="s">
        <v>1</v>
      </c>
      <c r="E36" s="70">
        <v>155</v>
      </c>
      <c r="F36" s="76">
        <v>30000</v>
      </c>
      <c r="G36" s="80">
        <f t="shared" si="3"/>
        <v>4650000</v>
      </c>
      <c r="H36" s="73"/>
      <c r="I36" s="73"/>
    </row>
    <row r="37" spans="1:9" ht="29.25" customHeight="1">
      <c r="A37" s="161"/>
      <c r="B37" s="161"/>
      <c r="C37" s="68" t="s">
        <v>141</v>
      </c>
      <c r="D37" s="69" t="s">
        <v>1</v>
      </c>
      <c r="E37" s="70">
        <v>155</v>
      </c>
      <c r="F37" s="76">
        <v>4500</v>
      </c>
      <c r="G37" s="80">
        <f t="shared" si="3"/>
        <v>697500</v>
      </c>
      <c r="H37" s="73"/>
      <c r="I37" s="73"/>
    </row>
    <row r="38" spans="1:9" ht="39" customHeight="1">
      <c r="A38" s="161"/>
      <c r="B38" s="161"/>
      <c r="C38" s="68" t="s">
        <v>142</v>
      </c>
      <c r="D38" s="69" t="s">
        <v>1</v>
      </c>
      <c r="E38" s="70">
        <v>1</v>
      </c>
      <c r="F38" s="76">
        <v>2000000</v>
      </c>
      <c r="G38" s="80">
        <f t="shared" si="3"/>
        <v>2000000</v>
      </c>
      <c r="H38" s="73"/>
      <c r="I38" s="73"/>
    </row>
    <row r="39" spans="1:9" ht="27" customHeight="1">
      <c r="A39" s="161"/>
      <c r="B39" s="161"/>
      <c r="C39" s="68" t="s">
        <v>143</v>
      </c>
      <c r="D39" s="69" t="s">
        <v>1</v>
      </c>
      <c r="E39" s="70">
        <v>1</v>
      </c>
      <c r="F39" s="76">
        <v>1039000</v>
      </c>
      <c r="G39" s="80">
        <f t="shared" si="3"/>
        <v>1039000</v>
      </c>
      <c r="H39" s="73"/>
      <c r="I39" s="73"/>
    </row>
    <row r="40" spans="1:9" ht="27" customHeight="1">
      <c r="A40" s="161"/>
      <c r="B40" s="161"/>
      <c r="C40" s="68" t="s">
        <v>144</v>
      </c>
      <c r="D40" s="69" t="s">
        <v>1</v>
      </c>
      <c r="E40" s="70">
        <v>310</v>
      </c>
      <c r="F40" s="76">
        <v>20000</v>
      </c>
      <c r="G40" s="80">
        <f t="shared" si="3"/>
        <v>6200000</v>
      </c>
      <c r="H40" s="73"/>
      <c r="I40" s="73"/>
    </row>
    <row r="41" spans="1:9" ht="27.75" customHeight="1">
      <c r="A41" s="188" t="s">
        <v>145</v>
      </c>
      <c r="B41" s="189"/>
      <c r="C41" s="189"/>
      <c r="D41" s="189"/>
      <c r="E41" s="189"/>
      <c r="F41" s="190"/>
      <c r="G41" s="131">
        <f>SUM(G28:G40)</f>
        <v>219349000</v>
      </c>
      <c r="H41" s="73"/>
      <c r="I41" s="73"/>
    </row>
    <row r="42" spans="1:9" ht="30" customHeight="1">
      <c r="A42" s="188" t="s">
        <v>146</v>
      </c>
      <c r="B42" s="189"/>
      <c r="C42" s="189"/>
      <c r="D42" s="189"/>
      <c r="E42" s="189"/>
      <c r="F42" s="190"/>
      <c r="G42" s="132">
        <f>+G27+G41+G17</f>
        <v>288834000</v>
      </c>
      <c r="H42" s="73"/>
      <c r="I42" s="73"/>
    </row>
    <row r="43" spans="1:9" ht="48" customHeight="1">
      <c r="A43" s="89" t="s">
        <v>11</v>
      </c>
      <c r="B43" s="89" t="s">
        <v>12</v>
      </c>
      <c r="C43" s="89" t="s">
        <v>13</v>
      </c>
      <c r="D43" s="90" t="s">
        <v>5</v>
      </c>
      <c r="E43" s="89" t="s">
        <v>14</v>
      </c>
      <c r="F43" s="89" t="s">
        <v>15</v>
      </c>
      <c r="G43" s="89" t="s">
        <v>16</v>
      </c>
      <c r="H43" s="73"/>
      <c r="I43" s="73"/>
    </row>
    <row r="44" spans="1:9" ht="98.25" customHeight="1">
      <c r="A44" s="82" t="s">
        <v>93</v>
      </c>
      <c r="B44" s="82" t="s">
        <v>147</v>
      </c>
      <c r="C44" s="74" t="s">
        <v>148</v>
      </c>
      <c r="D44" s="69" t="s">
        <v>1</v>
      </c>
      <c r="E44" s="83">
        <v>1</v>
      </c>
      <c r="F44" s="80">
        <v>1960000</v>
      </c>
      <c r="G44" s="80">
        <f>+F44*E44</f>
        <v>1960000</v>
      </c>
      <c r="H44" s="73"/>
      <c r="I44" s="73"/>
    </row>
    <row r="45" spans="1:9" ht="30.75" customHeight="1">
      <c r="A45" s="182" t="s">
        <v>149</v>
      </c>
      <c r="B45" s="183"/>
      <c r="C45" s="183"/>
      <c r="D45" s="183"/>
      <c r="E45" s="183"/>
      <c r="F45" s="184"/>
      <c r="G45" s="91">
        <f>+G44</f>
        <v>1960000</v>
      </c>
      <c r="H45" s="73"/>
      <c r="I45" s="73"/>
    </row>
    <row r="46" spans="1:9" ht="65.25" customHeight="1">
      <c r="A46" s="191" t="s">
        <v>100</v>
      </c>
      <c r="B46" s="191" t="s">
        <v>150</v>
      </c>
      <c r="C46" s="84" t="s">
        <v>151</v>
      </c>
      <c r="D46" s="69" t="s">
        <v>1</v>
      </c>
      <c r="E46" s="79">
        <v>2</v>
      </c>
      <c r="F46" s="80">
        <v>1400000</v>
      </c>
      <c r="G46" s="80">
        <f t="shared" ref="G46:G47" si="4">+F46*E46</f>
        <v>2800000</v>
      </c>
      <c r="H46" s="73"/>
      <c r="I46" s="73"/>
    </row>
    <row r="47" spans="1:9" ht="58.5" customHeight="1">
      <c r="A47" s="165"/>
      <c r="B47" s="165"/>
      <c r="C47" s="74" t="s">
        <v>152</v>
      </c>
      <c r="D47" s="83" t="s">
        <v>97</v>
      </c>
      <c r="E47" s="83">
        <v>2</v>
      </c>
      <c r="F47" s="80">
        <v>1400000</v>
      </c>
      <c r="G47" s="80">
        <f t="shared" si="4"/>
        <v>2800000</v>
      </c>
      <c r="H47" s="73"/>
      <c r="I47" s="73"/>
    </row>
    <row r="48" spans="1:9" ht="30.75" customHeight="1">
      <c r="A48" s="182" t="s">
        <v>153</v>
      </c>
      <c r="B48" s="183"/>
      <c r="C48" s="183"/>
      <c r="D48" s="183"/>
      <c r="E48" s="183"/>
      <c r="F48" s="184"/>
      <c r="G48" s="91">
        <f>G47+G46</f>
        <v>5600000</v>
      </c>
      <c r="H48" s="73"/>
      <c r="I48" s="73"/>
    </row>
    <row r="49" spans="1:9" ht="30.75" customHeight="1">
      <c r="A49" s="182" t="s">
        <v>154</v>
      </c>
      <c r="B49" s="183"/>
      <c r="C49" s="183"/>
      <c r="D49" s="183"/>
      <c r="E49" s="183"/>
      <c r="F49" s="184"/>
      <c r="G49" s="92">
        <f>+G45+G48</f>
        <v>7560000</v>
      </c>
      <c r="H49" s="73"/>
      <c r="I49" s="73"/>
    </row>
    <row r="50" spans="1:9" ht="37.5" customHeight="1">
      <c r="A50" s="185" t="s">
        <v>155</v>
      </c>
      <c r="B50" s="186"/>
      <c r="C50" s="186"/>
      <c r="D50" s="186"/>
      <c r="E50" s="186"/>
      <c r="F50" s="187"/>
      <c r="G50" s="93">
        <f>+G11+G14+G16+G27+G41+G45+G48</f>
        <v>296394000</v>
      </c>
      <c r="H50" s="73"/>
      <c r="I50" s="73"/>
    </row>
  </sheetData>
  <sheetProtection selectLockedCells="1" selectUnlockedCells="1"/>
  <mergeCells count="27">
    <mergeCell ref="A1:G1"/>
    <mergeCell ref="A3:G3"/>
    <mergeCell ref="A2:G2"/>
    <mergeCell ref="A4:G4"/>
    <mergeCell ref="A6:A11"/>
    <mergeCell ref="B6:B11"/>
    <mergeCell ref="C11:F11"/>
    <mergeCell ref="A12:A14"/>
    <mergeCell ref="B12:B14"/>
    <mergeCell ref="C14:F14"/>
    <mergeCell ref="A15:A16"/>
    <mergeCell ref="B15:B16"/>
    <mergeCell ref="C16:F16"/>
    <mergeCell ref="A17:F17"/>
    <mergeCell ref="A19:A26"/>
    <mergeCell ref="B19:B26"/>
    <mergeCell ref="A27:F27"/>
    <mergeCell ref="A28:A40"/>
    <mergeCell ref="B28:B40"/>
    <mergeCell ref="A48:F48"/>
    <mergeCell ref="A49:F49"/>
    <mergeCell ref="A50:F50"/>
    <mergeCell ref="A41:F41"/>
    <mergeCell ref="A42:F42"/>
    <mergeCell ref="A45:F45"/>
    <mergeCell ref="A46:A47"/>
    <mergeCell ref="B46:B4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47"/>
  <sheetViews>
    <sheetView topLeftCell="A22" zoomScale="70" zoomScaleNormal="70" workbookViewId="0">
      <selection activeCell="C6" sqref="C6"/>
    </sheetView>
  </sheetViews>
  <sheetFormatPr baseColWidth="10" defaultColWidth="9" defaultRowHeight="13"/>
  <cols>
    <col min="1" max="1" width="7" style="2" customWidth="1"/>
    <col min="2" max="2" width="19.5703125" style="2" customWidth="1"/>
    <col min="3" max="3" width="49.7109375" style="1" bestFit="1" customWidth="1"/>
    <col min="4" max="4" width="9" style="2"/>
    <col min="5" max="5" width="8.85546875" style="2" customWidth="1"/>
    <col min="6" max="6" width="17.7109375" style="3" customWidth="1"/>
    <col min="7" max="7" width="23.28515625" style="3" customWidth="1"/>
    <col min="8" max="9" width="14.85546875" style="3" customWidth="1"/>
    <col min="10" max="16384" width="9" style="1"/>
  </cols>
  <sheetData>
    <row r="1" spans="1:9" ht="16">
      <c r="A1" s="179" t="s">
        <v>6</v>
      </c>
      <c r="B1" s="179"/>
      <c r="C1" s="179"/>
      <c r="D1" s="179"/>
      <c r="E1" s="179"/>
      <c r="F1" s="179"/>
      <c r="G1" s="179"/>
      <c r="H1" s="14"/>
      <c r="I1" s="14"/>
    </row>
    <row r="2" spans="1:9" ht="16">
      <c r="A2" s="179" t="s">
        <v>156</v>
      </c>
      <c r="B2" s="179"/>
      <c r="C2" s="179"/>
      <c r="D2" s="179"/>
      <c r="E2" s="179"/>
      <c r="F2" s="179"/>
      <c r="G2" s="179"/>
      <c r="H2" s="14"/>
      <c r="I2" s="14"/>
    </row>
    <row r="3" spans="1:9">
      <c r="A3" s="180" t="s">
        <v>157</v>
      </c>
      <c r="B3" s="180"/>
      <c r="C3" s="180"/>
      <c r="D3" s="180"/>
      <c r="E3" s="180"/>
      <c r="F3" s="180"/>
      <c r="G3" s="180"/>
      <c r="H3" s="15"/>
      <c r="I3" s="15"/>
    </row>
    <row r="4" spans="1:9" ht="47.25" customHeight="1">
      <c r="A4" s="236" t="s">
        <v>7</v>
      </c>
      <c r="B4" s="236"/>
      <c r="C4" s="236"/>
      <c r="D4" s="236"/>
      <c r="E4" s="236"/>
      <c r="F4" s="236"/>
      <c r="G4" s="236"/>
      <c r="H4" s="10"/>
      <c r="I4" s="10"/>
    </row>
    <row r="5" spans="1:9" ht="47.25" customHeight="1">
      <c r="A5" s="122" t="s">
        <v>11</v>
      </c>
      <c r="B5" s="123" t="s">
        <v>12</v>
      </c>
      <c r="C5" s="123" t="s">
        <v>13</v>
      </c>
      <c r="D5" s="123" t="s">
        <v>158</v>
      </c>
      <c r="E5" s="123" t="s">
        <v>14</v>
      </c>
      <c r="F5" s="123" t="s">
        <v>15</v>
      </c>
      <c r="G5" s="123" t="s">
        <v>16</v>
      </c>
      <c r="H5" s="10"/>
      <c r="I5" s="10"/>
    </row>
    <row r="6" spans="1:9" ht="69.75" customHeight="1">
      <c r="A6" s="160" t="s">
        <v>3</v>
      </c>
      <c r="B6" s="160" t="str">
        <f>'[5] ACTIVIDADES PPTO PROYECTADA'!M16</f>
        <v>Caracterizar el mercado laboral a través del levantamiento de la línea base.</v>
      </c>
      <c r="C6" s="98" t="s">
        <v>159</v>
      </c>
      <c r="D6" s="99" t="s">
        <v>160</v>
      </c>
      <c r="E6" s="99">
        <v>6</v>
      </c>
      <c r="F6" s="94">
        <v>60000</v>
      </c>
      <c r="G6" s="94">
        <f t="shared" ref="G6:G7" si="0">E6*F6</f>
        <v>360000</v>
      </c>
      <c r="H6" s="9"/>
      <c r="I6" s="9"/>
    </row>
    <row r="7" spans="1:9" ht="74.25" customHeight="1">
      <c r="A7" s="237"/>
      <c r="B7" s="237"/>
      <c r="C7" s="98" t="s">
        <v>161</v>
      </c>
      <c r="D7" s="99" t="s">
        <v>1</v>
      </c>
      <c r="E7" s="99">
        <v>20</v>
      </c>
      <c r="F7" s="94">
        <v>3000</v>
      </c>
      <c r="G7" s="94">
        <f t="shared" si="0"/>
        <v>60000</v>
      </c>
    </row>
    <row r="8" spans="1:9" ht="81.75" customHeight="1">
      <c r="A8" s="237"/>
      <c r="B8" s="237"/>
      <c r="C8" s="98" t="s">
        <v>162</v>
      </c>
      <c r="D8" s="99" t="s">
        <v>1</v>
      </c>
      <c r="E8" s="99">
        <v>3</v>
      </c>
      <c r="F8" s="94">
        <v>250000</v>
      </c>
      <c r="G8" s="94">
        <f>E8*F8</f>
        <v>750000</v>
      </c>
    </row>
    <row r="9" spans="1:9" ht="60.75" customHeight="1">
      <c r="A9" s="237"/>
      <c r="B9" s="229"/>
      <c r="C9" s="100" t="s">
        <v>163</v>
      </c>
      <c r="D9" s="99" t="s">
        <v>160</v>
      </c>
      <c r="E9" s="99">
        <v>1</v>
      </c>
      <c r="F9" s="94">
        <v>2000000</v>
      </c>
      <c r="G9" s="94">
        <f>E9*F9</f>
        <v>2000000</v>
      </c>
    </row>
    <row r="10" spans="1:9" ht="48" customHeight="1">
      <c r="A10" s="237"/>
      <c r="B10" s="229"/>
      <c r="C10" s="98" t="s">
        <v>164</v>
      </c>
      <c r="D10" s="99" t="s">
        <v>1</v>
      </c>
      <c r="E10" s="99">
        <v>600</v>
      </c>
      <c r="F10" s="94">
        <v>3000</v>
      </c>
      <c r="G10" s="94">
        <f>E10*F10</f>
        <v>1800000</v>
      </c>
    </row>
    <row r="11" spans="1:9" ht="63" customHeight="1">
      <c r="A11" s="237"/>
      <c r="B11" s="229"/>
      <c r="C11" s="98" t="s">
        <v>165</v>
      </c>
      <c r="D11" s="101" t="s">
        <v>160</v>
      </c>
      <c r="E11" s="101">
        <v>300</v>
      </c>
      <c r="F11" s="95">
        <v>10000</v>
      </c>
      <c r="G11" s="102">
        <f>E11*F11</f>
        <v>3000000</v>
      </c>
    </row>
    <row r="12" spans="1:9" ht="57.75" customHeight="1">
      <c r="A12" s="238"/>
      <c r="B12" s="239"/>
      <c r="C12" s="240" t="s">
        <v>53</v>
      </c>
      <c r="D12" s="241"/>
      <c r="E12" s="241"/>
      <c r="F12" s="242"/>
      <c r="G12" s="124">
        <f>SUM(G6:G11)</f>
        <v>7970000</v>
      </c>
    </row>
    <row r="13" spans="1:9" ht="87" customHeight="1">
      <c r="A13" s="243" t="s">
        <v>0</v>
      </c>
      <c r="B13" s="211" t="str">
        <f>'[5] ACTIVIDADES PPTO PROYECTADA'!M17</f>
        <v>Diseñar metodología de acercamiento entre la oferta y la demanda laboral entre la población y potenciales empleadores.</v>
      </c>
      <c r="C13" s="103" t="s">
        <v>166</v>
      </c>
      <c r="D13" s="101" t="s">
        <v>160</v>
      </c>
      <c r="E13" s="101">
        <v>1</v>
      </c>
      <c r="F13" s="95">
        <v>3937500</v>
      </c>
      <c r="G13" s="96">
        <f t="shared" ref="G13:G14" si="1">E13*F13</f>
        <v>3937500</v>
      </c>
    </row>
    <row r="14" spans="1:9" ht="77.25" customHeight="1">
      <c r="A14" s="244"/>
      <c r="B14" s="212"/>
      <c r="C14" s="103" t="s">
        <v>167</v>
      </c>
      <c r="D14" s="101" t="s">
        <v>160</v>
      </c>
      <c r="E14" s="101">
        <v>1</v>
      </c>
      <c r="F14" s="95">
        <v>3937500</v>
      </c>
      <c r="G14" s="96">
        <f t="shared" si="1"/>
        <v>3937500</v>
      </c>
    </row>
    <row r="15" spans="1:9" ht="66.75" customHeight="1">
      <c r="A15" s="245"/>
      <c r="B15" s="246"/>
      <c r="C15" s="234" t="s">
        <v>57</v>
      </c>
      <c r="D15" s="219"/>
      <c r="E15" s="219"/>
      <c r="F15" s="220"/>
      <c r="G15" s="124">
        <f>SUM(G13:G14)</f>
        <v>7875000</v>
      </c>
    </row>
    <row r="16" spans="1:9" ht="69" customHeight="1">
      <c r="A16" s="230" t="s">
        <v>2</v>
      </c>
      <c r="B16" s="230" t="str">
        <f>'[5] ACTIVIDADES PPTO PROYECTADA'!M18</f>
        <v>Realizar capacitación para facilitar una vinculación laboral efectiva</v>
      </c>
      <c r="C16" s="103" t="s">
        <v>168</v>
      </c>
      <c r="D16" s="101" t="s">
        <v>160</v>
      </c>
      <c r="E16" s="104">
        <v>1</v>
      </c>
      <c r="F16" s="97">
        <v>2500000</v>
      </c>
      <c r="G16" s="96">
        <f>E16*F16</f>
        <v>2500000</v>
      </c>
    </row>
    <row r="17" spans="1:7" ht="62.25" customHeight="1">
      <c r="A17" s="230"/>
      <c r="B17" s="230"/>
      <c r="C17" s="234" t="s">
        <v>169</v>
      </c>
      <c r="D17" s="219"/>
      <c r="E17" s="219"/>
      <c r="F17" s="220"/>
      <c r="G17" s="124">
        <f>SUM(G16:G16)</f>
        <v>2500000</v>
      </c>
    </row>
    <row r="18" spans="1:7" ht="42.75" customHeight="1">
      <c r="A18" s="228" t="s">
        <v>4</v>
      </c>
      <c r="B18" s="230" t="str">
        <f>'[5] ACTIVIDADES PPTO PROYECTADA'!M19</f>
        <v>Realizar Feria de empleabilidad para conocer en funcionamiento de Sistema de empleabilidad</v>
      </c>
      <c r="C18" s="231" t="s">
        <v>170</v>
      </c>
      <c r="D18" s="232"/>
      <c r="E18" s="232"/>
      <c r="F18" s="232"/>
      <c r="G18" s="233"/>
    </row>
    <row r="19" spans="1:7" ht="41.25" customHeight="1">
      <c r="A19" s="229"/>
      <c r="B19" s="230"/>
      <c r="C19" s="231" t="s">
        <v>171</v>
      </c>
      <c r="D19" s="232"/>
      <c r="E19" s="232"/>
      <c r="F19" s="232"/>
      <c r="G19" s="233"/>
    </row>
    <row r="20" spans="1:7" ht="79.5" customHeight="1">
      <c r="A20" s="229"/>
      <c r="B20" s="230"/>
      <c r="C20" s="105" t="s">
        <v>172</v>
      </c>
      <c r="D20" s="106" t="s">
        <v>72</v>
      </c>
      <c r="E20" s="107">
        <v>220</v>
      </c>
      <c r="F20" s="108">
        <v>60000</v>
      </c>
      <c r="G20" s="109">
        <f>E20*F20</f>
        <v>13200000</v>
      </c>
    </row>
    <row r="21" spans="1:7" ht="36" customHeight="1">
      <c r="A21" s="229"/>
      <c r="B21" s="230"/>
      <c r="C21" s="105" t="s">
        <v>173</v>
      </c>
      <c r="D21" s="106" t="s">
        <v>1</v>
      </c>
      <c r="E21" s="107">
        <v>1</v>
      </c>
      <c r="F21" s="108">
        <v>3000000</v>
      </c>
      <c r="G21" s="109">
        <f t="shared" ref="G21:G23" si="2">E21*F21</f>
        <v>3000000</v>
      </c>
    </row>
    <row r="22" spans="1:7" ht="85.5" customHeight="1">
      <c r="A22" s="229"/>
      <c r="B22" s="230"/>
      <c r="C22" s="110" t="s">
        <v>174</v>
      </c>
      <c r="D22" s="106" t="s">
        <v>72</v>
      </c>
      <c r="E22" s="107">
        <v>165</v>
      </c>
      <c r="F22" s="108">
        <v>60000</v>
      </c>
      <c r="G22" s="109">
        <f t="shared" si="2"/>
        <v>9900000</v>
      </c>
    </row>
    <row r="23" spans="1:7" ht="36" customHeight="1">
      <c r="A23" s="229"/>
      <c r="B23" s="230"/>
      <c r="C23" s="105" t="s">
        <v>175</v>
      </c>
      <c r="D23" s="106" t="s">
        <v>1</v>
      </c>
      <c r="E23" s="107">
        <v>1</v>
      </c>
      <c r="F23" s="108">
        <v>2250000</v>
      </c>
      <c r="G23" s="109">
        <f t="shared" si="2"/>
        <v>2250000</v>
      </c>
    </row>
    <row r="24" spans="1:7" ht="42.75" customHeight="1">
      <c r="A24" s="229"/>
      <c r="B24" s="230"/>
      <c r="C24" s="234" t="s">
        <v>176</v>
      </c>
      <c r="D24" s="219"/>
      <c r="E24" s="219"/>
      <c r="F24" s="235"/>
      <c r="G24" s="125">
        <f>SUM(G20:G23)</f>
        <v>28350000</v>
      </c>
    </row>
    <row r="25" spans="1:7" ht="70">
      <c r="A25" s="211" t="s">
        <v>75</v>
      </c>
      <c r="B25" s="215" t="str">
        <f>'[5] ACTIVIDADES PPTO PROYECTADA'!M20</f>
        <v>Realizar Jornada de empleo para presentar la mano de obra calificada a las empresas que tienen necesidad de contratación</v>
      </c>
      <c r="C25" s="111" t="s">
        <v>177</v>
      </c>
      <c r="D25" s="112" t="s">
        <v>1</v>
      </c>
      <c r="E25" s="113">
        <v>30</v>
      </c>
      <c r="F25" s="109">
        <v>150000</v>
      </c>
      <c r="G25" s="109">
        <f t="shared" ref="G25:G34" si="3">E25*F25</f>
        <v>4500000</v>
      </c>
    </row>
    <row r="26" spans="1:7" ht="24.75" customHeight="1">
      <c r="A26" s="212"/>
      <c r="B26" s="215"/>
      <c r="C26" s="111" t="s">
        <v>178</v>
      </c>
      <c r="D26" s="112" t="s">
        <v>1</v>
      </c>
      <c r="E26" s="113">
        <v>100</v>
      </c>
      <c r="F26" s="109">
        <v>10000</v>
      </c>
      <c r="G26" s="109">
        <f t="shared" si="3"/>
        <v>1000000</v>
      </c>
    </row>
    <row r="27" spans="1:7" ht="24.75" customHeight="1">
      <c r="A27" s="212"/>
      <c r="B27" s="215"/>
      <c r="C27" s="111" t="s">
        <v>179</v>
      </c>
      <c r="D27" s="112" t="s">
        <v>1</v>
      </c>
      <c r="E27" s="113">
        <v>40</v>
      </c>
      <c r="F27" s="109">
        <v>70000</v>
      </c>
      <c r="G27" s="109">
        <f t="shared" si="3"/>
        <v>2800000</v>
      </c>
    </row>
    <row r="28" spans="1:7" ht="25.5" customHeight="1">
      <c r="A28" s="212"/>
      <c r="B28" s="215"/>
      <c r="C28" s="111" t="s">
        <v>180</v>
      </c>
      <c r="D28" s="112" t="s">
        <v>1</v>
      </c>
      <c r="E28" s="113">
        <v>1</v>
      </c>
      <c r="F28" s="109">
        <v>2500000</v>
      </c>
      <c r="G28" s="109">
        <f t="shared" si="3"/>
        <v>2500000</v>
      </c>
    </row>
    <row r="29" spans="1:7" ht="27.75" customHeight="1">
      <c r="A29" s="212"/>
      <c r="B29" s="215"/>
      <c r="C29" s="111" t="s">
        <v>181</v>
      </c>
      <c r="D29" s="112" t="s">
        <v>1</v>
      </c>
      <c r="E29" s="113">
        <v>2</v>
      </c>
      <c r="F29" s="109">
        <v>50000</v>
      </c>
      <c r="G29" s="109">
        <f t="shared" si="3"/>
        <v>100000</v>
      </c>
    </row>
    <row r="30" spans="1:7" ht="45" customHeight="1">
      <c r="A30" s="212"/>
      <c r="B30" s="215"/>
      <c r="C30" s="111" t="s">
        <v>182</v>
      </c>
      <c r="D30" s="112" t="s">
        <v>1</v>
      </c>
      <c r="E30" s="113">
        <v>60</v>
      </c>
      <c r="F30" s="109">
        <v>15000</v>
      </c>
      <c r="G30" s="109">
        <f t="shared" si="3"/>
        <v>900000</v>
      </c>
    </row>
    <row r="31" spans="1:7" ht="41.25" customHeight="1">
      <c r="A31" s="212"/>
      <c r="B31" s="215"/>
      <c r="C31" s="111" t="s">
        <v>183</v>
      </c>
      <c r="D31" s="112" t="s">
        <v>1</v>
      </c>
      <c r="E31" s="113">
        <v>200</v>
      </c>
      <c r="F31" s="109">
        <v>800</v>
      </c>
      <c r="G31" s="109">
        <f t="shared" si="3"/>
        <v>160000</v>
      </c>
    </row>
    <row r="32" spans="1:7" ht="45" customHeight="1">
      <c r="A32" s="212"/>
      <c r="B32" s="215"/>
      <c r="C32" s="111" t="s">
        <v>184</v>
      </c>
      <c r="D32" s="112" t="s">
        <v>1</v>
      </c>
      <c r="E32" s="113">
        <v>1</v>
      </c>
      <c r="F32" s="109">
        <v>800000</v>
      </c>
      <c r="G32" s="109">
        <f t="shared" si="3"/>
        <v>800000</v>
      </c>
    </row>
    <row r="33" spans="1:7" ht="30" customHeight="1">
      <c r="A33" s="212"/>
      <c r="B33" s="215"/>
      <c r="C33" s="111" t="s">
        <v>185</v>
      </c>
      <c r="D33" s="112" t="s">
        <v>1</v>
      </c>
      <c r="E33" s="113">
        <v>1500</v>
      </c>
      <c r="F33" s="109">
        <v>500</v>
      </c>
      <c r="G33" s="109">
        <f t="shared" si="3"/>
        <v>750000</v>
      </c>
    </row>
    <row r="34" spans="1:7" ht="47.25" customHeight="1">
      <c r="A34" s="213"/>
      <c r="B34" s="216"/>
      <c r="C34" s="111" t="s">
        <v>186</v>
      </c>
      <c r="D34" s="112" t="s">
        <v>1</v>
      </c>
      <c r="E34" s="113">
        <v>1</v>
      </c>
      <c r="F34" s="109">
        <v>4901000</v>
      </c>
      <c r="G34" s="109">
        <f t="shared" si="3"/>
        <v>4901000</v>
      </c>
    </row>
    <row r="35" spans="1:7" ht="48" customHeight="1">
      <c r="A35" s="214"/>
      <c r="B35" s="217"/>
      <c r="C35" s="218" t="s">
        <v>87</v>
      </c>
      <c r="D35" s="219"/>
      <c r="E35" s="219"/>
      <c r="F35" s="220"/>
      <c r="G35" s="126">
        <f>SUM(G25:G34)</f>
        <v>18411000</v>
      </c>
    </row>
    <row r="36" spans="1:7" ht="78.75" customHeight="1">
      <c r="A36" s="221" t="s">
        <v>88</v>
      </c>
      <c r="B36" s="223" t="str">
        <f>'[5] ACTIVIDADES PPTO PROYECTADA'!M21</f>
        <v>Realizar seguimiento a la vinculación laboral efectiva</v>
      </c>
      <c r="C36" s="111" t="s">
        <v>177</v>
      </c>
      <c r="D36" s="112" t="s">
        <v>1</v>
      </c>
      <c r="E36" s="113">
        <v>5</v>
      </c>
      <c r="F36" s="109">
        <v>150000</v>
      </c>
      <c r="G36" s="109">
        <f>E36*F36</f>
        <v>750000</v>
      </c>
    </row>
    <row r="37" spans="1:7" ht="27.75" customHeight="1">
      <c r="A37" s="221"/>
      <c r="B37" s="223"/>
      <c r="C37" s="111" t="s">
        <v>179</v>
      </c>
      <c r="D37" s="112" t="s">
        <v>1</v>
      </c>
      <c r="E37" s="113">
        <v>6</v>
      </c>
      <c r="F37" s="109">
        <v>70000</v>
      </c>
      <c r="G37" s="109">
        <f t="shared" ref="G37:G41" si="4">E37*F37</f>
        <v>420000</v>
      </c>
    </row>
    <row r="38" spans="1:7" ht="30.75" customHeight="1">
      <c r="A38" s="221"/>
      <c r="B38" s="223"/>
      <c r="C38" s="111" t="s">
        <v>181</v>
      </c>
      <c r="D38" s="112" t="s">
        <v>1</v>
      </c>
      <c r="E38" s="113">
        <v>1</v>
      </c>
      <c r="F38" s="109">
        <v>50000</v>
      </c>
      <c r="G38" s="109">
        <f t="shared" si="4"/>
        <v>50000</v>
      </c>
    </row>
    <row r="39" spans="1:7" ht="45" customHeight="1">
      <c r="A39" s="221"/>
      <c r="B39" s="223"/>
      <c r="C39" s="111" t="s">
        <v>182</v>
      </c>
      <c r="D39" s="112" t="s">
        <v>1</v>
      </c>
      <c r="E39" s="113">
        <v>10</v>
      </c>
      <c r="F39" s="109">
        <v>15000</v>
      </c>
      <c r="G39" s="109">
        <f t="shared" si="4"/>
        <v>150000</v>
      </c>
    </row>
    <row r="40" spans="1:7" ht="40.5" customHeight="1">
      <c r="A40" s="221"/>
      <c r="B40" s="223"/>
      <c r="C40" s="111" t="s">
        <v>183</v>
      </c>
      <c r="D40" s="112" t="s">
        <v>1</v>
      </c>
      <c r="E40" s="113">
        <v>30</v>
      </c>
      <c r="F40" s="109">
        <v>800</v>
      </c>
      <c r="G40" s="109">
        <f t="shared" si="4"/>
        <v>24000</v>
      </c>
    </row>
    <row r="41" spans="1:7" ht="42.75" customHeight="1">
      <c r="A41" s="221"/>
      <c r="B41" s="223"/>
      <c r="C41" s="111" t="s">
        <v>186</v>
      </c>
      <c r="D41" s="112" t="s">
        <v>1</v>
      </c>
      <c r="E41" s="113">
        <v>1</v>
      </c>
      <c r="F41" s="109">
        <v>1000000</v>
      </c>
      <c r="G41" s="109">
        <f t="shared" si="4"/>
        <v>1000000</v>
      </c>
    </row>
    <row r="42" spans="1:7" ht="35.25" customHeight="1">
      <c r="A42" s="222"/>
      <c r="B42" s="224"/>
      <c r="C42" s="225" t="s">
        <v>187</v>
      </c>
      <c r="D42" s="226"/>
      <c r="E42" s="226"/>
      <c r="F42" s="227"/>
      <c r="G42" s="127">
        <f>SUM(G36:G41)</f>
        <v>2394000</v>
      </c>
    </row>
    <row r="43" spans="1:7" ht="61.5" customHeight="1">
      <c r="A43" s="203" t="s">
        <v>93</v>
      </c>
      <c r="B43" s="203">
        <f>'[5] ACTIVIDADES PPTO PROYECTADA'!M22</f>
        <v>0</v>
      </c>
      <c r="C43" s="114" t="s">
        <v>188</v>
      </c>
      <c r="D43" s="115" t="s">
        <v>1</v>
      </c>
      <c r="E43" s="116">
        <v>1</v>
      </c>
      <c r="F43" s="117">
        <v>2500000</v>
      </c>
      <c r="G43" s="108">
        <f>+F43*E43</f>
        <v>2500000</v>
      </c>
    </row>
    <row r="44" spans="1:7" ht="41.25" customHeight="1">
      <c r="A44" s="204"/>
      <c r="B44" s="204"/>
      <c r="C44" s="118" t="s">
        <v>189</v>
      </c>
      <c r="D44" s="119" t="s">
        <v>97</v>
      </c>
      <c r="E44" s="120">
        <v>1</v>
      </c>
      <c r="F44" s="121">
        <v>2500000</v>
      </c>
      <c r="G44" s="108">
        <f>F44*E44</f>
        <v>2500000</v>
      </c>
    </row>
    <row r="45" spans="1:7" ht="38.25" customHeight="1">
      <c r="A45" s="204"/>
      <c r="B45" s="204"/>
      <c r="C45" s="114" t="s">
        <v>190</v>
      </c>
      <c r="D45" s="112" t="s">
        <v>1</v>
      </c>
      <c r="E45" s="116">
        <v>1</v>
      </c>
      <c r="F45" s="117">
        <v>2500000</v>
      </c>
      <c r="G45" s="108">
        <f>+F45*E45</f>
        <v>2500000</v>
      </c>
    </row>
    <row r="46" spans="1:7" ht="39" customHeight="1">
      <c r="A46" s="205"/>
      <c r="B46" s="205"/>
      <c r="C46" s="206" t="s">
        <v>191</v>
      </c>
      <c r="D46" s="207"/>
      <c r="E46" s="207"/>
      <c r="F46" s="208"/>
      <c r="G46" s="126">
        <f>SUM(G43:G45)</f>
        <v>7500000</v>
      </c>
    </row>
    <row r="47" spans="1:7" ht="40.5" customHeight="1">
      <c r="A47" s="209" t="s">
        <v>192</v>
      </c>
      <c r="B47" s="210"/>
      <c r="C47" s="210"/>
      <c r="D47" s="210"/>
      <c r="E47" s="210"/>
      <c r="F47" s="210"/>
      <c r="G47" s="128">
        <f>G12+G15+G17+G24+G35+G42+G46</f>
        <v>75000000</v>
      </c>
    </row>
  </sheetData>
  <sheetProtection selectLockedCells="1" selectUnlockedCells="1"/>
  <mergeCells count="28">
    <mergeCell ref="C17:F17"/>
    <mergeCell ref="A4:G4"/>
    <mergeCell ref="A1:G1"/>
    <mergeCell ref="A2:G2"/>
    <mergeCell ref="A3:G3"/>
    <mergeCell ref="A16:A17"/>
    <mergeCell ref="B16:B17"/>
    <mergeCell ref="A6:A12"/>
    <mergeCell ref="B6:B12"/>
    <mergeCell ref="C12:F12"/>
    <mergeCell ref="A13:A15"/>
    <mergeCell ref="B13:B15"/>
    <mergeCell ref="C15:F15"/>
    <mergeCell ref="A18:A24"/>
    <mergeCell ref="B18:B24"/>
    <mergeCell ref="C18:G18"/>
    <mergeCell ref="C19:G19"/>
    <mergeCell ref="C24:F24"/>
    <mergeCell ref="A43:A46"/>
    <mergeCell ref="B43:B46"/>
    <mergeCell ref="C46:F46"/>
    <mergeCell ref="A47:F47"/>
    <mergeCell ref="A25:A35"/>
    <mergeCell ref="B25:B35"/>
    <mergeCell ref="C35:F35"/>
    <mergeCell ref="A36:A42"/>
    <mergeCell ref="B36:B42"/>
    <mergeCell ref="C42:F42"/>
  </mergeCells>
  <conditionalFormatting sqref="B6">
    <cfRule type="cellIs" dxfId="1" priority="1" operator="equal">
      <formula>"ESCRIBA AQUÍ EL NOMBRE DEL CAPITULO"</formula>
    </cfRule>
  </conditionalFormatting>
  <conditionalFormatting sqref="B16">
    <cfRule type="cellIs" dxfId="0" priority="2" operator="equal">
      <formula>"ESCRIBA AQUÍ EL NOMBRE DEL CAPITULO"</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58"/>
  <sheetViews>
    <sheetView topLeftCell="A36" zoomScale="57" zoomScaleNormal="57" workbookViewId="0">
      <selection activeCell="A41" sqref="A41:F42"/>
    </sheetView>
  </sheetViews>
  <sheetFormatPr baseColWidth="10" defaultRowHeight="16"/>
  <cols>
    <col min="1" max="1" width="22.7109375" customWidth="1"/>
    <col min="2" max="2" width="53.28515625" customWidth="1"/>
    <col min="3" max="3" width="11.5703125" customWidth="1"/>
    <col min="5" max="5" width="27.5703125" customWidth="1"/>
    <col min="6" max="6" width="32.7109375" customWidth="1"/>
  </cols>
  <sheetData>
    <row r="1" spans="1:6" ht="41.25" customHeight="1">
      <c r="A1" s="255" t="s">
        <v>202</v>
      </c>
      <c r="B1" s="255"/>
      <c r="C1" s="255"/>
      <c r="D1" s="255"/>
      <c r="E1" s="255"/>
      <c r="F1" s="255"/>
    </row>
    <row r="2" spans="1:6" s="23" customFormat="1" ht="54.75" customHeight="1" thickBot="1">
      <c r="A2" s="21" t="s">
        <v>19</v>
      </c>
      <c r="B2" s="21" t="s">
        <v>20</v>
      </c>
      <c r="C2" s="22" t="s">
        <v>21</v>
      </c>
      <c r="D2" s="22" t="s">
        <v>22</v>
      </c>
      <c r="E2" s="22" t="s">
        <v>23</v>
      </c>
      <c r="F2" s="22" t="s">
        <v>24</v>
      </c>
    </row>
    <row r="3" spans="1:6" s="23" customFormat="1" ht="14.25" customHeight="1">
      <c r="A3" s="268" t="s">
        <v>196</v>
      </c>
      <c r="B3" s="256" t="s">
        <v>201</v>
      </c>
      <c r="C3" s="271" t="s">
        <v>197</v>
      </c>
      <c r="D3" s="256">
        <v>1</v>
      </c>
      <c r="E3" s="262"/>
      <c r="F3" s="262">
        <f>(D3*E3)</f>
        <v>0</v>
      </c>
    </row>
    <row r="4" spans="1:6" s="23" customFormat="1" ht="15" customHeight="1">
      <c r="A4" s="269"/>
      <c r="B4" s="257"/>
      <c r="C4" s="272"/>
      <c r="D4" s="257"/>
      <c r="E4" s="263"/>
      <c r="F4" s="263"/>
    </row>
    <row r="5" spans="1:6" s="23" customFormat="1" ht="15" customHeight="1">
      <c r="A5" s="269"/>
      <c r="B5" s="257"/>
      <c r="C5" s="272"/>
      <c r="D5" s="257"/>
      <c r="E5" s="263"/>
      <c r="F5" s="263"/>
    </row>
    <row r="6" spans="1:6" s="23" customFormat="1" ht="15" customHeight="1">
      <c r="A6" s="269"/>
      <c r="B6" s="257"/>
      <c r="C6" s="272"/>
      <c r="D6" s="257"/>
      <c r="E6" s="263"/>
      <c r="F6" s="263"/>
    </row>
    <row r="7" spans="1:6" s="23" customFormat="1" ht="15" customHeight="1">
      <c r="A7" s="269"/>
      <c r="B7" s="257"/>
      <c r="C7" s="272"/>
      <c r="D7" s="257"/>
      <c r="E7" s="263"/>
      <c r="F7" s="263"/>
    </row>
    <row r="8" spans="1:6" s="23" customFormat="1" ht="15" customHeight="1">
      <c r="A8" s="269"/>
      <c r="B8" s="257"/>
      <c r="C8" s="272"/>
      <c r="D8" s="257"/>
      <c r="E8" s="263"/>
      <c r="F8" s="263"/>
    </row>
    <row r="9" spans="1:6" s="23" customFormat="1" ht="15" customHeight="1">
      <c r="A9" s="269"/>
      <c r="B9" s="257"/>
      <c r="C9" s="272"/>
      <c r="D9" s="257"/>
      <c r="E9" s="263"/>
      <c r="F9" s="263"/>
    </row>
    <row r="10" spans="1:6" s="23" customFormat="1" ht="15" customHeight="1">
      <c r="A10" s="269"/>
      <c r="B10" s="257"/>
      <c r="C10" s="272"/>
      <c r="D10" s="257"/>
      <c r="E10" s="263"/>
      <c r="F10" s="263"/>
    </row>
    <row r="11" spans="1:6" s="23" customFormat="1" ht="15" customHeight="1">
      <c r="A11" s="269"/>
      <c r="B11" s="257"/>
      <c r="C11" s="272"/>
      <c r="D11" s="257"/>
      <c r="E11" s="263"/>
      <c r="F11" s="263"/>
    </row>
    <row r="12" spans="1:6" s="23" customFormat="1" ht="15" customHeight="1">
      <c r="A12" s="269"/>
      <c r="B12" s="257"/>
      <c r="C12" s="272"/>
      <c r="D12" s="257"/>
      <c r="E12" s="263"/>
      <c r="F12" s="263"/>
    </row>
    <row r="13" spans="1:6" s="23" customFormat="1" ht="15" customHeight="1">
      <c r="A13" s="269"/>
      <c r="B13" s="257"/>
      <c r="C13" s="272"/>
      <c r="D13" s="257"/>
      <c r="E13" s="263"/>
      <c r="F13" s="263"/>
    </row>
    <row r="14" spans="1:6" s="23" customFormat="1" ht="15" customHeight="1">
      <c r="A14" s="269"/>
      <c r="B14" s="257"/>
      <c r="C14" s="272"/>
      <c r="D14" s="257"/>
      <c r="E14" s="263"/>
      <c r="F14" s="263"/>
    </row>
    <row r="15" spans="1:6" s="23" customFormat="1" ht="55.5" customHeight="1" thickBot="1">
      <c r="A15" s="270"/>
      <c r="B15" s="258"/>
      <c r="C15" s="273"/>
      <c r="D15" s="258"/>
      <c r="E15" s="264"/>
      <c r="F15" s="264"/>
    </row>
    <row r="16" spans="1:6" s="23" customFormat="1" ht="14.25" customHeight="1">
      <c r="A16" s="256" t="s">
        <v>59</v>
      </c>
      <c r="B16" s="259" t="s">
        <v>200</v>
      </c>
      <c r="C16" s="265" t="s">
        <v>198</v>
      </c>
      <c r="D16" s="256">
        <v>10</v>
      </c>
      <c r="E16" s="262"/>
      <c r="F16" s="262">
        <f>(D16*E16)</f>
        <v>0</v>
      </c>
    </row>
    <row r="17" spans="1:6" s="23" customFormat="1" ht="15" customHeight="1">
      <c r="A17" s="257"/>
      <c r="B17" s="260"/>
      <c r="C17" s="266"/>
      <c r="D17" s="257"/>
      <c r="E17" s="263"/>
      <c r="F17" s="263"/>
    </row>
    <row r="18" spans="1:6" s="23" customFormat="1" ht="15" customHeight="1">
      <c r="A18" s="257"/>
      <c r="B18" s="260"/>
      <c r="C18" s="266"/>
      <c r="D18" s="257"/>
      <c r="E18" s="263"/>
      <c r="F18" s="263"/>
    </row>
    <row r="19" spans="1:6" s="23" customFormat="1" ht="15" customHeight="1">
      <c r="A19" s="257"/>
      <c r="B19" s="260"/>
      <c r="C19" s="266"/>
      <c r="D19" s="257"/>
      <c r="E19" s="263"/>
      <c r="F19" s="263"/>
    </row>
    <row r="20" spans="1:6" s="23" customFormat="1" ht="15" customHeight="1">
      <c r="A20" s="257"/>
      <c r="B20" s="260"/>
      <c r="C20" s="266"/>
      <c r="D20" s="257"/>
      <c r="E20" s="263"/>
      <c r="F20" s="263"/>
    </row>
    <row r="21" spans="1:6" s="23" customFormat="1" ht="15" customHeight="1">
      <c r="A21" s="257"/>
      <c r="B21" s="260"/>
      <c r="C21" s="266"/>
      <c r="D21" s="257"/>
      <c r="E21" s="263"/>
      <c r="F21" s="263"/>
    </row>
    <row r="22" spans="1:6" s="23" customFormat="1" ht="15" customHeight="1">
      <c r="A22" s="257"/>
      <c r="B22" s="260"/>
      <c r="C22" s="266"/>
      <c r="D22" s="257"/>
      <c r="E22" s="263"/>
      <c r="F22" s="263"/>
    </row>
    <row r="23" spans="1:6" s="23" customFormat="1" ht="15" customHeight="1">
      <c r="A23" s="257"/>
      <c r="B23" s="260"/>
      <c r="C23" s="266"/>
      <c r="D23" s="257"/>
      <c r="E23" s="263"/>
      <c r="F23" s="263"/>
    </row>
    <row r="24" spans="1:6" s="23" customFormat="1" ht="15" customHeight="1">
      <c r="A24" s="257"/>
      <c r="B24" s="260"/>
      <c r="C24" s="266"/>
      <c r="D24" s="257"/>
      <c r="E24" s="263"/>
      <c r="F24" s="263"/>
    </row>
    <row r="25" spans="1:6" s="23" customFormat="1" ht="15" customHeight="1">
      <c r="A25" s="257"/>
      <c r="B25" s="260"/>
      <c r="C25" s="266"/>
      <c r="D25" s="257"/>
      <c r="E25" s="263"/>
      <c r="F25" s="263"/>
    </row>
    <row r="26" spans="1:6" s="23" customFormat="1" ht="63.75" customHeight="1" thickBot="1">
      <c r="A26" s="258"/>
      <c r="B26" s="261"/>
      <c r="C26" s="267"/>
      <c r="D26" s="258"/>
      <c r="E26" s="264"/>
      <c r="F26" s="264"/>
    </row>
    <row r="27" spans="1:6" s="23" customFormat="1" ht="14">
      <c r="A27" s="265" t="s">
        <v>116</v>
      </c>
      <c r="B27" s="259" t="s">
        <v>199</v>
      </c>
      <c r="C27" s="265" t="s">
        <v>131</v>
      </c>
      <c r="D27" s="256">
        <v>1</v>
      </c>
      <c r="E27" s="262"/>
      <c r="F27" s="262">
        <f>D27*E27</f>
        <v>0</v>
      </c>
    </row>
    <row r="28" spans="1:6" s="23" customFormat="1" ht="14">
      <c r="A28" s="266"/>
      <c r="B28" s="260"/>
      <c r="C28" s="266"/>
      <c r="D28" s="257"/>
      <c r="E28" s="263"/>
      <c r="F28" s="263"/>
    </row>
    <row r="29" spans="1:6" s="23" customFormat="1" ht="14">
      <c r="A29" s="266"/>
      <c r="B29" s="260"/>
      <c r="C29" s="266"/>
      <c r="D29" s="257"/>
      <c r="E29" s="263"/>
      <c r="F29" s="263"/>
    </row>
    <row r="30" spans="1:6" s="23" customFormat="1" ht="14">
      <c r="A30" s="266"/>
      <c r="B30" s="260"/>
      <c r="C30" s="266"/>
      <c r="D30" s="257"/>
      <c r="E30" s="263"/>
      <c r="F30" s="263"/>
    </row>
    <row r="31" spans="1:6" s="23" customFormat="1" ht="14">
      <c r="A31" s="266"/>
      <c r="B31" s="260"/>
      <c r="C31" s="266"/>
      <c r="D31" s="257"/>
      <c r="E31" s="263"/>
      <c r="F31" s="263"/>
    </row>
    <row r="32" spans="1:6" s="23" customFormat="1" ht="14">
      <c r="A32" s="266"/>
      <c r="B32" s="260"/>
      <c r="C32" s="266"/>
      <c r="D32" s="257"/>
      <c r="E32" s="263"/>
      <c r="F32" s="263"/>
    </row>
    <row r="33" spans="1:6" s="23" customFormat="1" ht="14">
      <c r="A33" s="266"/>
      <c r="B33" s="260"/>
      <c r="C33" s="266"/>
      <c r="D33" s="257"/>
      <c r="E33" s="263"/>
      <c r="F33" s="263"/>
    </row>
    <row r="34" spans="1:6" s="23" customFormat="1" ht="14">
      <c r="A34" s="266"/>
      <c r="B34" s="260"/>
      <c r="C34" s="266"/>
      <c r="D34" s="257"/>
      <c r="E34" s="263"/>
      <c r="F34" s="263"/>
    </row>
    <row r="35" spans="1:6" s="23" customFormat="1" ht="14">
      <c r="A35" s="266"/>
      <c r="B35" s="260"/>
      <c r="C35" s="266"/>
      <c r="D35" s="257"/>
      <c r="E35" s="263"/>
      <c r="F35" s="263"/>
    </row>
    <row r="36" spans="1:6" s="23" customFormat="1" ht="120" customHeight="1" thickBot="1">
      <c r="A36" s="267"/>
      <c r="B36" s="261"/>
      <c r="C36" s="267"/>
      <c r="D36" s="258"/>
      <c r="E36" s="264"/>
      <c r="F36" s="264"/>
    </row>
    <row r="37" spans="1:6" ht="57" customHeight="1">
      <c r="A37" s="274" t="s">
        <v>203</v>
      </c>
      <c r="B37" s="274"/>
      <c r="C37" s="274"/>
      <c r="D37" s="274"/>
      <c r="E37" s="274"/>
      <c r="F37" s="148">
        <f>SUM(F3:F36)</f>
        <v>0</v>
      </c>
    </row>
    <row r="39" spans="1:6" ht="53.25" customHeight="1">
      <c r="A39" s="249" t="s">
        <v>30</v>
      </c>
      <c r="B39" s="249"/>
      <c r="C39" s="249"/>
      <c r="D39" s="249"/>
      <c r="E39" s="249"/>
      <c r="F39" s="249"/>
    </row>
    <row r="41" spans="1:6">
      <c r="A41" s="249" t="s">
        <v>29</v>
      </c>
      <c r="B41" s="249"/>
      <c r="C41" s="249"/>
      <c r="D41" s="249"/>
      <c r="E41" s="249"/>
      <c r="F41" s="249"/>
    </row>
    <row r="42" spans="1:6" ht="60" customHeight="1">
      <c r="A42" s="249"/>
      <c r="B42" s="249"/>
      <c r="C42" s="249"/>
      <c r="D42" s="249"/>
      <c r="E42" s="249"/>
      <c r="F42" s="249"/>
    </row>
    <row r="44" spans="1:6" ht="15.75" customHeight="1">
      <c r="A44" s="254" t="s">
        <v>27</v>
      </c>
      <c r="B44" s="254"/>
      <c r="C44" s="254"/>
      <c r="D44" s="254"/>
      <c r="E44" s="254"/>
      <c r="F44" s="254"/>
    </row>
    <row r="45" spans="1:6" ht="15" customHeight="1">
      <c r="A45" s="254"/>
      <c r="B45" s="254"/>
      <c r="C45" s="254"/>
      <c r="D45" s="254"/>
      <c r="E45" s="254"/>
      <c r="F45" s="254"/>
    </row>
    <row r="46" spans="1:6">
      <c r="A46" s="13"/>
    </row>
    <row r="47" spans="1:6" ht="16.5" customHeight="1">
      <c r="A47" s="251" t="s">
        <v>28</v>
      </c>
      <c r="B47" s="251"/>
      <c r="C47" s="251"/>
      <c r="D47" s="251"/>
      <c r="E47" s="251"/>
      <c r="F47" s="251"/>
    </row>
    <row r="48" spans="1:6" ht="20">
      <c r="A48" s="252" t="s">
        <v>26</v>
      </c>
      <c r="B48" s="252"/>
      <c r="C48" s="252"/>
      <c r="D48" s="253" t="s">
        <v>25</v>
      </c>
      <c r="E48" s="253"/>
      <c r="F48" s="253"/>
    </row>
    <row r="49" spans="1:7" ht="16.5" customHeight="1">
      <c r="A49" s="247"/>
      <c r="B49" s="247"/>
      <c r="C49" s="247"/>
      <c r="D49" s="248"/>
      <c r="E49" s="248"/>
      <c r="F49" s="248"/>
    </row>
    <row r="50" spans="1:7" ht="54.75" customHeight="1">
      <c r="A50" s="247"/>
      <c r="B50" s="247"/>
      <c r="C50" s="247"/>
      <c r="D50" s="248"/>
      <c r="E50" s="248"/>
      <c r="F50" s="248"/>
    </row>
    <row r="53" spans="1:7">
      <c r="A53" s="250" t="s">
        <v>37</v>
      </c>
      <c r="B53" s="250"/>
      <c r="C53" s="250"/>
      <c r="D53" s="250"/>
      <c r="E53" s="250"/>
      <c r="F53" s="250"/>
      <c r="G53" s="250"/>
    </row>
    <row r="54" spans="1:7">
      <c r="A54" s="250"/>
      <c r="B54" s="250"/>
      <c r="C54" s="250"/>
      <c r="D54" s="250"/>
      <c r="E54" s="250"/>
      <c r="F54" s="250"/>
      <c r="G54" s="250"/>
    </row>
    <row r="55" spans="1:7">
      <c r="A55" s="250"/>
      <c r="B55" s="250"/>
      <c r="C55" s="250"/>
      <c r="D55" s="250"/>
      <c r="E55" s="250"/>
      <c r="F55" s="250"/>
      <c r="G55" s="250"/>
    </row>
    <row r="56" spans="1:7">
      <c r="A56" s="250"/>
      <c r="B56" s="250"/>
      <c r="C56" s="250"/>
      <c r="D56" s="250"/>
      <c r="E56" s="250"/>
      <c r="F56" s="250"/>
      <c r="G56" s="250"/>
    </row>
    <row r="57" spans="1:7">
      <c r="A57" s="250"/>
      <c r="B57" s="250"/>
      <c r="C57" s="250"/>
      <c r="D57" s="250"/>
      <c r="E57" s="250"/>
      <c r="F57" s="250"/>
      <c r="G57" s="250"/>
    </row>
    <row r="58" spans="1:7">
      <c r="A58" s="250"/>
      <c r="B58" s="250"/>
      <c r="C58" s="250"/>
      <c r="D58" s="250"/>
      <c r="E58" s="250"/>
      <c r="F58" s="250"/>
      <c r="G58" s="250"/>
    </row>
  </sheetData>
  <protectedRanges>
    <protectedRange sqref="A49:F50" name="Rango2"/>
    <protectedRange sqref="E3:E36" name="Rango1"/>
  </protectedRanges>
  <mergeCells count="29">
    <mergeCell ref="C3:C15"/>
    <mergeCell ref="D3:D15"/>
    <mergeCell ref="E3:E15"/>
    <mergeCell ref="A37:E37"/>
    <mergeCell ref="A1:F1"/>
    <mergeCell ref="B3:B15"/>
    <mergeCell ref="B16:B26"/>
    <mergeCell ref="B27:B36"/>
    <mergeCell ref="F27:F36"/>
    <mergeCell ref="A27:A36"/>
    <mergeCell ref="C27:C36"/>
    <mergeCell ref="D27:D36"/>
    <mergeCell ref="E27:E36"/>
    <mergeCell ref="F3:F15"/>
    <mergeCell ref="A16:A26"/>
    <mergeCell ref="C16:C26"/>
    <mergeCell ref="D16:D26"/>
    <mergeCell ref="E16:E26"/>
    <mergeCell ref="F16:F26"/>
    <mergeCell ref="A3:A15"/>
    <mergeCell ref="A49:C50"/>
    <mergeCell ref="D49:F50"/>
    <mergeCell ref="A39:F39"/>
    <mergeCell ref="A41:F42"/>
    <mergeCell ref="A53:G58"/>
    <mergeCell ref="A47:F47"/>
    <mergeCell ref="A48:C48"/>
    <mergeCell ref="D48:F48"/>
    <mergeCell ref="A44:F4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DD4F3B-F00E-40CA-AAC9-4D855E066C55}">
  <dimension ref="B1:F36"/>
  <sheetViews>
    <sheetView topLeftCell="A54" zoomScale="57" zoomScaleNormal="57" workbookViewId="0">
      <selection activeCell="B16" sqref="B16:E20"/>
    </sheetView>
  </sheetViews>
  <sheetFormatPr baseColWidth="10" defaultRowHeight="16"/>
  <cols>
    <col min="4" max="4" width="62.5703125" customWidth="1"/>
    <col min="5" max="5" width="47.7109375" customWidth="1"/>
  </cols>
  <sheetData>
    <row r="1" spans="2:6" ht="15.75" customHeight="1">
      <c r="B1" s="278" t="s">
        <v>36</v>
      </c>
      <c r="C1" s="278"/>
      <c r="D1" s="278"/>
      <c r="E1" s="278"/>
      <c r="F1" s="19"/>
    </row>
    <row r="2" spans="2:6" ht="15" customHeight="1">
      <c r="B2" s="278"/>
      <c r="C2" s="278"/>
      <c r="D2" s="278"/>
      <c r="E2" s="278"/>
      <c r="F2" s="19"/>
    </row>
    <row r="3" spans="2:6">
      <c r="B3" s="278"/>
      <c r="C3" s="278"/>
      <c r="D3" s="278"/>
      <c r="E3" s="278"/>
      <c r="F3" s="20"/>
    </row>
    <row r="4" spans="2:6" ht="63.75" customHeight="1">
      <c r="B4" s="282" t="s">
        <v>31</v>
      </c>
      <c r="C4" s="282"/>
      <c r="D4" s="282"/>
      <c r="E4" s="27" t="s">
        <v>41</v>
      </c>
    </row>
    <row r="5" spans="2:6" ht="45" customHeight="1">
      <c r="B5" s="280" t="s">
        <v>32</v>
      </c>
      <c r="C5" s="280"/>
      <c r="D5" s="280"/>
      <c r="E5" s="280"/>
    </row>
    <row r="6" spans="2:6" ht="349.5" customHeight="1">
      <c r="B6" s="281" t="s">
        <v>33</v>
      </c>
      <c r="C6" s="281"/>
      <c r="D6" s="281"/>
      <c r="E6" s="275"/>
    </row>
    <row r="7" spans="2:6">
      <c r="B7" s="281"/>
      <c r="C7" s="281"/>
      <c r="D7" s="281"/>
      <c r="E7" s="275"/>
    </row>
    <row r="8" spans="2:6" ht="330" customHeight="1">
      <c r="B8" s="281" t="s">
        <v>34</v>
      </c>
      <c r="C8" s="281"/>
      <c r="D8" s="281"/>
      <c r="E8" s="275"/>
    </row>
    <row r="9" spans="2:6">
      <c r="B9" s="281"/>
      <c r="C9" s="281"/>
      <c r="D9" s="281"/>
      <c r="E9" s="275"/>
    </row>
    <row r="10" spans="2:6" ht="315" customHeight="1">
      <c r="B10" s="281" t="s">
        <v>35</v>
      </c>
      <c r="C10" s="281"/>
      <c r="D10" s="281"/>
      <c r="E10" s="275"/>
    </row>
    <row r="11" spans="2:6">
      <c r="B11" s="281"/>
      <c r="C11" s="281"/>
      <c r="D11" s="281"/>
      <c r="E11" s="275"/>
    </row>
    <row r="12" spans="2:6" ht="59">
      <c r="B12" s="24"/>
      <c r="C12" s="24"/>
      <c r="D12" s="24"/>
      <c r="E12" s="25"/>
    </row>
    <row r="13" spans="2:6" ht="109.5" customHeight="1">
      <c r="B13" s="283" t="s">
        <v>40</v>
      </c>
      <c r="C13" s="283"/>
      <c r="D13" s="283"/>
      <c r="E13" s="149"/>
    </row>
    <row r="16" spans="2:6">
      <c r="B16" s="279" t="s">
        <v>206</v>
      </c>
      <c r="C16" s="279"/>
      <c r="D16" s="279"/>
      <c r="E16" s="279"/>
    </row>
    <row r="17" spans="2:5">
      <c r="B17" s="279"/>
      <c r="C17" s="279"/>
      <c r="D17" s="279"/>
      <c r="E17" s="279"/>
    </row>
    <row r="18" spans="2:5">
      <c r="B18" s="279"/>
      <c r="C18" s="279"/>
      <c r="D18" s="279"/>
      <c r="E18" s="279"/>
    </row>
    <row r="19" spans="2:5">
      <c r="B19" s="279"/>
      <c r="C19" s="279"/>
      <c r="D19" s="279"/>
      <c r="E19" s="279"/>
    </row>
    <row r="20" spans="2:5" ht="53.25" customHeight="1">
      <c r="B20" s="279"/>
      <c r="C20" s="279"/>
      <c r="D20" s="279"/>
      <c r="E20" s="279"/>
    </row>
    <row r="21" spans="2:5">
      <c r="E21" s="12" t="s">
        <v>38</v>
      </c>
    </row>
    <row r="23" spans="2:5" ht="15" customHeight="1">
      <c r="B23" s="277" t="s">
        <v>27</v>
      </c>
      <c r="C23" s="277"/>
      <c r="D23" s="277"/>
      <c r="E23" s="277"/>
    </row>
    <row r="24" spans="2:5" ht="15" customHeight="1">
      <c r="B24" s="277"/>
      <c r="C24" s="277"/>
      <c r="D24" s="277"/>
      <c r="E24" s="277"/>
    </row>
    <row r="25" spans="2:5">
      <c r="C25" s="13"/>
    </row>
    <row r="26" spans="2:5" ht="48" customHeight="1">
      <c r="B26" s="251" t="s">
        <v>39</v>
      </c>
      <c r="C26" s="251"/>
      <c r="D26" s="251"/>
      <c r="E26" s="251"/>
    </row>
    <row r="27" spans="2:5" ht="39.75" customHeight="1">
      <c r="B27" s="252" t="s">
        <v>26</v>
      </c>
      <c r="C27" s="252"/>
      <c r="D27" s="252"/>
      <c r="E27" s="26" t="s">
        <v>25</v>
      </c>
    </row>
    <row r="28" spans="2:5" ht="15" customHeight="1">
      <c r="B28" s="275"/>
      <c r="C28" s="275"/>
      <c r="D28" s="275"/>
      <c r="E28" s="275"/>
    </row>
    <row r="29" spans="2:5" ht="70.5" customHeight="1">
      <c r="B29" s="275"/>
      <c r="C29" s="275"/>
      <c r="D29" s="275"/>
      <c r="E29" s="275"/>
    </row>
    <row r="31" spans="2:5">
      <c r="B31" s="276" t="s">
        <v>37</v>
      </c>
      <c r="C31" s="276"/>
      <c r="D31" s="276"/>
      <c r="E31" s="276"/>
    </row>
    <row r="32" spans="2:5">
      <c r="B32" s="276"/>
      <c r="C32" s="276"/>
      <c r="D32" s="276"/>
      <c r="E32" s="276"/>
    </row>
    <row r="33" spans="2:5">
      <c r="B33" s="276"/>
      <c r="C33" s="276"/>
      <c r="D33" s="276"/>
      <c r="E33" s="276"/>
    </row>
    <row r="34" spans="2:5">
      <c r="B34" s="276"/>
      <c r="C34" s="276"/>
      <c r="D34" s="276"/>
      <c r="E34" s="276"/>
    </row>
    <row r="35" spans="2:5">
      <c r="B35" s="276"/>
      <c r="C35" s="276"/>
      <c r="D35" s="276"/>
      <c r="E35" s="276"/>
    </row>
    <row r="36" spans="2:5" ht="32.25" customHeight="1">
      <c r="B36" s="276"/>
      <c r="C36" s="276"/>
      <c r="D36" s="276"/>
      <c r="E36" s="276"/>
    </row>
  </sheetData>
  <protectedRanges>
    <protectedRange sqref="E13" name="Rango3"/>
    <protectedRange sqref="E6:E13" name="Rango1"/>
    <protectedRange sqref="E28:E29 B28:D29" name="Rango2"/>
  </protectedRanges>
  <mergeCells count="17">
    <mergeCell ref="E10:E11"/>
    <mergeCell ref="B1:E3"/>
    <mergeCell ref="B16:E20"/>
    <mergeCell ref="B5:E5"/>
    <mergeCell ref="B6:D7"/>
    <mergeCell ref="B8:D9"/>
    <mergeCell ref="B10:D11"/>
    <mergeCell ref="E6:E7"/>
    <mergeCell ref="E8:E9"/>
    <mergeCell ref="B4:D4"/>
    <mergeCell ref="B13:D13"/>
    <mergeCell ref="B27:D27"/>
    <mergeCell ref="B28:D29"/>
    <mergeCell ref="B31:E36"/>
    <mergeCell ref="E28:E29"/>
    <mergeCell ref="B23:E24"/>
    <mergeCell ref="B26:E2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8"/>
  <sheetViews>
    <sheetView tabSelected="1" workbookViewId="0">
      <selection activeCell="G3" sqref="G3"/>
    </sheetView>
  </sheetViews>
  <sheetFormatPr baseColWidth="10" defaultRowHeight="16"/>
  <cols>
    <col min="1" max="1" width="52" customWidth="1"/>
    <col min="2" max="2" width="8.28515625" hidden="1" customWidth="1"/>
    <col min="3" max="3" width="7.5703125" hidden="1" customWidth="1"/>
    <col min="4" max="4" width="6.85546875" customWidth="1"/>
    <col min="7" max="7" width="15.85546875" customWidth="1"/>
  </cols>
  <sheetData>
    <row r="1" spans="1:9" s="5" customFormat="1" ht="45.75" customHeight="1">
      <c r="A1" s="286" t="s">
        <v>204</v>
      </c>
      <c r="B1" s="286"/>
      <c r="C1" s="286"/>
      <c r="D1" s="286"/>
      <c r="E1" s="286"/>
      <c r="F1" s="286"/>
    </row>
    <row r="2" spans="1:9" s="5" customFormat="1" ht="45.75" customHeight="1">
      <c r="A2" s="16" t="s">
        <v>8</v>
      </c>
      <c r="B2" s="288" t="s">
        <v>9</v>
      </c>
      <c r="C2" s="288"/>
      <c r="D2" s="288"/>
      <c r="E2" s="288"/>
      <c r="F2" s="288"/>
    </row>
    <row r="3" spans="1:9" s="5" customFormat="1" ht="45.75" customHeight="1">
      <c r="A3" s="28" t="s">
        <v>207</v>
      </c>
      <c r="B3" s="289">
        <v>289625000</v>
      </c>
      <c r="C3" s="290"/>
      <c r="D3" s="290"/>
      <c r="E3" s="290"/>
      <c r="F3" s="291"/>
    </row>
    <row r="4" spans="1:9" s="5" customFormat="1" ht="45.75" customHeight="1">
      <c r="A4" s="28" t="s">
        <v>194</v>
      </c>
      <c r="B4" s="289">
        <v>296394000</v>
      </c>
      <c r="C4" s="290"/>
      <c r="D4" s="290"/>
      <c r="E4" s="290"/>
      <c r="F4" s="291"/>
    </row>
    <row r="5" spans="1:9" s="5" customFormat="1" ht="45.75" customHeight="1">
      <c r="A5" s="28" t="s">
        <v>195</v>
      </c>
      <c r="B5" s="292">
        <v>75000000</v>
      </c>
      <c r="C5" s="293"/>
      <c r="D5" s="293"/>
      <c r="E5" s="293"/>
      <c r="F5" s="294"/>
    </row>
    <row r="6" spans="1:9" s="5" customFormat="1" ht="45.75" customHeight="1">
      <c r="A6" s="11" t="s">
        <v>42</v>
      </c>
      <c r="B6" s="6"/>
      <c r="C6" s="6"/>
      <c r="D6" s="287">
        <f>'APORTE MINIMO DEL ASOCIADO'!F37</f>
        <v>0</v>
      </c>
      <c r="E6" s="287"/>
      <c r="F6" s="287"/>
    </row>
    <row r="7" spans="1:9" s="4" customFormat="1" ht="54.75" customHeight="1">
      <c r="A7" s="8" t="s">
        <v>205</v>
      </c>
      <c r="B7" s="29"/>
      <c r="C7" s="30"/>
      <c r="D7" s="287">
        <f>'APORTE ADICIONAL DEL ASOCIADO'!E13</f>
        <v>0</v>
      </c>
      <c r="E7" s="287"/>
      <c r="F7" s="287"/>
      <c r="G7" s="17"/>
      <c r="H7" s="18"/>
      <c r="I7" s="18"/>
    </row>
    <row r="8" spans="1:9" ht="74.25" customHeight="1">
      <c r="A8" s="31" t="s">
        <v>10</v>
      </c>
      <c r="B8" s="5"/>
      <c r="C8" s="5"/>
      <c r="D8" s="284">
        <f>SUM(B3:F7)</f>
        <v>661019000</v>
      </c>
      <c r="E8" s="285"/>
      <c r="F8" s="285"/>
    </row>
  </sheetData>
  <mergeCells count="8">
    <mergeCell ref="D8:F8"/>
    <mergeCell ref="A1:F1"/>
    <mergeCell ref="D6:F6"/>
    <mergeCell ref="B2:F2"/>
    <mergeCell ref="B3:F3"/>
    <mergeCell ref="B4:F4"/>
    <mergeCell ref="B5:F5"/>
    <mergeCell ref="D7:F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6</vt:i4>
      </vt:variant>
    </vt:vector>
  </HeadingPairs>
  <TitlesOfParts>
    <vt:vector size="6" baseType="lpstr">
      <vt:lpstr>COMUNA 21</vt:lpstr>
      <vt:lpstr>COMUNA 20</vt:lpstr>
      <vt:lpstr>COMUNA 9</vt:lpstr>
      <vt:lpstr>APORTE MINIMO DEL ASOCIADO</vt:lpstr>
      <vt:lpstr>APORTE ADICIONAL DEL ASOCIADO</vt:lpstr>
      <vt:lpstr>TOTAL OFERTA ECONOMICA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Mejía</dc:creator>
  <cp:lastModifiedBy>Microsoft Office User</cp:lastModifiedBy>
  <dcterms:created xsi:type="dcterms:W3CDTF">2021-03-24T14:32:37Z</dcterms:created>
  <dcterms:modified xsi:type="dcterms:W3CDTF">2022-07-22T19:31:11Z</dcterms:modified>
</cp:coreProperties>
</file>