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ANTIDADES MINIMAS" sheetId="2" r:id="rId1"/>
  </sheets>
  <definedNames>
    <definedName name="_xlnm._FilterDatabase" localSheetId="0" hidden="1">'CANTIDADES MINIMAS'!#REF!</definedName>
  </definedNames>
  <calcPr calcId="144525"/>
</workbook>
</file>

<file path=xl/calcChain.xml><?xml version="1.0" encoding="utf-8"?>
<calcChain xmlns="http://schemas.openxmlformats.org/spreadsheetml/2006/main">
  <c r="I99" i="2" l="1"/>
  <c r="I98" i="2"/>
  <c r="I88" i="2"/>
  <c r="I87" i="2"/>
  <c r="I86" i="2"/>
  <c r="I85" i="2"/>
  <c r="I84" i="2"/>
  <c r="I83" i="2"/>
  <c r="I82" i="2"/>
  <c r="I81" i="2"/>
  <c r="I80" i="2"/>
  <c r="I79" i="2"/>
  <c r="I78" i="2"/>
  <c r="I77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K89" i="2" s="1"/>
  <c r="I52" i="2"/>
  <c r="I51" i="2"/>
  <c r="I50" i="2"/>
  <c r="I49" i="2"/>
  <c r="I48" i="2"/>
  <c r="I44" i="2"/>
  <c r="I43" i="2"/>
  <c r="I39" i="2"/>
  <c r="I34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4" i="2"/>
  <c r="I13" i="2"/>
  <c r="I12" i="2"/>
  <c r="I11" i="2"/>
  <c r="I10" i="2"/>
  <c r="I9" i="2"/>
  <c r="I8" i="2"/>
  <c r="I7" i="2"/>
  <c r="I6" i="2"/>
  <c r="I89" i="2" l="1"/>
  <c r="I91" i="2" l="1"/>
  <c r="I92" i="2"/>
  <c r="I93" i="2" s="1"/>
  <c r="I90" i="2"/>
  <c r="I94" i="2" l="1"/>
  <c r="N98" i="2" l="1"/>
  <c r="L98" i="2"/>
  <c r="M98" i="2" s="1"/>
  <c r="O98" i="2" s="1"/>
  <c r="N88" i="2"/>
  <c r="L88" i="2"/>
  <c r="M88" i="2" s="1"/>
  <c r="O88" i="2" s="1"/>
  <c r="N87" i="2"/>
  <c r="L87" i="2"/>
  <c r="M87" i="2" s="1"/>
  <c r="O87" i="2" s="1"/>
  <c r="N86" i="2"/>
  <c r="L86" i="2"/>
  <c r="M86" i="2" s="1"/>
  <c r="O86" i="2" s="1"/>
  <c r="N85" i="2"/>
  <c r="M85" i="2"/>
  <c r="O85" i="2" s="1"/>
  <c r="L85" i="2"/>
  <c r="N84" i="2"/>
  <c r="L84" i="2"/>
  <c r="M84" i="2" s="1"/>
  <c r="O84" i="2" s="1"/>
  <c r="N83" i="2"/>
  <c r="L83" i="2"/>
  <c r="M83" i="2" s="1"/>
  <c r="O83" i="2" s="1"/>
  <c r="N82" i="2"/>
  <c r="L82" i="2"/>
  <c r="M82" i="2" s="1"/>
  <c r="O82" i="2" s="1"/>
  <c r="N81" i="2"/>
  <c r="M81" i="2"/>
  <c r="O81" i="2" s="1"/>
  <c r="L81" i="2"/>
  <c r="N80" i="2"/>
  <c r="L80" i="2"/>
  <c r="M80" i="2" s="1"/>
  <c r="O80" i="2" s="1"/>
  <c r="N79" i="2"/>
  <c r="L79" i="2"/>
  <c r="M79" i="2" s="1"/>
  <c r="O79" i="2" s="1"/>
  <c r="N78" i="2"/>
  <c r="L78" i="2"/>
  <c r="M78" i="2" s="1"/>
  <c r="O78" i="2" s="1"/>
  <c r="N77" i="2"/>
  <c r="M77" i="2"/>
  <c r="O77" i="2" s="1"/>
  <c r="L77" i="2"/>
  <c r="N73" i="2"/>
  <c r="L73" i="2"/>
  <c r="M73" i="2" s="1"/>
  <c r="O73" i="2" s="1"/>
  <c r="N72" i="2"/>
  <c r="L72" i="2"/>
  <c r="M72" i="2" s="1"/>
  <c r="O72" i="2" s="1"/>
  <c r="N71" i="2"/>
  <c r="L71" i="2"/>
  <c r="M71" i="2" s="1"/>
  <c r="O71" i="2" s="1"/>
  <c r="N70" i="2"/>
  <c r="L70" i="2"/>
  <c r="M70" i="2" s="1"/>
  <c r="O70" i="2" s="1"/>
  <c r="N69" i="2"/>
  <c r="L69" i="2"/>
  <c r="M69" i="2" s="1"/>
  <c r="O69" i="2" s="1"/>
  <c r="N68" i="2"/>
  <c r="L68" i="2"/>
  <c r="M68" i="2" s="1"/>
  <c r="O68" i="2" s="1"/>
  <c r="N67" i="2"/>
  <c r="L67" i="2"/>
  <c r="M67" i="2" s="1"/>
  <c r="O67" i="2" s="1"/>
  <c r="N66" i="2"/>
  <c r="L66" i="2"/>
  <c r="M66" i="2" s="1"/>
  <c r="O66" i="2" s="1"/>
  <c r="N65" i="2"/>
  <c r="L65" i="2"/>
  <c r="M65" i="2" s="1"/>
  <c r="O65" i="2" s="1"/>
  <c r="N64" i="2"/>
  <c r="L64" i="2"/>
  <c r="M64" i="2" s="1"/>
  <c r="O64" i="2" s="1"/>
  <c r="N63" i="2"/>
  <c r="L63" i="2"/>
  <c r="M63" i="2" s="1"/>
  <c r="O63" i="2" s="1"/>
  <c r="N62" i="2"/>
  <c r="L62" i="2"/>
  <c r="M62" i="2" s="1"/>
  <c r="O62" i="2" s="1"/>
  <c r="N61" i="2"/>
  <c r="L61" i="2"/>
  <c r="M61" i="2" s="1"/>
  <c r="O61" i="2" s="1"/>
  <c r="N60" i="2"/>
  <c r="L60" i="2"/>
  <c r="M60" i="2" s="1"/>
  <c r="O60" i="2" s="1"/>
  <c r="N59" i="2"/>
  <c r="L59" i="2"/>
  <c r="M59" i="2" s="1"/>
  <c r="O59" i="2" s="1"/>
  <c r="N58" i="2"/>
  <c r="L58" i="2"/>
  <c r="M58" i="2" s="1"/>
  <c r="O58" i="2" s="1"/>
  <c r="N57" i="2"/>
  <c r="L57" i="2"/>
  <c r="M57" i="2" s="1"/>
  <c r="O57" i="2" s="1"/>
  <c r="N52" i="2"/>
  <c r="L52" i="2"/>
  <c r="M52" i="2" s="1"/>
  <c r="O52" i="2" s="1"/>
  <c r="N51" i="2"/>
  <c r="L51" i="2"/>
  <c r="M51" i="2" s="1"/>
  <c r="O51" i="2" s="1"/>
  <c r="N50" i="2"/>
  <c r="L50" i="2"/>
  <c r="M50" i="2" s="1"/>
  <c r="O50" i="2" s="1"/>
  <c r="N49" i="2"/>
  <c r="L49" i="2"/>
  <c r="M49" i="2" s="1"/>
  <c r="O49" i="2" s="1"/>
  <c r="N48" i="2"/>
  <c r="L48" i="2"/>
  <c r="M48" i="2" s="1"/>
  <c r="O48" i="2" s="1"/>
  <c r="N44" i="2"/>
  <c r="L44" i="2"/>
  <c r="M44" i="2" s="1"/>
  <c r="O44" i="2" s="1"/>
  <c r="N43" i="2"/>
  <c r="L43" i="2"/>
  <c r="M43" i="2" s="1"/>
  <c r="O43" i="2" s="1"/>
  <c r="N39" i="2"/>
  <c r="L39" i="2"/>
  <c r="M39" i="2" s="1"/>
  <c r="O39" i="2" s="1"/>
  <c r="N34" i="2"/>
  <c r="M34" i="2"/>
  <c r="O34" i="2" s="1"/>
  <c r="L34" i="2"/>
  <c r="N30" i="2"/>
  <c r="M30" i="2"/>
  <c r="O30" i="2" s="1"/>
  <c r="L30" i="2"/>
  <c r="N29" i="2"/>
  <c r="M29" i="2"/>
  <c r="O29" i="2" s="1"/>
  <c r="L29" i="2"/>
  <c r="N28" i="2"/>
  <c r="M28" i="2"/>
  <c r="O28" i="2" s="1"/>
  <c r="L28" i="2"/>
  <c r="N27" i="2"/>
  <c r="M27" i="2"/>
  <c r="O27" i="2" s="1"/>
  <c r="L27" i="2"/>
  <c r="N26" i="2"/>
  <c r="M26" i="2"/>
  <c r="O26" i="2" s="1"/>
  <c r="L26" i="2"/>
  <c r="N25" i="2"/>
  <c r="M25" i="2"/>
  <c r="O25" i="2" s="1"/>
  <c r="L25" i="2"/>
  <c r="N24" i="2"/>
  <c r="M24" i="2"/>
  <c r="O24" i="2" s="1"/>
  <c r="L24" i="2"/>
  <c r="N23" i="2"/>
  <c r="L23" i="2"/>
  <c r="M23" i="2" s="1"/>
  <c r="O23" i="2" s="1"/>
  <c r="N22" i="2"/>
  <c r="L22" i="2"/>
  <c r="M22" i="2" s="1"/>
  <c r="O22" i="2" s="1"/>
  <c r="N21" i="2"/>
  <c r="L21" i="2"/>
  <c r="M21" i="2" s="1"/>
  <c r="O21" i="2" s="1"/>
  <c r="N20" i="2"/>
  <c r="L20" i="2"/>
  <c r="M20" i="2" s="1"/>
  <c r="O20" i="2" s="1"/>
  <c r="N19" i="2"/>
  <c r="L19" i="2"/>
  <c r="M19" i="2" s="1"/>
  <c r="O19" i="2" s="1"/>
  <c r="N18" i="2"/>
  <c r="L18" i="2"/>
  <c r="M18" i="2" s="1"/>
  <c r="O18" i="2" s="1"/>
  <c r="N14" i="2"/>
  <c r="L14" i="2"/>
  <c r="M14" i="2" s="1"/>
  <c r="O14" i="2" s="1"/>
  <c r="N13" i="2"/>
  <c r="L13" i="2"/>
  <c r="M13" i="2" s="1"/>
  <c r="O13" i="2" s="1"/>
  <c r="N12" i="2"/>
  <c r="L12" i="2"/>
  <c r="M12" i="2" s="1"/>
  <c r="O12" i="2" s="1"/>
  <c r="N11" i="2"/>
  <c r="L11" i="2"/>
  <c r="M11" i="2" s="1"/>
  <c r="O11" i="2" s="1"/>
  <c r="N10" i="2"/>
  <c r="L10" i="2"/>
  <c r="M10" i="2" s="1"/>
  <c r="O10" i="2" s="1"/>
  <c r="N9" i="2"/>
  <c r="L9" i="2"/>
  <c r="M9" i="2" s="1"/>
  <c r="O9" i="2" s="1"/>
  <c r="N8" i="2"/>
  <c r="L8" i="2"/>
  <c r="M8" i="2" s="1"/>
  <c r="O8" i="2" s="1"/>
  <c r="N7" i="2"/>
  <c r="L7" i="2"/>
  <c r="M7" i="2" s="1"/>
  <c r="O7" i="2" s="1"/>
  <c r="N6" i="2"/>
  <c r="L6" i="2"/>
  <c r="M6" i="2"/>
  <c r="O6" i="2" s="1"/>
  <c r="O89" i="2" l="1"/>
  <c r="M89" i="2"/>
  <c r="M91" i="2" s="1"/>
  <c r="M90" i="2" l="1"/>
  <c r="K91" i="2"/>
  <c r="O91" i="2"/>
  <c r="M92" i="2"/>
  <c r="M93" i="2" s="1"/>
  <c r="K90" i="2"/>
  <c r="O90" i="2"/>
  <c r="K92" i="2"/>
  <c r="K93" i="2" s="1"/>
  <c r="O92" i="2"/>
  <c r="O93" i="2" s="1"/>
  <c r="K94" i="2" l="1"/>
  <c r="M94" i="2"/>
  <c r="O94" i="2"/>
</calcChain>
</file>

<file path=xl/sharedStrings.xml><?xml version="1.0" encoding="utf-8"?>
<sst xmlns="http://schemas.openxmlformats.org/spreadsheetml/2006/main" count="326" uniqueCount="119">
  <si>
    <t>DESCRIPCIÓN:   MANTENIMIENTO Y ADECUACION DE BIENES INMUEBLES
Identificacion del Activo Fijo :        EDIFICIO COMANDO CONJUNTO CARIBE
Identificacion del Número del Activo Fijo : 164000000823
No de inventario : 8004030000000000001710479</t>
  </si>
  <si>
    <t>ITEM</t>
  </si>
  <si>
    <t>CÓDIGO DANE</t>
  </si>
  <si>
    <t xml:space="preserve">DESCRIPCIÓN DEL BIEN Y/O SERVICIO </t>
  </si>
  <si>
    <t>UNIDAD MEDIDA</t>
  </si>
  <si>
    <t>UNSPSC (CCE)</t>
  </si>
  <si>
    <t>54310</t>
  </si>
  <si>
    <t>Demolición De Placa  (0,10 Mts &lt; E &lt;0,15 Mts)</t>
  </si>
  <si>
    <t>M2</t>
  </si>
  <si>
    <t>ML</t>
  </si>
  <si>
    <t>Demolición De viga de amarre (0.30 X 0.30 Mts)</t>
  </si>
  <si>
    <t>Limpieza Final De Obra (Incluye: Escobas Con Cerdas Firmes, Carretillas Buggy, Palas Y Cepillos)</t>
  </si>
  <si>
    <t>54320</t>
  </si>
  <si>
    <t>Relleno En Material De Sub Base  Tipo lV</t>
  </si>
  <si>
    <t>M3</t>
  </si>
  <si>
    <t>54330</t>
  </si>
  <si>
    <t>Excavación Manual</t>
  </si>
  <si>
    <t>Excavación A Maquina</t>
  </si>
  <si>
    <t>Retiro de material (escombro) con maquina</t>
  </si>
  <si>
    <t>54522</t>
  </si>
  <si>
    <t>54530</t>
  </si>
  <si>
    <t>Suministro e Instalación de Caballetes articulado superior e inferior tipo barroca o similar a los existentes; incluye accesorios, ganchos, amarres y Desmonte de los caballetes en mal estado.</t>
  </si>
  <si>
    <t>Suministro e Instalación de Cubierta teja barroca No.8 tipo española o similar a la existente; incluye accesorios, ganchos, amarres y Desmonte de las tejas en mal estado.</t>
  </si>
  <si>
    <t>54540</t>
  </si>
  <si>
    <t>Viga Cimentación 0.30 X 0.30 Mts Concreto 3000 Psi. Incluye Cuatro Varillas De 1/2 Y Estribos De 3/8 Cada 0.20 Mts.</t>
  </si>
  <si>
    <t>M</t>
  </si>
  <si>
    <t>Placa En Concreto De 3000 Psi E = 0.10 Mts, Incluye Malla Electrosoldada.</t>
  </si>
  <si>
    <t>54550</t>
  </si>
  <si>
    <t>54560</t>
  </si>
  <si>
    <t>Cerramiento Provisional Perimetral En Polisombra , Con Estructura De Soporte En Madera Con Altura Mínima De 2.10 Mts</t>
  </si>
  <si>
    <t>Corte Y Sello De Junta De Dilatación De Poliuretano Elastómero De Alto Desempeño Y Cordón De Espuma Para Fondo De Junta Ø10Mm.</t>
  </si>
  <si>
    <t>Localización Y Replanteo</t>
  </si>
  <si>
    <t>54590</t>
  </si>
  <si>
    <t>Lavado de muro con hipoclorito</t>
  </si>
  <si>
    <t>DESCRIPCIÓN:   MANTENIMIENTO Y ADECUACION DE BIENES INMUEBLES
Identificacion del Activo Fijo :        EMBARCADURIA MILITAR
Identificacion del Número del Activo Fijo : 164000000622
No de inventario : 8004030000000000001421628</t>
  </si>
  <si>
    <t>SERVICIO DEMOLICION DE PISOS DE CERAMICA, CEMENTO Y HORMIGON (INCLUYE CARGUE, RETIRO Y DISPOSICION FINAL DE ESCOMBROS)</t>
  </si>
  <si>
    <t xml:space="preserve">SERVICIO DE IMPERMEABILIZADA DE CUBIERTA EN CONCRETO CON MANTO ASFALTICO O SIMILAR  </t>
  </si>
  <si>
    <t>SERVICIO CONSTRUCCIÓN de piso en concreto espesor de 6 cm en malla electrosoldada, terminado con aplicación con mineral rojo CON UNA RESISTENCIA EN ELPISO DE 4000PSI</t>
  </si>
  <si>
    <t>SERVICIO APLICACIÓN ESTUCO Y PINTURA TIPO KORAZA o equivalente 3 MANOS Fachadas (Incluye estuco, 1 mano en pintura tipo 2 y dos manos en pintura tipo koraza o equivalente, filos y dilataciones). Color según diseño.</t>
  </si>
  <si>
    <t>SERVICIO  DELIMITACION LINEAS PINTURA PARA TRÁFICO  COLOR AMARILLO Y/O BLANCO  (Incluye 3 manos).</t>
  </si>
  <si>
    <t>SERVICIO MANTENIMIENTO Y PINTURA TIPO 2, dos manos  del cielo raso   (Incluye cargue y retiro de material sobrante)</t>
  </si>
  <si>
    <t>SERVICIO MANTENIMIENTO DE CERCHA Y  CORREAS DE VARILLAS X 6 MT DE LARGO(incluye remoción de pintura y residuos, lijada, aplicación de anticorrosivo,  pintura esmalte)</t>
  </si>
  <si>
    <t>UND</t>
  </si>
  <si>
    <t>SERVICIO CERRAMIENTO CONCERTINA en madera rolliza, alambre galvanizado, concertina, fijaciones con tornillos y puntillas.</t>
  </si>
  <si>
    <t>DESCRIPCIÓN:   MANTENIMIENTO Y ADECUACION DE BIENES INMUEBLES BATRA 3
Identificacion del Activo Fijo :  ALOJAMIENTO SOLDADOS TIPO “U” 6      
Identificacion del Número del Activo Fijo : 164000000189
No de inventario : 8004030000000000000974767</t>
  </si>
  <si>
    <t>UN</t>
  </si>
  <si>
    <t>54621</t>
  </si>
  <si>
    <t xml:space="preserve">Servicio de resane con mortero de muros, vigas y filos, incluye graniplast tipo 2 color existente, </t>
  </si>
  <si>
    <t xml:space="preserve">Servicio de mantenimiento y  Pintura Superlavable Uso Interior Tipo 2 Diluible En Agua Color  blanco almendra  incluye 2 manos </t>
  </si>
  <si>
    <t>54611</t>
  </si>
  <si>
    <t>Suministro e instalacion de puntos electrico para interruptor, tomacorriente y bombillo, incluye cable #12, 14, accesorios tuberia conduit de 1/2 pulgada, de acuerdo a norma tecnica RTIE</t>
  </si>
  <si>
    <t>54632</t>
  </si>
  <si>
    <t>CLASIFICADOR POR OBJETO DEL GASTO A-02-02-02-005-004-03</t>
  </si>
  <si>
    <t>NOMBRE CUENTA Servicios de preparación del terreno de construcción</t>
  </si>
  <si>
    <t>CLASIFICADOR POR OBJETO DEL GASTO A-02-02-02-005-004-05</t>
  </si>
  <si>
    <t>NOMBRE CUENTA Servicios especiales de construcción</t>
  </si>
  <si>
    <t>CLASIFICADOR POR OBJETO DEL GASTO A-02-02-02-005-004-06</t>
  </si>
  <si>
    <t>NOMBRE CUENTA SERVICIOS DE INSTALACIONES</t>
  </si>
  <si>
    <t>NOMBRE CUENTA Servicios especiales de construccion</t>
  </si>
  <si>
    <t>CLASIFICADOR POR OBJETO DEL GASTO A-02-02-02-005-004-07</t>
  </si>
  <si>
    <t>NOMBRE CUENTA Servicios de terminación y acabados de edificios</t>
  </si>
  <si>
    <t>NOMBRE CUENTA Servicios de Instalacion de energia electrica</t>
  </si>
  <si>
    <t>CLASIFICADOR POR OBJETO DEL GASTO A-02-02-01-004-004</t>
  </si>
  <si>
    <t>NOMBRE CUENTA Maquinaria para usos especiales</t>
  </si>
  <si>
    <t>CANT</t>
  </si>
  <si>
    <t>Demolición de túnel en concreto Hasta E=0.35 Mts</t>
  </si>
  <si>
    <t>Colocación, riego y compactación, semi compactación o conformación de material.(incluye máquina, saltarín o rana)</t>
  </si>
  <si>
    <t>Suministro e Instalación de Cielo raso en fibrocemento (Superboard 8 mm); incluye ángulos, perfiles, omegas, viguetas, cinta malla, tornillería, estuco y pintura de acabado. También incluye Desmonte de Cielo Raso en mal estado</t>
  </si>
  <si>
    <t>Instalación de tubo de concreto reforzado (incluye maquina)</t>
  </si>
  <si>
    <t>Suministro e Instalación de Canal de Aguas lluvias, en lámina galvanizada C22; incluye soportes en ángulo. Todo pintado en Anticorrosivo y Acabado Pintulux Acrílico. Incluye Desmonte de canales pvc en mal estado.</t>
  </si>
  <si>
    <t>Impermeabilización de muro H-6Mts (IGASOL TOXEMEN)</t>
  </si>
  <si>
    <t>Suministro e Instalación de Perfil C Gr50 220 x 80 x 2.0mm. Todo pintado en Anticorrosivo y Acabado Pintulux Acrílico. Incluye Desmonte de perfiles en mal estado</t>
  </si>
  <si>
    <t>Desmonte e instalación de tubería EMT 1", puntos eléctrico,</t>
  </si>
  <si>
    <t>Mantenimiento cubierta teja eternit ondulada perfil N°6, medidas 1.83x0.99 cm, desmonte de tejas en mal estado, impermeabilización cubierta eternit, incluye accesorios, ganchos, amarres respectivos.</t>
  </si>
  <si>
    <t xml:space="preserve">Suministro e instalación de teja eternit ondulada perfil N°6 180x92 de siete canales en  las partes afectadas de la cubierta, incluye accesorios, ganchos, amarres respectivos </t>
  </si>
  <si>
    <t>Suministro e instalación de caballete fijo 15G perfil  #7 eternit  incluye accesorios,  amarres, Desmonte  e impermeabilización</t>
  </si>
  <si>
    <t>Mantenimiento de cerchas metálicas incluye control corrosión y aplicación anticorrosivo industrial color verde</t>
  </si>
  <si>
    <t>Suministro e Instalación de Cielo Raso de PVC Color Blanco Laminas de 6,0mt x 30cm x 7mm de espesor; incluye ángulos,  perfiles, omegas, viguetas, perfil principal blanco, tornillería para lamina y estructura, clavos en acero (material metálico), cornisas de PVC, unión en H de PVC y 06 puertas de paso de 90x90 con marco en aluminio para cabida de mantenimiento y demás estructura requerida</t>
  </si>
  <si>
    <t>Suministro e instalación de Orinal Arrecife Para Fluxómetro Blanco en cerámica incluye  tubería 3 pulgadas con accesorios, conexión aguas residuales, regata piso y pared</t>
  </si>
  <si>
    <t>Servicio de Regata con pulidora para instalación de tubería eléctrica, incluye resane con mortero y aplicación graniplast tipo 2 color existente</t>
  </si>
  <si>
    <t>Suministro e instalación mampostería jardinera, incluye pañete, ladrillo, graniplast color verde ciprés</t>
  </si>
  <si>
    <t>Suministro e instalación de angeo para calaos en muro, incluye marcos en madera 2cm x 4cm x 3,0mts y grapas de sujeción.</t>
  </si>
  <si>
    <t>Suministro e instalación de angeo color verde para ventana de 1,50m x 1,50m , incluye marcos en madera 2cm x 4 cm x 150cm y grapas de sujeción.</t>
  </si>
  <si>
    <t>Suministro e instalación de  Cerradura  987 Derecha 70mm Llave Multipunto incluye manija</t>
  </si>
  <si>
    <t>Suministro e instalación de puerta  metálica con marco  medidas 0,92cm ancho x2,10m alto calibre 22 con apertura izquierda con cerradura y manija, incluye aplicación  anticorrosivo  y pintura en esmalte color negro</t>
  </si>
  <si>
    <t>Suministro e instalación de puerta fácil en acrílico 81x200cm y marco en aluminio  ártico HZ color blanco, incluye accesorios y sujeción.</t>
  </si>
  <si>
    <t>Suministro e instalación placa superior con mortero para armerillo medidas 3,97m largo x 76 cm ancho x 7cm espesor, incluye varilla 1/2", maya electro soldada, cemento, arena, gravilla, con anclajes estructural en muro, terminado en  estuco y pintura base de aceite color blanco almendra.</t>
  </si>
  <si>
    <t>Servicio de mantenimiento, Reparación y reconstrucción puertas en malla del armerillo, incluye anclaje a muro, cambio de marcos, servicio de soldadura, bisagras tipo bala 1/4 pulgada, 02 pasadores de seguridad, 04 argollas para candado, terminada en pintura base de aceite color negro</t>
  </si>
  <si>
    <t>Suministro e instalación acometida eléctrica para el alojamiento incluye accesorios con totalizador de 150 amp, cableado eléctrico N°12 negro x 3 líneas ml, cable de aterramiento #8, varilla de cobre, perro cobre, perros para cable #6, cinta aislante, de acuerdo a norma técnica RTIE</t>
  </si>
  <si>
    <t>Suministro e instalación de tablero general 18 circuitos, incluye breakers de 15, 20, 30 amperios, de acuerdo a norma técnica RTIE</t>
  </si>
  <si>
    <t>Suministro e instalación de puntos  toma corriente doble incluye accesorios,  tubería conduit, cableado eléctrico N°12 en una distancia de  5,85 mts a conexión principal de acuerdo a norma tecnica RTIE</t>
  </si>
  <si>
    <t>Suministro e instalación de puntos eléctricos para interruptor de iluminación, incluye accesorios interruptores, cable N°12, tubería conduit, distancia de conexión principal de 5,10 mts, de acuerdo a norma técnica RTIE</t>
  </si>
  <si>
    <t>Suministro e instalación panel led 60x60 46w 6500k 100-240v ip20, incluye accesorios marco en aluminio 60x60 para soporte, de acuerdo a norma técnica RTIE</t>
  </si>
  <si>
    <t>Servicio e instalación de puntos eléctricos para ventilador de techo incluye accesorios , 04 interruptores de control y conmutables, de acuerdo a norma técnica RTIE</t>
  </si>
  <si>
    <t>Suministro e instalación puntos de iluminación  para jardinera incluye tubería conduit, cable N°12, lámpara jardín tipo poste Pack4 Estaca Prem Luz Amarilla con conexión eléctrica, de acuerdo a norma técnica RTIE</t>
  </si>
  <si>
    <t>Suministro e instalación de Reflector Led 100w Alta Potencia + Fotocelda para exterior, incluye tubería conduit y cableado eléctrico N°12 de acuerdo a norma técnica RTIE</t>
  </si>
  <si>
    <t>Servicio de instalación ventilador industrial 142 cm 7,946 cfm 3 aspas largo 62cm diámetro 142,2cm material en metal, 5 velocidades color blanco, de acuerdo a norma técnica RTIE</t>
  </si>
  <si>
    <t>Suministro e instalación de tablero eléctrico de 10 circuitos, incluye 3 líneas cable #6, tubería conduit PVC de 1 pulgada, grapa de sujeción y 1 pulgada con su respectivo brakers de 15, 20, 30 con su totalizador de 100 amperios, de acuerdo a norma técnica RTIE</t>
  </si>
  <si>
    <t>Suministro e instalación punto energía 220wt, incluye cable #10 accesorios tubería 1/2 pulgada y conexión para AA,  de acuerdo a norma técnica RTIE</t>
  </si>
  <si>
    <t>Suministro de ventilador industrial 142 cm 7,946 cfm 3 aspas largo 62cm diámetro 142,2cm material en metal, 5 velocidades color blanco.</t>
  </si>
  <si>
    <t>VALOR UNITARIO (COSTOS DIRECTOS)</t>
  </si>
  <si>
    <t xml:space="preserve"> PRECIO DE REFERENCIA  </t>
  </si>
  <si>
    <t>VALOR TOTAL (COSTOS DIRECTOS</t>
  </si>
  <si>
    <t>IVA SOBRE LA UTILIDAD</t>
  </si>
  <si>
    <t>ADMINISTRACIÓN</t>
  </si>
  <si>
    <t>IMPREVISTO</t>
  </si>
  <si>
    <t>UTILIDAD</t>
  </si>
  <si>
    <t>TOTAL COSTO DIRECTOS</t>
  </si>
  <si>
    <t>TOTAL OBRA</t>
  </si>
  <si>
    <t>TOTAL  SUMINISTROS</t>
  </si>
  <si>
    <t>BATRA3</t>
  </si>
  <si>
    <t>EMBAMIL</t>
  </si>
  <si>
    <t>CCON1</t>
  </si>
  <si>
    <t>Proyectado Adquirir</t>
  </si>
  <si>
    <t>Limitación</t>
  </si>
  <si>
    <t>Cantidad</t>
  </si>
  <si>
    <t>%</t>
  </si>
  <si>
    <t>Total Necesidad</t>
  </si>
  <si>
    <t>ANEXO 10. CANTIDADES MINIMAS - CUBRIMIENTO NECESIDAD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</si>
</sst>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&quot;$&quot;\ * #,##0_-;\-&quot;$&quot;\ * #,##0_-;_-&quot;$&quot;\ 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Font="1"/>
    <xf numFmtId="0" fontId="3" fillId="0" borderId="3" xfId="0" applyFont="1" applyFill="1" applyBorder="1" applyAlignment="1">
      <alignment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/>
    </xf>
    <xf numFmtId="0" fontId="0" fillId="0" borderId="2" xfId="3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0" fontId="3" fillId="3" borderId="16" xfId="0" applyFont="1" applyFill="1" applyBorder="1" applyAlignment="1" applyProtection="1">
      <alignment horizontal="center" vertical="center" wrapText="1"/>
      <protection locked="0"/>
    </xf>
    <xf numFmtId="0" fontId="3" fillId="3" borderId="17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19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 applyProtection="1">
      <alignment horizontal="center" vertical="center" wrapText="1"/>
      <protection locked="0"/>
    </xf>
    <xf numFmtId="43" fontId="4" fillId="8" borderId="22" xfId="1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right" vertical="center"/>
    </xf>
    <xf numFmtId="0" fontId="0" fillId="6" borderId="8" xfId="0" applyFont="1" applyFill="1" applyBorder="1"/>
    <xf numFmtId="0" fontId="0" fillId="6" borderId="9" xfId="0" applyFont="1" applyFill="1" applyBorder="1"/>
    <xf numFmtId="0" fontId="0" fillId="4" borderId="8" xfId="0" applyFont="1" applyFill="1" applyBorder="1"/>
    <xf numFmtId="0" fontId="0" fillId="4" borderId="9" xfId="0" applyFont="1" applyFill="1" applyBorder="1"/>
    <xf numFmtId="0" fontId="0" fillId="7" borderId="8" xfId="0" applyFont="1" applyFill="1" applyBorder="1"/>
    <xf numFmtId="0" fontId="0" fillId="7" borderId="9" xfId="0" applyFont="1" applyFill="1" applyBorder="1"/>
    <xf numFmtId="9" fontId="6" fillId="0" borderId="24" xfId="0" applyNumberFormat="1" applyFont="1" applyFill="1" applyBorder="1" applyAlignment="1">
      <alignment horizontal="center" vertical="top" shrinkToFit="1"/>
    </xf>
    <xf numFmtId="9" fontId="6" fillId="0" borderId="25" xfId="0" applyNumberFormat="1" applyFont="1" applyFill="1" applyBorder="1" applyAlignment="1">
      <alignment horizontal="center" vertical="top" shrinkToFit="1"/>
    </xf>
    <xf numFmtId="9" fontId="6" fillId="0" borderId="12" xfId="0" applyNumberFormat="1" applyFont="1" applyFill="1" applyBorder="1" applyAlignment="1">
      <alignment horizontal="center" vertical="top" shrinkToFit="1"/>
    </xf>
    <xf numFmtId="4" fontId="6" fillId="0" borderId="26" xfId="0" applyNumberFormat="1" applyFont="1" applyFill="1" applyBorder="1" applyAlignment="1">
      <alignment horizontal="right" vertical="top" shrinkToFit="1"/>
    </xf>
    <xf numFmtId="4" fontId="6" fillId="0" borderId="24" xfId="0" applyNumberFormat="1" applyFont="1" applyFill="1" applyBorder="1" applyAlignment="1">
      <alignment horizontal="right" vertical="top" shrinkToFit="1"/>
    </xf>
    <xf numFmtId="4" fontId="6" fillId="0" borderId="25" xfId="0" applyNumberFormat="1" applyFont="1" applyFill="1" applyBorder="1" applyAlignment="1">
      <alignment horizontal="right" vertical="top" shrinkToFit="1"/>
    </xf>
    <xf numFmtId="4" fontId="6" fillId="0" borderId="27" xfId="0" applyNumberFormat="1" applyFont="1" applyFill="1" applyBorder="1" applyAlignment="1">
      <alignment horizontal="right" vertical="top" shrinkToFit="1"/>
    </xf>
    <xf numFmtId="4" fontId="5" fillId="10" borderId="6" xfId="0" applyNumberFormat="1" applyFont="1" applyFill="1" applyBorder="1" applyAlignment="1">
      <alignment horizontal="right" vertical="top" shrinkToFit="1"/>
    </xf>
    <xf numFmtId="4" fontId="5" fillId="11" borderId="6" xfId="0" applyNumberFormat="1" applyFont="1" applyFill="1" applyBorder="1" applyAlignment="1">
      <alignment horizontal="right" vertical="top" shrinkToFit="1"/>
    </xf>
    <xf numFmtId="4" fontId="5" fillId="5" borderId="6" xfId="0" applyNumberFormat="1" applyFont="1" applyFill="1" applyBorder="1" applyAlignment="1">
      <alignment horizontal="right" vertical="top" shrinkToFit="1"/>
    </xf>
    <xf numFmtId="0" fontId="3" fillId="0" borderId="4" xfId="0" applyFont="1" applyFill="1" applyBorder="1" applyAlignment="1">
      <alignment vertical="center" wrapText="1"/>
    </xf>
    <xf numFmtId="4" fontId="6" fillId="0" borderId="28" xfId="0" applyNumberFormat="1" applyFont="1" applyBorder="1" applyAlignment="1">
      <alignment horizontal="right" vertical="center"/>
    </xf>
    <xf numFmtId="9" fontId="6" fillId="0" borderId="26" xfId="0" applyNumberFormat="1" applyFont="1" applyFill="1" applyBorder="1" applyAlignment="1">
      <alignment horizontal="center" vertical="top" shrinkToFit="1"/>
    </xf>
    <xf numFmtId="0" fontId="7" fillId="0" borderId="6" xfId="0" applyFont="1" applyBorder="1" applyAlignment="1">
      <alignment horizontal="center" vertical="center"/>
    </xf>
    <xf numFmtId="9" fontId="6" fillId="0" borderId="29" xfId="0" applyNumberFormat="1" applyFont="1" applyFill="1" applyBorder="1" applyAlignment="1">
      <alignment horizontal="center" vertical="top" shrinkToFit="1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10" xfId="0" applyFont="1" applyFill="1" applyBorder="1" applyAlignment="1" applyProtection="1">
      <alignment vertical="center" wrapText="1"/>
      <protection locked="0"/>
    </xf>
    <xf numFmtId="0" fontId="8" fillId="2" borderId="23" xfId="0" applyFont="1" applyFill="1" applyBorder="1" applyAlignment="1" applyProtection="1">
      <alignment horizontal="center" vertical="center" wrapText="1"/>
      <protection locked="0"/>
    </xf>
    <xf numFmtId="0" fontId="5" fillId="12" borderId="3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9" fontId="3" fillId="2" borderId="8" xfId="4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9" fontId="3" fillId="2" borderId="9" xfId="4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9" fontId="3" fillId="3" borderId="6" xfId="4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9" fontId="3" fillId="3" borderId="10" xfId="4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0" fontId="0" fillId="2" borderId="23" xfId="0" applyFont="1" applyFill="1" applyBorder="1" applyAlignment="1" applyProtection="1">
      <alignment vertical="center" wrapText="1"/>
      <protection locked="0"/>
    </xf>
    <xf numFmtId="0" fontId="0" fillId="4" borderId="7" xfId="0" applyFont="1" applyFill="1" applyBorder="1"/>
    <xf numFmtId="0" fontId="8" fillId="6" borderId="7" xfId="0" applyFont="1" applyFill="1" applyBorder="1" applyAlignment="1" applyProtection="1">
      <alignment vertical="center" wrapText="1"/>
      <protection locked="0"/>
    </xf>
    <xf numFmtId="0" fontId="8" fillId="6" borderId="8" xfId="0" applyFont="1" applyFill="1" applyBorder="1" applyAlignment="1" applyProtection="1">
      <alignment vertical="center" wrapText="1"/>
      <protection locked="0"/>
    </xf>
    <xf numFmtId="0" fontId="7" fillId="6" borderId="8" xfId="0" applyFont="1" applyFill="1" applyBorder="1" applyAlignment="1" applyProtection="1">
      <alignment horizontal="center" wrapText="1"/>
      <protection locked="0"/>
    </xf>
    <xf numFmtId="0" fontId="0" fillId="7" borderId="7" xfId="0" applyFont="1" applyFill="1" applyBorder="1"/>
    <xf numFmtId="4" fontId="5" fillId="11" borderId="10" xfId="0" applyNumberFormat="1" applyFont="1" applyFill="1" applyBorder="1" applyAlignment="1">
      <alignment horizontal="right" vertical="top" shrinkToFit="1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>
      <alignment horizontal="center"/>
    </xf>
    <xf numFmtId="43" fontId="4" fillId="9" borderId="10" xfId="1" applyFont="1" applyFill="1" applyBorder="1" applyAlignment="1">
      <alignment horizontal="center" vertical="center" wrapText="1"/>
    </xf>
    <xf numFmtId="43" fontId="4" fillId="9" borderId="23" xfId="1" applyFont="1" applyFill="1" applyBorder="1" applyAlignment="1">
      <alignment horizontal="center" vertical="center" wrapText="1"/>
    </xf>
    <xf numFmtId="43" fontId="4" fillId="9" borderId="22" xfId="1" applyFont="1" applyFill="1" applyBorder="1" applyAlignment="1">
      <alignment horizontal="center" vertical="center" wrapText="1"/>
    </xf>
    <xf numFmtId="43" fontId="4" fillId="8" borderId="10" xfId="1" applyFont="1" applyFill="1" applyBorder="1" applyAlignment="1">
      <alignment horizontal="center" vertical="center" wrapText="1"/>
    </xf>
    <xf numFmtId="43" fontId="4" fillId="8" borderId="23" xfId="1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top" wrapText="1"/>
    </xf>
    <xf numFmtId="0" fontId="4" fillId="10" borderId="8" xfId="0" applyFont="1" applyFill="1" applyBorder="1" applyAlignment="1">
      <alignment horizontal="center" vertical="top" wrapText="1"/>
    </xf>
    <xf numFmtId="0" fontId="4" fillId="10" borderId="9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4" fillId="11" borderId="7" xfId="0" applyFont="1" applyFill="1" applyBorder="1" applyAlignment="1">
      <alignment horizontal="center" vertical="top" wrapText="1"/>
    </xf>
    <xf numFmtId="0" fontId="4" fillId="11" borderId="8" xfId="0" applyFont="1" applyFill="1" applyBorder="1" applyAlignment="1">
      <alignment horizontal="center" vertical="top" wrapText="1"/>
    </xf>
    <xf numFmtId="0" fontId="4" fillId="11" borderId="9" xfId="0" applyFont="1" applyFill="1" applyBorder="1" applyAlignment="1">
      <alignment horizontal="center" vertical="top" wrapText="1"/>
    </xf>
    <xf numFmtId="0" fontId="4" fillId="5" borderId="7" xfId="0" applyFont="1" applyFill="1" applyBorder="1" applyAlignment="1">
      <alignment horizontal="center" vertical="top" wrapText="1"/>
    </xf>
    <xf numFmtId="0" fontId="4" fillId="5" borderId="8" xfId="0" applyFont="1" applyFill="1" applyBorder="1" applyAlignment="1">
      <alignment horizontal="center" vertical="top" wrapText="1"/>
    </xf>
    <xf numFmtId="0" fontId="4" fillId="5" borderId="9" xfId="0" applyFont="1" applyFill="1" applyBorder="1" applyAlignment="1">
      <alignment horizontal="center" vertical="top" wrapText="1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7" borderId="7" xfId="0" applyFont="1" applyFill="1" applyBorder="1" applyAlignment="1" applyProtection="1">
      <alignment horizontal="left" vertical="top" wrapText="1"/>
      <protection locked="0"/>
    </xf>
    <xf numFmtId="0" fontId="4" fillId="7" borderId="8" xfId="0" applyFont="1" applyFill="1" applyBorder="1" applyAlignment="1" applyProtection="1">
      <alignment horizontal="left" vertical="top" wrapText="1"/>
      <protection locked="0"/>
    </xf>
    <xf numFmtId="0" fontId="4" fillId="7" borderId="9" xfId="0" applyFont="1" applyFill="1" applyBorder="1" applyAlignment="1" applyProtection="1">
      <alignment horizontal="left" vertical="top" wrapText="1"/>
      <protection locked="0"/>
    </xf>
    <xf numFmtId="0" fontId="4" fillId="4" borderId="7" xfId="0" applyFont="1" applyFill="1" applyBorder="1" applyAlignment="1" applyProtection="1">
      <alignment horizontal="left" vertical="top" wrapText="1"/>
      <protection locked="0"/>
    </xf>
    <xf numFmtId="0" fontId="4" fillId="4" borderId="8" xfId="0" applyFont="1" applyFill="1" applyBorder="1" applyAlignment="1" applyProtection="1">
      <alignment horizontal="left" vertical="top" wrapText="1"/>
      <protection locked="0"/>
    </xf>
    <xf numFmtId="0" fontId="4" fillId="4" borderId="9" xfId="0" applyFont="1" applyFill="1" applyBorder="1" applyAlignment="1" applyProtection="1">
      <alignment horizontal="left" vertical="top" wrapText="1"/>
      <protection locked="0"/>
    </xf>
    <xf numFmtId="0" fontId="5" fillId="12" borderId="8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 applyProtection="1">
      <alignment horizontal="left" vertical="top" wrapText="1"/>
      <protection locked="0"/>
    </xf>
    <xf numFmtId="0" fontId="4" fillId="6" borderId="8" xfId="0" applyFont="1" applyFill="1" applyBorder="1" applyAlignment="1" applyProtection="1">
      <alignment horizontal="left" vertical="top" wrapText="1"/>
      <protection locked="0"/>
    </xf>
    <xf numFmtId="0" fontId="4" fillId="6" borderId="9" xfId="0" applyFont="1" applyFill="1" applyBorder="1" applyAlignment="1" applyProtection="1">
      <alignment horizontal="left" vertical="top" wrapText="1"/>
      <protection locked="0"/>
    </xf>
    <xf numFmtId="0" fontId="5" fillId="12" borderId="21" xfId="0" applyFont="1" applyFill="1" applyBorder="1" applyAlignment="1">
      <alignment horizontal="center" vertical="center" wrapText="1"/>
    </xf>
    <xf numFmtId="0" fontId="5" fillId="12" borderId="31" xfId="0" applyFont="1" applyFill="1" applyBorder="1" applyAlignment="1">
      <alignment horizontal="center" vertical="center" wrapText="1"/>
    </xf>
    <xf numFmtId="0" fontId="5" fillId="12" borderId="32" xfId="0" applyFont="1" applyFill="1" applyBorder="1" applyAlignment="1">
      <alignment horizontal="center" vertical="center" wrapText="1"/>
    </xf>
  </cellXfs>
  <cellStyles count="5">
    <cellStyle name="Millares" xfId="1" builtinId="3"/>
    <cellStyle name="Millares 2 3" xfId="3"/>
    <cellStyle name="Moneda [0] 2" xfId="2"/>
    <cellStyle name="Normal" xfId="0" builtinId="0"/>
    <cellStyle name="Porcentaje" xfId="4" builtinId="5"/>
  </cellStyles>
  <dxfs count="0"/>
  <tableStyles count="0" defaultTableStyle="TableStyleMedium2" defaultPivotStyle="PivotStyleLight16"/>
  <colors>
    <mruColors>
      <color rgb="FF0000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9"/>
  <sheetViews>
    <sheetView tabSelected="1" topLeftCell="E1" workbookViewId="0">
      <selection activeCell="B1" sqref="B1:G1"/>
    </sheetView>
  </sheetViews>
  <sheetFormatPr baseColWidth="10" defaultRowHeight="15" x14ac:dyDescent="0.25"/>
  <cols>
    <col min="1" max="1" width="11.42578125" style="1"/>
    <col min="2" max="2" width="5.42578125" style="1" bestFit="1" customWidth="1"/>
    <col min="3" max="3" width="11.42578125" style="1"/>
    <col min="4" max="4" width="9" style="1" bestFit="1" customWidth="1"/>
    <col min="5" max="5" width="56.85546875" style="1" customWidth="1"/>
    <col min="6" max="6" width="10" style="1" customWidth="1"/>
    <col min="7" max="7" width="12.5703125" style="1" customWidth="1"/>
    <col min="8" max="8" width="20.7109375" style="1" customWidth="1"/>
    <col min="9" max="9" width="17.7109375" style="1" customWidth="1"/>
    <col min="10" max="10" width="13.5703125" style="1" customWidth="1"/>
    <col min="11" max="11" width="19" style="1" customWidth="1"/>
    <col min="12" max="12" width="16.28515625" style="1" customWidth="1"/>
    <col min="13" max="13" width="12.7109375" style="1" bestFit="1" customWidth="1"/>
    <col min="14" max="14" width="12.140625" style="1" bestFit="1" customWidth="1"/>
    <col min="15" max="15" width="13.7109375" style="1" bestFit="1" customWidth="1"/>
    <col min="16" max="16384" width="11.42578125" style="1"/>
  </cols>
  <sheetData>
    <row r="1" spans="2:15" ht="15.75" thickBot="1" x14ac:dyDescent="0.3">
      <c r="B1" s="70" t="s">
        <v>118</v>
      </c>
      <c r="C1" s="70"/>
      <c r="D1" s="70"/>
      <c r="E1" s="70"/>
      <c r="F1" s="70"/>
      <c r="G1" s="70"/>
    </row>
    <row r="2" spans="2:15" ht="61.5" customHeight="1" thickBot="1" x14ac:dyDescent="0.3">
      <c r="B2" s="100" t="s">
        <v>0</v>
      </c>
      <c r="C2" s="101"/>
      <c r="D2" s="101"/>
      <c r="E2" s="101"/>
      <c r="F2" s="101"/>
      <c r="G2" s="102"/>
      <c r="H2" s="22"/>
      <c r="I2" s="23"/>
      <c r="K2" s="63"/>
      <c r="L2" s="64"/>
      <c r="M2" s="65"/>
      <c r="N2" s="64"/>
      <c r="O2" s="23"/>
    </row>
    <row r="3" spans="2:15" ht="15.75" customHeight="1" thickBot="1" x14ac:dyDescent="0.3">
      <c r="B3" s="88" t="s">
        <v>52</v>
      </c>
      <c r="C3" s="89"/>
      <c r="D3" s="89"/>
      <c r="E3" s="89"/>
      <c r="F3" s="89"/>
      <c r="G3" s="90"/>
      <c r="H3" s="74" t="s">
        <v>100</v>
      </c>
      <c r="I3" s="71" t="s">
        <v>102</v>
      </c>
      <c r="K3" s="45"/>
      <c r="L3" s="97" t="s">
        <v>113</v>
      </c>
      <c r="M3" s="98"/>
      <c r="N3" s="99" t="s">
        <v>114</v>
      </c>
      <c r="O3" s="98"/>
    </row>
    <row r="4" spans="2:15" ht="30.75" customHeight="1" thickBot="1" x14ac:dyDescent="0.3">
      <c r="B4" s="88" t="s">
        <v>53</v>
      </c>
      <c r="C4" s="89"/>
      <c r="D4" s="89"/>
      <c r="E4" s="89"/>
      <c r="F4" s="89"/>
      <c r="G4" s="90"/>
      <c r="H4" s="75"/>
      <c r="I4" s="72"/>
      <c r="K4" s="46" t="s">
        <v>117</v>
      </c>
      <c r="L4" s="47" t="s">
        <v>115</v>
      </c>
      <c r="M4" s="47" t="s">
        <v>116</v>
      </c>
      <c r="N4" s="47" t="s">
        <v>115</v>
      </c>
      <c r="O4" s="47" t="s">
        <v>116</v>
      </c>
    </row>
    <row r="5" spans="2:15" ht="30.75" thickBot="1" x14ac:dyDescent="0.3">
      <c r="B5" s="7" t="s">
        <v>1</v>
      </c>
      <c r="C5" s="7" t="s">
        <v>2</v>
      </c>
      <c r="D5" s="7" t="s">
        <v>5</v>
      </c>
      <c r="E5" s="7" t="s">
        <v>3</v>
      </c>
      <c r="F5" s="7" t="s">
        <v>4</v>
      </c>
      <c r="G5" s="7" t="s">
        <v>64</v>
      </c>
      <c r="H5" s="20" t="s">
        <v>101</v>
      </c>
      <c r="I5" s="73"/>
      <c r="K5" s="48"/>
      <c r="L5" s="49"/>
      <c r="M5" s="50"/>
      <c r="N5" s="51"/>
      <c r="O5" s="52"/>
    </row>
    <row r="6" spans="2:15" ht="15.75" customHeight="1" thickBot="1" x14ac:dyDescent="0.3">
      <c r="B6" s="10">
        <v>1</v>
      </c>
      <c r="C6" s="3" t="s">
        <v>6</v>
      </c>
      <c r="D6" s="3">
        <v>72141510</v>
      </c>
      <c r="E6" s="2" t="s">
        <v>7</v>
      </c>
      <c r="F6" s="3" t="s">
        <v>8</v>
      </c>
      <c r="G6" s="11">
        <v>76.5</v>
      </c>
      <c r="H6" s="21">
        <v>18984</v>
      </c>
      <c r="I6" s="21">
        <f>+G6*H6</f>
        <v>1452276</v>
      </c>
      <c r="K6" s="53">
        <v>76.5</v>
      </c>
      <c r="L6" s="54">
        <f>+G6</f>
        <v>76.5</v>
      </c>
      <c r="M6" s="55">
        <f t="shared" ref="M6" si="0">+L6/K6</f>
        <v>1</v>
      </c>
      <c r="N6" s="56">
        <f>+ABS(G6-K6)</f>
        <v>0</v>
      </c>
      <c r="O6" s="55">
        <f t="shared" ref="O6" si="1">100%-M6</f>
        <v>0</v>
      </c>
    </row>
    <row r="7" spans="2:15" ht="15.75" thickBot="1" x14ac:dyDescent="0.3">
      <c r="B7" s="12">
        <v>2</v>
      </c>
      <c r="C7" s="3" t="s">
        <v>6</v>
      </c>
      <c r="D7" s="3">
        <v>72141510</v>
      </c>
      <c r="E7" s="2" t="s">
        <v>65</v>
      </c>
      <c r="F7" s="3" t="s">
        <v>9</v>
      </c>
      <c r="G7" s="11">
        <v>15</v>
      </c>
      <c r="H7" s="21">
        <v>37152</v>
      </c>
      <c r="I7" s="21">
        <f t="shared" ref="I7:I14" si="2">+G7*H7</f>
        <v>557280</v>
      </c>
      <c r="K7" s="53">
        <v>15</v>
      </c>
      <c r="L7" s="54">
        <f t="shared" ref="L7:L14" si="3">+G7</f>
        <v>15</v>
      </c>
      <c r="M7" s="55">
        <f t="shared" ref="M7:M14" si="4">+L7/K7</f>
        <v>1</v>
      </c>
      <c r="N7" s="56">
        <f t="shared" ref="N7:N14" si="5">+ABS(G7-K7)</f>
        <v>0</v>
      </c>
      <c r="O7" s="55">
        <f t="shared" ref="O7:O14" si="6">100%-M7</f>
        <v>0</v>
      </c>
    </row>
    <row r="8" spans="2:15" ht="15.75" thickBot="1" x14ac:dyDescent="0.3">
      <c r="B8" s="12">
        <v>3</v>
      </c>
      <c r="C8" s="3" t="s">
        <v>6</v>
      </c>
      <c r="D8" s="3">
        <v>72141510</v>
      </c>
      <c r="E8" s="2" t="s">
        <v>10</v>
      </c>
      <c r="F8" s="3" t="s">
        <v>9</v>
      </c>
      <c r="G8" s="11">
        <v>12</v>
      </c>
      <c r="H8" s="21">
        <v>23500</v>
      </c>
      <c r="I8" s="21">
        <f t="shared" si="2"/>
        <v>282000</v>
      </c>
      <c r="K8" s="53">
        <v>12</v>
      </c>
      <c r="L8" s="54">
        <f t="shared" si="3"/>
        <v>12</v>
      </c>
      <c r="M8" s="55">
        <f t="shared" si="4"/>
        <v>1</v>
      </c>
      <c r="N8" s="56">
        <f t="shared" si="5"/>
        <v>0</v>
      </c>
      <c r="O8" s="55">
        <f t="shared" si="6"/>
        <v>0</v>
      </c>
    </row>
    <row r="9" spans="2:15" ht="30.75" thickBot="1" x14ac:dyDescent="0.3">
      <c r="B9" s="12">
        <v>4</v>
      </c>
      <c r="C9" s="3">
        <v>54320</v>
      </c>
      <c r="D9" s="3">
        <v>72153505</v>
      </c>
      <c r="E9" s="2" t="s">
        <v>11</v>
      </c>
      <c r="F9" s="3" t="s">
        <v>8</v>
      </c>
      <c r="G9" s="11">
        <v>658.3</v>
      </c>
      <c r="H9" s="21">
        <v>1723</v>
      </c>
      <c r="I9" s="21">
        <f t="shared" si="2"/>
        <v>1134250.8999999999</v>
      </c>
      <c r="K9" s="53">
        <v>658.3</v>
      </c>
      <c r="L9" s="54">
        <f t="shared" si="3"/>
        <v>658.3</v>
      </c>
      <c r="M9" s="55">
        <f t="shared" si="4"/>
        <v>1</v>
      </c>
      <c r="N9" s="56">
        <f t="shared" si="5"/>
        <v>0</v>
      </c>
      <c r="O9" s="55">
        <f t="shared" si="6"/>
        <v>0</v>
      </c>
    </row>
    <row r="10" spans="2:15" ht="15.75" thickBot="1" x14ac:dyDescent="0.3">
      <c r="B10" s="12">
        <v>5</v>
      </c>
      <c r="C10" s="3" t="s">
        <v>12</v>
      </c>
      <c r="D10" s="3">
        <v>11111502</v>
      </c>
      <c r="E10" s="2" t="s">
        <v>13</v>
      </c>
      <c r="F10" s="3" t="s">
        <v>14</v>
      </c>
      <c r="G10" s="11">
        <v>458.3</v>
      </c>
      <c r="H10" s="21">
        <v>78948</v>
      </c>
      <c r="I10" s="21">
        <f t="shared" si="2"/>
        <v>36181868.399999999</v>
      </c>
      <c r="K10" s="53">
        <v>458.3</v>
      </c>
      <c r="L10" s="54">
        <f t="shared" si="3"/>
        <v>458.3</v>
      </c>
      <c r="M10" s="55">
        <f t="shared" si="4"/>
        <v>1</v>
      </c>
      <c r="N10" s="56">
        <f t="shared" si="5"/>
        <v>0</v>
      </c>
      <c r="O10" s="55">
        <f t="shared" si="6"/>
        <v>0</v>
      </c>
    </row>
    <row r="11" spans="2:15" ht="30.75" thickBot="1" x14ac:dyDescent="0.3">
      <c r="B11" s="12">
        <v>6</v>
      </c>
      <c r="C11" s="3" t="s">
        <v>12</v>
      </c>
      <c r="D11" s="3">
        <v>72141502</v>
      </c>
      <c r="E11" s="2" t="s">
        <v>66</v>
      </c>
      <c r="F11" s="3" t="s">
        <v>14</v>
      </c>
      <c r="G11" s="11">
        <v>458.3</v>
      </c>
      <c r="H11" s="21">
        <v>49223</v>
      </c>
      <c r="I11" s="21">
        <f t="shared" si="2"/>
        <v>22558900.900000002</v>
      </c>
      <c r="K11" s="53">
        <v>458.3</v>
      </c>
      <c r="L11" s="54">
        <f t="shared" si="3"/>
        <v>458.3</v>
      </c>
      <c r="M11" s="55">
        <f t="shared" si="4"/>
        <v>1</v>
      </c>
      <c r="N11" s="56">
        <f t="shared" si="5"/>
        <v>0</v>
      </c>
      <c r="O11" s="55">
        <f t="shared" si="6"/>
        <v>0</v>
      </c>
    </row>
    <row r="12" spans="2:15" ht="15.75" thickBot="1" x14ac:dyDescent="0.3">
      <c r="B12" s="12">
        <v>7</v>
      </c>
      <c r="C12" s="3" t="s">
        <v>15</v>
      </c>
      <c r="D12" s="3">
        <v>72141511</v>
      </c>
      <c r="E12" s="2" t="s">
        <v>16</v>
      </c>
      <c r="F12" s="3" t="s">
        <v>14</v>
      </c>
      <c r="G12" s="11">
        <v>84</v>
      </c>
      <c r="H12" s="21">
        <v>46130</v>
      </c>
      <c r="I12" s="21">
        <f t="shared" si="2"/>
        <v>3874920</v>
      </c>
      <c r="K12" s="53">
        <v>84</v>
      </c>
      <c r="L12" s="54">
        <f t="shared" si="3"/>
        <v>84</v>
      </c>
      <c r="M12" s="55">
        <f t="shared" si="4"/>
        <v>1</v>
      </c>
      <c r="N12" s="56">
        <f t="shared" si="5"/>
        <v>0</v>
      </c>
      <c r="O12" s="55">
        <f t="shared" si="6"/>
        <v>0</v>
      </c>
    </row>
    <row r="13" spans="2:15" ht="15.75" thickBot="1" x14ac:dyDescent="0.3">
      <c r="B13" s="12">
        <v>8</v>
      </c>
      <c r="C13" s="3" t="s">
        <v>15</v>
      </c>
      <c r="D13" s="3">
        <v>72141511</v>
      </c>
      <c r="E13" s="2" t="s">
        <v>17</v>
      </c>
      <c r="F13" s="3" t="s">
        <v>14</v>
      </c>
      <c r="G13" s="11">
        <v>357.5</v>
      </c>
      <c r="H13" s="21">
        <v>24192</v>
      </c>
      <c r="I13" s="21">
        <f t="shared" si="2"/>
        <v>8648640</v>
      </c>
      <c r="K13" s="53">
        <v>357.5</v>
      </c>
      <c r="L13" s="54">
        <f t="shared" si="3"/>
        <v>357.5</v>
      </c>
      <c r="M13" s="55">
        <f t="shared" si="4"/>
        <v>1</v>
      </c>
      <c r="N13" s="56">
        <f t="shared" si="5"/>
        <v>0</v>
      </c>
      <c r="O13" s="55">
        <f t="shared" si="6"/>
        <v>0</v>
      </c>
    </row>
    <row r="14" spans="2:15" ht="15.75" thickBot="1" x14ac:dyDescent="0.3">
      <c r="B14" s="12">
        <v>9</v>
      </c>
      <c r="C14" s="3" t="s">
        <v>15</v>
      </c>
      <c r="D14" s="3">
        <v>72153507</v>
      </c>
      <c r="E14" s="2" t="s">
        <v>18</v>
      </c>
      <c r="F14" s="3" t="s">
        <v>14</v>
      </c>
      <c r="G14" s="11">
        <v>40</v>
      </c>
      <c r="H14" s="21">
        <v>36765</v>
      </c>
      <c r="I14" s="21">
        <f t="shared" si="2"/>
        <v>1470600</v>
      </c>
      <c r="K14" s="53">
        <v>40</v>
      </c>
      <c r="L14" s="54">
        <f t="shared" si="3"/>
        <v>40</v>
      </c>
      <c r="M14" s="55">
        <f t="shared" si="4"/>
        <v>1</v>
      </c>
      <c r="N14" s="56">
        <f t="shared" si="5"/>
        <v>0</v>
      </c>
      <c r="O14" s="55">
        <f t="shared" si="6"/>
        <v>0</v>
      </c>
    </row>
    <row r="15" spans="2:15" ht="15.75" customHeight="1" thickBot="1" x14ac:dyDescent="0.3">
      <c r="B15" s="88" t="s">
        <v>54</v>
      </c>
      <c r="C15" s="89"/>
      <c r="D15" s="89"/>
      <c r="E15" s="89"/>
      <c r="F15" s="89"/>
      <c r="G15" s="90"/>
      <c r="H15" s="74" t="s">
        <v>100</v>
      </c>
      <c r="I15" s="71" t="s">
        <v>102</v>
      </c>
      <c r="K15" s="45"/>
      <c r="L15" s="97" t="s">
        <v>113</v>
      </c>
      <c r="M15" s="98"/>
      <c r="N15" s="99" t="s">
        <v>114</v>
      </c>
      <c r="O15" s="98"/>
    </row>
    <row r="16" spans="2:15" ht="15.75" thickBot="1" x14ac:dyDescent="0.3">
      <c r="B16" s="88" t="s">
        <v>55</v>
      </c>
      <c r="C16" s="89"/>
      <c r="D16" s="89"/>
      <c r="E16" s="89"/>
      <c r="F16" s="89"/>
      <c r="G16" s="90"/>
      <c r="H16" s="75"/>
      <c r="I16" s="72"/>
      <c r="K16" s="46" t="s">
        <v>117</v>
      </c>
      <c r="L16" s="47" t="s">
        <v>115</v>
      </c>
      <c r="M16" s="47" t="s">
        <v>116</v>
      </c>
      <c r="N16" s="47" t="s">
        <v>115</v>
      </c>
      <c r="O16" s="47" t="s">
        <v>116</v>
      </c>
    </row>
    <row r="17" spans="2:15" ht="30.75" thickBot="1" x14ac:dyDescent="0.3">
      <c r="B17" s="7" t="s">
        <v>1</v>
      </c>
      <c r="C17" s="7" t="s">
        <v>2</v>
      </c>
      <c r="D17" s="7" t="s">
        <v>5</v>
      </c>
      <c r="E17" s="7" t="s">
        <v>3</v>
      </c>
      <c r="F17" s="7" t="s">
        <v>4</v>
      </c>
      <c r="G17" s="7" t="s">
        <v>64</v>
      </c>
      <c r="H17" s="20" t="s">
        <v>101</v>
      </c>
      <c r="I17" s="73"/>
      <c r="K17" s="48"/>
      <c r="L17" s="49"/>
      <c r="M17" s="50"/>
      <c r="N17" s="51"/>
      <c r="O17" s="52"/>
    </row>
    <row r="18" spans="2:15" ht="60.75" thickBot="1" x14ac:dyDescent="0.3">
      <c r="B18" s="12">
        <v>10</v>
      </c>
      <c r="C18" s="3" t="s">
        <v>19</v>
      </c>
      <c r="D18" s="3">
        <v>72152605</v>
      </c>
      <c r="E18" s="2" t="s">
        <v>67</v>
      </c>
      <c r="F18" s="4" t="s">
        <v>9</v>
      </c>
      <c r="G18" s="11">
        <v>32</v>
      </c>
      <c r="H18" s="21">
        <v>70380</v>
      </c>
      <c r="I18" s="21">
        <f t="shared" ref="I18:I30" si="7">+G18*H18</f>
        <v>2252160</v>
      </c>
      <c r="K18" s="53">
        <v>32</v>
      </c>
      <c r="L18" s="54">
        <f t="shared" ref="L18:L30" si="8">+G18</f>
        <v>32</v>
      </c>
      <c r="M18" s="55">
        <f t="shared" ref="M18:M30" si="9">+L18/K18</f>
        <v>1</v>
      </c>
      <c r="N18" s="56">
        <f t="shared" ref="N18:N30" si="10">+ABS(G18-K18)</f>
        <v>0</v>
      </c>
      <c r="O18" s="55">
        <f t="shared" ref="O18:O30" si="11">100%-M18</f>
        <v>0</v>
      </c>
    </row>
    <row r="19" spans="2:15" ht="60.75" thickBot="1" x14ac:dyDescent="0.3">
      <c r="B19" s="12">
        <v>11</v>
      </c>
      <c r="C19" s="3" t="s">
        <v>20</v>
      </c>
      <c r="D19" s="3">
        <v>56121101</v>
      </c>
      <c r="E19" s="2" t="s">
        <v>21</v>
      </c>
      <c r="F19" s="5" t="s">
        <v>9</v>
      </c>
      <c r="G19" s="11">
        <v>100</v>
      </c>
      <c r="H19" s="21">
        <v>69583</v>
      </c>
      <c r="I19" s="21">
        <f t="shared" si="7"/>
        <v>6958300</v>
      </c>
      <c r="K19" s="53">
        <v>100</v>
      </c>
      <c r="L19" s="54">
        <f t="shared" si="8"/>
        <v>100</v>
      </c>
      <c r="M19" s="55">
        <f t="shared" si="9"/>
        <v>1</v>
      </c>
      <c r="N19" s="56">
        <f t="shared" si="10"/>
        <v>0</v>
      </c>
      <c r="O19" s="55">
        <f t="shared" si="11"/>
        <v>0</v>
      </c>
    </row>
    <row r="20" spans="2:15" ht="45.75" thickBot="1" x14ac:dyDescent="0.3">
      <c r="B20" s="12">
        <v>12</v>
      </c>
      <c r="C20" s="3" t="s">
        <v>20</v>
      </c>
      <c r="D20" s="3">
        <v>30151511</v>
      </c>
      <c r="E20" s="2" t="s">
        <v>22</v>
      </c>
      <c r="F20" s="6" t="s">
        <v>8</v>
      </c>
      <c r="G20" s="11">
        <v>300</v>
      </c>
      <c r="H20" s="21">
        <v>75900</v>
      </c>
      <c r="I20" s="21">
        <f t="shared" si="7"/>
        <v>22770000</v>
      </c>
      <c r="K20" s="53">
        <v>300</v>
      </c>
      <c r="L20" s="54">
        <f t="shared" si="8"/>
        <v>300</v>
      </c>
      <c r="M20" s="55">
        <f t="shared" si="9"/>
        <v>1</v>
      </c>
      <c r="N20" s="56">
        <f t="shared" si="10"/>
        <v>0</v>
      </c>
      <c r="O20" s="55">
        <f t="shared" si="11"/>
        <v>0</v>
      </c>
    </row>
    <row r="21" spans="2:15" ht="15.75" thickBot="1" x14ac:dyDescent="0.3">
      <c r="B21" s="12">
        <v>13</v>
      </c>
      <c r="C21" s="3" t="s">
        <v>23</v>
      </c>
      <c r="D21" s="3">
        <v>40171610</v>
      </c>
      <c r="E21" s="2" t="s">
        <v>68</v>
      </c>
      <c r="F21" s="4" t="s">
        <v>9</v>
      </c>
      <c r="G21" s="11">
        <v>15</v>
      </c>
      <c r="H21" s="21">
        <v>204867</v>
      </c>
      <c r="I21" s="21">
        <f t="shared" si="7"/>
        <v>3073005</v>
      </c>
      <c r="K21" s="53">
        <v>15</v>
      </c>
      <c r="L21" s="54">
        <f t="shared" si="8"/>
        <v>15</v>
      </c>
      <c r="M21" s="55">
        <f t="shared" si="9"/>
        <v>1</v>
      </c>
      <c r="N21" s="56">
        <f t="shared" si="10"/>
        <v>0</v>
      </c>
      <c r="O21" s="55">
        <f t="shared" si="11"/>
        <v>0</v>
      </c>
    </row>
    <row r="22" spans="2:15" ht="30.75" thickBot="1" x14ac:dyDescent="0.3">
      <c r="B22" s="12">
        <v>14</v>
      </c>
      <c r="C22" s="3" t="s">
        <v>23</v>
      </c>
      <c r="D22" s="3">
        <v>30101717</v>
      </c>
      <c r="E22" s="2" t="s">
        <v>24</v>
      </c>
      <c r="F22" s="4" t="s">
        <v>25</v>
      </c>
      <c r="G22" s="11">
        <v>12</v>
      </c>
      <c r="H22" s="21">
        <v>95320</v>
      </c>
      <c r="I22" s="21">
        <f t="shared" si="7"/>
        <v>1143840</v>
      </c>
      <c r="K22" s="53">
        <v>12</v>
      </c>
      <c r="L22" s="54">
        <f t="shared" si="8"/>
        <v>12</v>
      </c>
      <c r="M22" s="55">
        <f t="shared" si="9"/>
        <v>1</v>
      </c>
      <c r="N22" s="56">
        <f t="shared" si="10"/>
        <v>0</v>
      </c>
      <c r="O22" s="55">
        <f t="shared" si="11"/>
        <v>0</v>
      </c>
    </row>
    <row r="23" spans="2:15" ht="30.75" thickBot="1" x14ac:dyDescent="0.3">
      <c r="B23" s="12">
        <v>15</v>
      </c>
      <c r="C23" s="3" t="s">
        <v>23</v>
      </c>
      <c r="D23" s="3">
        <v>30102217</v>
      </c>
      <c r="E23" s="2" t="s">
        <v>26</v>
      </c>
      <c r="F23" s="4" t="s">
        <v>8</v>
      </c>
      <c r="G23" s="11">
        <v>75.56</v>
      </c>
      <c r="H23" s="21">
        <v>122000</v>
      </c>
      <c r="I23" s="21">
        <f t="shared" si="7"/>
        <v>9218320</v>
      </c>
      <c r="K23" s="53">
        <v>75.56</v>
      </c>
      <c r="L23" s="54">
        <f t="shared" si="8"/>
        <v>75.56</v>
      </c>
      <c r="M23" s="55">
        <f t="shared" si="9"/>
        <v>1</v>
      </c>
      <c r="N23" s="56">
        <f t="shared" si="10"/>
        <v>0</v>
      </c>
      <c r="O23" s="55">
        <f t="shared" si="11"/>
        <v>0</v>
      </c>
    </row>
    <row r="24" spans="2:15" ht="60.75" thickBot="1" x14ac:dyDescent="0.3">
      <c r="B24" s="12">
        <v>16</v>
      </c>
      <c r="C24" s="3" t="s">
        <v>27</v>
      </c>
      <c r="D24" s="3">
        <v>72152607</v>
      </c>
      <c r="E24" s="2" t="s">
        <v>69</v>
      </c>
      <c r="F24" s="5" t="s">
        <v>9</v>
      </c>
      <c r="G24" s="11">
        <v>150</v>
      </c>
      <c r="H24" s="21">
        <v>87617</v>
      </c>
      <c r="I24" s="21">
        <f t="shared" si="7"/>
        <v>13142550</v>
      </c>
      <c r="K24" s="53">
        <v>150</v>
      </c>
      <c r="L24" s="54">
        <f t="shared" si="8"/>
        <v>150</v>
      </c>
      <c r="M24" s="55">
        <f t="shared" si="9"/>
        <v>1</v>
      </c>
      <c r="N24" s="56">
        <f t="shared" si="10"/>
        <v>0</v>
      </c>
      <c r="O24" s="55">
        <f t="shared" si="11"/>
        <v>0</v>
      </c>
    </row>
    <row r="25" spans="2:15" ht="45.75" thickBot="1" x14ac:dyDescent="0.3">
      <c r="B25" s="12">
        <v>17</v>
      </c>
      <c r="C25" s="3" t="s">
        <v>27</v>
      </c>
      <c r="D25" s="3">
        <v>30102304</v>
      </c>
      <c r="E25" s="2" t="s">
        <v>71</v>
      </c>
      <c r="F25" s="5" t="s">
        <v>9</v>
      </c>
      <c r="G25" s="11">
        <v>30</v>
      </c>
      <c r="H25" s="21">
        <v>79560</v>
      </c>
      <c r="I25" s="21">
        <f t="shared" si="7"/>
        <v>2386800</v>
      </c>
      <c r="K25" s="53">
        <v>30</v>
      </c>
      <c r="L25" s="54">
        <f t="shared" si="8"/>
        <v>30</v>
      </c>
      <c r="M25" s="55">
        <f t="shared" si="9"/>
        <v>1</v>
      </c>
      <c r="N25" s="56">
        <f t="shared" si="10"/>
        <v>0</v>
      </c>
      <c r="O25" s="55">
        <f t="shared" si="11"/>
        <v>0</v>
      </c>
    </row>
    <row r="26" spans="2:15" ht="45.75" thickBot="1" x14ac:dyDescent="0.3">
      <c r="B26" s="12">
        <v>18</v>
      </c>
      <c r="C26" s="3" t="s">
        <v>28</v>
      </c>
      <c r="D26" s="3">
        <v>30191617</v>
      </c>
      <c r="E26" s="2" t="s">
        <v>29</v>
      </c>
      <c r="F26" s="4" t="s">
        <v>8</v>
      </c>
      <c r="G26" s="11">
        <v>62</v>
      </c>
      <c r="H26" s="21">
        <v>3602</v>
      </c>
      <c r="I26" s="21">
        <f t="shared" si="7"/>
        <v>223324</v>
      </c>
      <c r="K26" s="53">
        <v>62</v>
      </c>
      <c r="L26" s="54">
        <f t="shared" si="8"/>
        <v>62</v>
      </c>
      <c r="M26" s="55">
        <f t="shared" si="9"/>
        <v>1</v>
      </c>
      <c r="N26" s="56">
        <f t="shared" si="10"/>
        <v>0</v>
      </c>
      <c r="O26" s="55">
        <f t="shared" si="11"/>
        <v>0</v>
      </c>
    </row>
    <row r="27" spans="2:15" ht="45.75" thickBot="1" x14ac:dyDescent="0.3">
      <c r="B27" s="12">
        <v>19</v>
      </c>
      <c r="C27" s="3" t="s">
        <v>28</v>
      </c>
      <c r="D27" s="3">
        <v>72151910</v>
      </c>
      <c r="E27" s="2" t="s">
        <v>30</v>
      </c>
      <c r="F27" s="4" t="s">
        <v>25</v>
      </c>
      <c r="G27" s="11">
        <v>60</v>
      </c>
      <c r="H27" s="21">
        <v>40002</v>
      </c>
      <c r="I27" s="21">
        <f t="shared" si="7"/>
        <v>2400120</v>
      </c>
      <c r="K27" s="53">
        <v>60</v>
      </c>
      <c r="L27" s="54">
        <f t="shared" si="8"/>
        <v>60</v>
      </c>
      <c r="M27" s="55">
        <f t="shared" si="9"/>
        <v>1</v>
      </c>
      <c r="N27" s="56">
        <f t="shared" si="10"/>
        <v>0</v>
      </c>
      <c r="O27" s="55">
        <f t="shared" si="11"/>
        <v>0</v>
      </c>
    </row>
    <row r="28" spans="2:15" ht="15.75" thickBot="1" x14ac:dyDescent="0.3">
      <c r="B28" s="12">
        <v>20</v>
      </c>
      <c r="C28" s="3">
        <v>54590</v>
      </c>
      <c r="D28" s="3">
        <v>71121515</v>
      </c>
      <c r="E28" s="2" t="s">
        <v>31</v>
      </c>
      <c r="F28" s="4" t="s">
        <v>8</v>
      </c>
      <c r="G28" s="11">
        <v>81</v>
      </c>
      <c r="H28" s="21">
        <v>2907</v>
      </c>
      <c r="I28" s="21">
        <f t="shared" si="7"/>
        <v>235467</v>
      </c>
      <c r="K28" s="53">
        <v>81</v>
      </c>
      <c r="L28" s="54">
        <f t="shared" si="8"/>
        <v>81</v>
      </c>
      <c r="M28" s="55">
        <f t="shared" si="9"/>
        <v>1</v>
      </c>
      <c r="N28" s="56">
        <f t="shared" si="10"/>
        <v>0</v>
      </c>
      <c r="O28" s="55">
        <f t="shared" si="11"/>
        <v>0</v>
      </c>
    </row>
    <row r="29" spans="2:15" ht="15.75" thickBot="1" x14ac:dyDescent="0.3">
      <c r="B29" s="12">
        <v>21</v>
      </c>
      <c r="C29" s="3" t="s">
        <v>32</v>
      </c>
      <c r="D29" s="3">
        <v>72153204</v>
      </c>
      <c r="E29" s="2" t="s">
        <v>70</v>
      </c>
      <c r="F29" s="4" t="s">
        <v>8</v>
      </c>
      <c r="G29" s="11">
        <v>150</v>
      </c>
      <c r="H29" s="21">
        <v>28909</v>
      </c>
      <c r="I29" s="21">
        <f t="shared" si="7"/>
        <v>4336350</v>
      </c>
      <c r="K29" s="53">
        <v>150</v>
      </c>
      <c r="L29" s="54">
        <f t="shared" si="8"/>
        <v>150</v>
      </c>
      <c r="M29" s="55">
        <f t="shared" si="9"/>
        <v>1</v>
      </c>
      <c r="N29" s="56">
        <f t="shared" si="10"/>
        <v>0</v>
      </c>
      <c r="O29" s="55">
        <f t="shared" si="11"/>
        <v>0</v>
      </c>
    </row>
    <row r="30" spans="2:15" ht="15.75" thickBot="1" x14ac:dyDescent="0.3">
      <c r="B30" s="12">
        <v>22</v>
      </c>
      <c r="C30" s="3" t="s">
        <v>32</v>
      </c>
      <c r="D30" s="3">
        <v>72153505</v>
      </c>
      <c r="E30" s="2" t="s">
        <v>33</v>
      </c>
      <c r="F30" s="4" t="s">
        <v>8</v>
      </c>
      <c r="G30" s="11">
        <v>150</v>
      </c>
      <c r="H30" s="21">
        <v>3350</v>
      </c>
      <c r="I30" s="21">
        <f t="shared" si="7"/>
        <v>502500</v>
      </c>
      <c r="K30" s="53">
        <v>150</v>
      </c>
      <c r="L30" s="54">
        <f t="shared" si="8"/>
        <v>150</v>
      </c>
      <c r="M30" s="55">
        <f t="shared" si="9"/>
        <v>1</v>
      </c>
      <c r="N30" s="56">
        <f t="shared" si="10"/>
        <v>0</v>
      </c>
      <c r="O30" s="55">
        <f t="shared" si="11"/>
        <v>0</v>
      </c>
    </row>
    <row r="31" spans="2:15" ht="15.75" customHeight="1" thickBot="1" x14ac:dyDescent="0.3">
      <c r="B31" s="88" t="s">
        <v>56</v>
      </c>
      <c r="C31" s="89"/>
      <c r="D31" s="89"/>
      <c r="E31" s="89"/>
      <c r="F31" s="89"/>
      <c r="G31" s="90"/>
      <c r="H31" s="74" t="s">
        <v>100</v>
      </c>
      <c r="I31" s="71" t="s">
        <v>102</v>
      </c>
      <c r="K31" s="45"/>
      <c r="L31" s="97" t="s">
        <v>113</v>
      </c>
      <c r="M31" s="98"/>
      <c r="N31" s="99" t="s">
        <v>114</v>
      </c>
      <c r="O31" s="98"/>
    </row>
    <row r="32" spans="2:15" ht="15.75" thickBot="1" x14ac:dyDescent="0.3">
      <c r="B32" s="88" t="s">
        <v>57</v>
      </c>
      <c r="C32" s="89"/>
      <c r="D32" s="89"/>
      <c r="E32" s="89"/>
      <c r="F32" s="89"/>
      <c r="G32" s="90"/>
      <c r="H32" s="75"/>
      <c r="I32" s="72"/>
      <c r="K32" s="46" t="s">
        <v>117</v>
      </c>
      <c r="L32" s="47" t="s">
        <v>115</v>
      </c>
      <c r="M32" s="47" t="s">
        <v>116</v>
      </c>
      <c r="N32" s="47" t="s">
        <v>115</v>
      </c>
      <c r="O32" s="47" t="s">
        <v>116</v>
      </c>
    </row>
    <row r="33" spans="2:15" ht="30.75" thickBot="1" x14ac:dyDescent="0.3">
      <c r="B33" s="7" t="s">
        <v>1</v>
      </c>
      <c r="C33" s="7" t="s">
        <v>2</v>
      </c>
      <c r="D33" s="7" t="s">
        <v>5</v>
      </c>
      <c r="E33" s="7" t="s">
        <v>3</v>
      </c>
      <c r="F33" s="7" t="s">
        <v>4</v>
      </c>
      <c r="G33" s="7" t="s">
        <v>64</v>
      </c>
      <c r="H33" s="20" t="s">
        <v>101</v>
      </c>
      <c r="I33" s="73"/>
      <c r="K33" s="48"/>
      <c r="L33" s="49"/>
      <c r="M33" s="50"/>
      <c r="N33" s="51"/>
      <c r="O33" s="52"/>
    </row>
    <row r="34" spans="2:15" ht="15.75" thickBot="1" x14ac:dyDescent="0.3">
      <c r="B34" s="12">
        <v>23</v>
      </c>
      <c r="C34" s="3">
        <v>54619</v>
      </c>
      <c r="D34" s="3">
        <v>72151906</v>
      </c>
      <c r="E34" s="2" t="s">
        <v>72</v>
      </c>
      <c r="F34" s="4" t="s">
        <v>9</v>
      </c>
      <c r="G34" s="11">
        <v>15</v>
      </c>
      <c r="H34" s="21">
        <v>8431</v>
      </c>
      <c r="I34" s="21">
        <f t="shared" ref="I34" si="12">+G34*H34</f>
        <v>126465</v>
      </c>
      <c r="K34" s="57">
        <v>15</v>
      </c>
      <c r="L34" s="58">
        <f t="shared" ref="L34" si="13">+G34</f>
        <v>15</v>
      </c>
      <c r="M34" s="59">
        <f t="shared" ref="M34" si="14">+L34/K34</f>
        <v>1</v>
      </c>
      <c r="N34" s="60">
        <f t="shared" ref="N34" si="15">+ABS(G34-K34)</f>
        <v>0</v>
      </c>
      <c r="O34" s="59">
        <f t="shared" ref="O34" si="16">100%-M34</f>
        <v>0</v>
      </c>
    </row>
    <row r="35" spans="2:15" ht="62.25" customHeight="1" thickBot="1" x14ac:dyDescent="0.3">
      <c r="B35" s="94" t="s">
        <v>34</v>
      </c>
      <c r="C35" s="95"/>
      <c r="D35" s="95"/>
      <c r="E35" s="95"/>
      <c r="F35" s="95"/>
      <c r="G35" s="96"/>
      <c r="H35" s="24"/>
      <c r="I35" s="25"/>
      <c r="K35" s="62"/>
      <c r="L35" s="24"/>
      <c r="M35" s="24"/>
      <c r="N35" s="24"/>
      <c r="O35" s="25"/>
    </row>
    <row r="36" spans="2:15" ht="15.75" customHeight="1" thickBot="1" x14ac:dyDescent="0.3">
      <c r="B36" s="88" t="s">
        <v>52</v>
      </c>
      <c r="C36" s="89"/>
      <c r="D36" s="89"/>
      <c r="E36" s="89"/>
      <c r="F36" s="89"/>
      <c r="G36" s="90"/>
      <c r="H36" s="74" t="s">
        <v>100</v>
      </c>
      <c r="I36" s="71" t="s">
        <v>102</v>
      </c>
      <c r="K36" s="61"/>
      <c r="L36" s="103" t="s">
        <v>113</v>
      </c>
      <c r="M36" s="104"/>
      <c r="N36" s="105" t="s">
        <v>114</v>
      </c>
      <c r="O36" s="104"/>
    </row>
    <row r="37" spans="2:15" ht="15.75" thickBot="1" x14ac:dyDescent="0.3">
      <c r="B37" s="88" t="s">
        <v>53</v>
      </c>
      <c r="C37" s="89"/>
      <c r="D37" s="89"/>
      <c r="E37" s="89"/>
      <c r="F37" s="89"/>
      <c r="G37" s="90"/>
      <c r="H37" s="75"/>
      <c r="I37" s="72"/>
      <c r="K37" s="46" t="s">
        <v>117</v>
      </c>
      <c r="L37" s="47" t="s">
        <v>115</v>
      </c>
      <c r="M37" s="47" t="s">
        <v>116</v>
      </c>
      <c r="N37" s="47" t="s">
        <v>115</v>
      </c>
      <c r="O37" s="47" t="s">
        <v>116</v>
      </c>
    </row>
    <row r="38" spans="2:15" ht="30.75" thickBot="1" x14ac:dyDescent="0.3">
      <c r="B38" s="7" t="s">
        <v>1</v>
      </c>
      <c r="C38" s="7" t="s">
        <v>2</v>
      </c>
      <c r="D38" s="7" t="s">
        <v>5</v>
      </c>
      <c r="E38" s="7" t="s">
        <v>3</v>
      </c>
      <c r="F38" s="7" t="s">
        <v>4</v>
      </c>
      <c r="G38" s="7" t="s">
        <v>64</v>
      </c>
      <c r="H38" s="20" t="s">
        <v>101</v>
      </c>
      <c r="I38" s="73"/>
      <c r="K38" s="48"/>
      <c r="L38" s="49"/>
      <c r="M38" s="50"/>
      <c r="N38" s="51"/>
      <c r="O38" s="52"/>
    </row>
    <row r="39" spans="2:15" ht="45.75" thickBot="1" x14ac:dyDescent="0.3">
      <c r="B39" s="12">
        <v>24</v>
      </c>
      <c r="C39" s="3">
        <v>54310</v>
      </c>
      <c r="D39" s="3">
        <v>72141510</v>
      </c>
      <c r="E39" s="2" t="s">
        <v>35</v>
      </c>
      <c r="F39" s="4" t="s">
        <v>8</v>
      </c>
      <c r="G39" s="11">
        <v>352</v>
      </c>
      <c r="H39" s="21">
        <v>15500</v>
      </c>
      <c r="I39" s="21">
        <f t="shared" ref="I39" si="17">+G39*H39</f>
        <v>5456000</v>
      </c>
      <c r="K39" s="53">
        <v>352</v>
      </c>
      <c r="L39" s="54">
        <f t="shared" ref="L39" si="18">+G39</f>
        <v>352</v>
      </c>
      <c r="M39" s="55">
        <f t="shared" ref="M39" si="19">+L39/K39</f>
        <v>1</v>
      </c>
      <c r="N39" s="56">
        <f t="shared" ref="N39" si="20">+ABS(G39-K39)</f>
        <v>0</v>
      </c>
      <c r="O39" s="55">
        <f t="shared" ref="O39" si="21">100%-M39</f>
        <v>0</v>
      </c>
    </row>
    <row r="40" spans="2:15" ht="15.75" customHeight="1" thickBot="1" x14ac:dyDescent="0.3">
      <c r="B40" s="88" t="s">
        <v>54</v>
      </c>
      <c r="C40" s="89"/>
      <c r="D40" s="89"/>
      <c r="E40" s="89"/>
      <c r="F40" s="89"/>
      <c r="G40" s="90"/>
      <c r="H40" s="74" t="s">
        <v>100</v>
      </c>
      <c r="I40" s="71" t="s">
        <v>102</v>
      </c>
      <c r="K40" s="61"/>
      <c r="L40" s="103" t="s">
        <v>113</v>
      </c>
      <c r="M40" s="104"/>
      <c r="N40" s="105" t="s">
        <v>114</v>
      </c>
      <c r="O40" s="104"/>
    </row>
    <row r="41" spans="2:15" ht="15.75" thickBot="1" x14ac:dyDescent="0.3">
      <c r="B41" s="88" t="s">
        <v>58</v>
      </c>
      <c r="C41" s="89"/>
      <c r="D41" s="89"/>
      <c r="E41" s="89"/>
      <c r="F41" s="89"/>
      <c r="G41" s="90"/>
      <c r="H41" s="75"/>
      <c r="I41" s="72"/>
      <c r="K41" s="46" t="s">
        <v>117</v>
      </c>
      <c r="L41" s="47" t="s">
        <v>115</v>
      </c>
      <c r="M41" s="47" t="s">
        <v>116</v>
      </c>
      <c r="N41" s="47" t="s">
        <v>115</v>
      </c>
      <c r="O41" s="47" t="s">
        <v>116</v>
      </c>
    </row>
    <row r="42" spans="2:15" ht="30.75" thickBot="1" x14ac:dyDescent="0.3">
      <c r="B42" s="7" t="s">
        <v>1</v>
      </c>
      <c r="C42" s="7" t="s">
        <v>2</v>
      </c>
      <c r="D42" s="7" t="s">
        <v>5</v>
      </c>
      <c r="E42" s="7" t="s">
        <v>3</v>
      </c>
      <c r="F42" s="7" t="s">
        <v>4</v>
      </c>
      <c r="G42" s="7" t="s">
        <v>64</v>
      </c>
      <c r="H42" s="20" t="s">
        <v>101</v>
      </c>
      <c r="I42" s="73"/>
      <c r="K42" s="48"/>
      <c r="L42" s="49"/>
      <c r="M42" s="50"/>
      <c r="N42" s="51"/>
      <c r="O42" s="52"/>
    </row>
    <row r="43" spans="2:15" ht="30.75" thickBot="1" x14ac:dyDescent="0.3">
      <c r="B43" s="12">
        <v>25</v>
      </c>
      <c r="C43" s="3">
        <v>54522</v>
      </c>
      <c r="D43" s="3">
        <v>72153209</v>
      </c>
      <c r="E43" s="2" t="s">
        <v>36</v>
      </c>
      <c r="F43" s="4" t="s">
        <v>8</v>
      </c>
      <c r="G43" s="11">
        <v>275</v>
      </c>
      <c r="H43" s="21">
        <v>46134</v>
      </c>
      <c r="I43" s="21">
        <f t="shared" ref="I43:I44" si="22">+G43*H43</f>
        <v>12686850</v>
      </c>
      <c r="K43" s="53">
        <v>275</v>
      </c>
      <c r="L43" s="54">
        <f t="shared" ref="L43:L44" si="23">+G43</f>
        <v>275</v>
      </c>
      <c r="M43" s="55">
        <f t="shared" ref="M43:M44" si="24">+L43/K43</f>
        <v>1</v>
      </c>
      <c r="N43" s="56">
        <f t="shared" ref="N43:N44" si="25">+ABS(G43-K43)</f>
        <v>0</v>
      </c>
      <c r="O43" s="55">
        <f t="shared" ref="O43:O44" si="26">100%-M43</f>
        <v>0</v>
      </c>
    </row>
    <row r="44" spans="2:15" ht="45.75" thickBot="1" x14ac:dyDescent="0.3">
      <c r="B44" s="12">
        <v>26</v>
      </c>
      <c r="C44" s="3">
        <v>54540</v>
      </c>
      <c r="D44" s="3">
        <v>72151901</v>
      </c>
      <c r="E44" s="2" t="s">
        <v>37</v>
      </c>
      <c r="F44" s="4" t="s">
        <v>8</v>
      </c>
      <c r="G44" s="11">
        <v>352</v>
      </c>
      <c r="H44" s="21">
        <v>74970</v>
      </c>
      <c r="I44" s="21">
        <f t="shared" si="22"/>
        <v>26389440</v>
      </c>
      <c r="K44" s="53">
        <v>352</v>
      </c>
      <c r="L44" s="54">
        <f t="shared" si="23"/>
        <v>352</v>
      </c>
      <c r="M44" s="55">
        <f t="shared" si="24"/>
        <v>1</v>
      </c>
      <c r="N44" s="56">
        <f t="shared" si="25"/>
        <v>0</v>
      </c>
      <c r="O44" s="55">
        <f t="shared" si="26"/>
        <v>0</v>
      </c>
    </row>
    <row r="45" spans="2:15" ht="15.75" customHeight="1" thickBot="1" x14ac:dyDescent="0.3">
      <c r="B45" s="88" t="s">
        <v>59</v>
      </c>
      <c r="C45" s="89"/>
      <c r="D45" s="89"/>
      <c r="E45" s="89"/>
      <c r="F45" s="89"/>
      <c r="G45" s="90"/>
      <c r="H45" s="74" t="s">
        <v>100</v>
      </c>
      <c r="I45" s="71" t="s">
        <v>102</v>
      </c>
      <c r="K45" s="61"/>
      <c r="L45" s="103" t="s">
        <v>113</v>
      </c>
      <c r="M45" s="104"/>
      <c r="N45" s="105" t="s">
        <v>114</v>
      </c>
      <c r="O45" s="104"/>
    </row>
    <row r="46" spans="2:15" ht="15.75" thickBot="1" x14ac:dyDescent="0.3">
      <c r="B46" s="88" t="s">
        <v>60</v>
      </c>
      <c r="C46" s="89"/>
      <c r="D46" s="89"/>
      <c r="E46" s="89"/>
      <c r="F46" s="89"/>
      <c r="G46" s="90"/>
      <c r="H46" s="75"/>
      <c r="I46" s="72"/>
      <c r="K46" s="46" t="s">
        <v>117</v>
      </c>
      <c r="L46" s="47" t="s">
        <v>115</v>
      </c>
      <c r="M46" s="47" t="s">
        <v>116</v>
      </c>
      <c r="N46" s="47" t="s">
        <v>115</v>
      </c>
      <c r="O46" s="47" t="s">
        <v>116</v>
      </c>
    </row>
    <row r="47" spans="2:15" ht="30.75" thickBot="1" x14ac:dyDescent="0.3">
      <c r="B47" s="7" t="s">
        <v>1</v>
      </c>
      <c r="C47" s="7" t="s">
        <v>2</v>
      </c>
      <c r="D47" s="7" t="s">
        <v>5</v>
      </c>
      <c r="E47" s="7" t="s">
        <v>3</v>
      </c>
      <c r="F47" s="7" t="s">
        <v>4</v>
      </c>
      <c r="G47" s="7" t="s">
        <v>64</v>
      </c>
      <c r="H47" s="20" t="s">
        <v>101</v>
      </c>
      <c r="I47" s="73"/>
      <c r="K47" s="48"/>
      <c r="L47" s="49"/>
      <c r="M47" s="50"/>
      <c r="N47" s="51"/>
      <c r="O47" s="52"/>
    </row>
    <row r="48" spans="2:15" ht="60.75" thickBot="1" x14ac:dyDescent="0.3">
      <c r="B48" s="12">
        <v>27</v>
      </c>
      <c r="C48" s="3">
        <v>54720</v>
      </c>
      <c r="D48" s="3">
        <v>72152005</v>
      </c>
      <c r="E48" s="2" t="s">
        <v>38</v>
      </c>
      <c r="F48" s="4" t="s">
        <v>8</v>
      </c>
      <c r="G48" s="11">
        <v>887</v>
      </c>
      <c r="H48" s="21">
        <v>15498</v>
      </c>
      <c r="I48" s="21">
        <f t="shared" ref="I48:I52" si="27">+G48*H48</f>
        <v>13746726</v>
      </c>
      <c r="K48" s="53">
        <v>887</v>
      </c>
      <c r="L48" s="54">
        <f t="shared" ref="L48:L52" si="28">+G48</f>
        <v>887</v>
      </c>
      <c r="M48" s="55">
        <f t="shared" ref="M48:M52" si="29">+L48/K48</f>
        <v>1</v>
      </c>
      <c r="N48" s="56">
        <f t="shared" ref="N48:N52" si="30">+ABS(G48-K48)</f>
        <v>0</v>
      </c>
      <c r="O48" s="55">
        <f t="shared" ref="O48:O52" si="31">100%-M48</f>
        <v>0</v>
      </c>
    </row>
    <row r="49" spans="2:15" ht="30.75" thickBot="1" x14ac:dyDescent="0.3">
      <c r="B49" s="12">
        <v>28</v>
      </c>
      <c r="C49" s="3">
        <v>54730</v>
      </c>
      <c r="D49" s="3">
        <v>73181104</v>
      </c>
      <c r="E49" s="2" t="s">
        <v>39</v>
      </c>
      <c r="F49" s="4" t="s">
        <v>9</v>
      </c>
      <c r="G49" s="11">
        <v>352</v>
      </c>
      <c r="H49" s="21">
        <v>10336</v>
      </c>
      <c r="I49" s="21">
        <f t="shared" si="27"/>
        <v>3638272</v>
      </c>
      <c r="K49" s="53">
        <v>352</v>
      </c>
      <c r="L49" s="54">
        <f t="shared" si="28"/>
        <v>352</v>
      </c>
      <c r="M49" s="55">
        <f t="shared" si="29"/>
        <v>1</v>
      </c>
      <c r="N49" s="56">
        <f t="shared" si="30"/>
        <v>0</v>
      </c>
      <c r="O49" s="55">
        <f t="shared" si="31"/>
        <v>0</v>
      </c>
    </row>
    <row r="50" spans="2:15" ht="30.75" thickBot="1" x14ac:dyDescent="0.3">
      <c r="B50" s="12">
        <v>29</v>
      </c>
      <c r="C50" s="3">
        <v>54730</v>
      </c>
      <c r="D50" s="3">
        <v>72152605</v>
      </c>
      <c r="E50" s="2" t="s">
        <v>40</v>
      </c>
      <c r="F50" s="4" t="s">
        <v>8</v>
      </c>
      <c r="G50" s="11">
        <v>437</v>
      </c>
      <c r="H50" s="21">
        <v>7121</v>
      </c>
      <c r="I50" s="21">
        <f t="shared" si="27"/>
        <v>3111877</v>
      </c>
      <c r="K50" s="53">
        <v>437</v>
      </c>
      <c r="L50" s="54">
        <f t="shared" si="28"/>
        <v>437</v>
      </c>
      <c r="M50" s="55">
        <f t="shared" si="29"/>
        <v>1</v>
      </c>
      <c r="N50" s="56">
        <f t="shared" si="30"/>
        <v>0</v>
      </c>
      <c r="O50" s="55">
        <f t="shared" si="31"/>
        <v>0</v>
      </c>
    </row>
    <row r="51" spans="2:15" ht="45.75" thickBot="1" x14ac:dyDescent="0.3">
      <c r="B51" s="12">
        <v>30</v>
      </c>
      <c r="C51" s="3">
        <v>54730</v>
      </c>
      <c r="D51" s="3">
        <v>73181104</v>
      </c>
      <c r="E51" s="2" t="s">
        <v>41</v>
      </c>
      <c r="F51" s="4" t="s">
        <v>42</v>
      </c>
      <c r="G51" s="11">
        <v>450</v>
      </c>
      <c r="H51" s="21">
        <v>8316</v>
      </c>
      <c r="I51" s="21">
        <f t="shared" si="27"/>
        <v>3742200</v>
      </c>
      <c r="K51" s="53">
        <v>450</v>
      </c>
      <c r="L51" s="54">
        <f t="shared" si="28"/>
        <v>450</v>
      </c>
      <c r="M51" s="55">
        <f t="shared" si="29"/>
        <v>1</v>
      </c>
      <c r="N51" s="56">
        <f t="shared" si="30"/>
        <v>0</v>
      </c>
      <c r="O51" s="55">
        <f t="shared" si="31"/>
        <v>0</v>
      </c>
    </row>
    <row r="52" spans="2:15" ht="45.75" thickBot="1" x14ac:dyDescent="0.3">
      <c r="B52" s="13">
        <v>31</v>
      </c>
      <c r="C52" s="8">
        <v>54770</v>
      </c>
      <c r="D52" s="8">
        <v>72152904</v>
      </c>
      <c r="E52" s="2" t="s">
        <v>43</v>
      </c>
      <c r="F52" s="9" t="s">
        <v>9</v>
      </c>
      <c r="G52" s="14">
        <v>35</v>
      </c>
      <c r="H52" s="21">
        <v>41310</v>
      </c>
      <c r="I52" s="21">
        <f t="shared" si="27"/>
        <v>1445850</v>
      </c>
      <c r="K52" s="57">
        <v>35</v>
      </c>
      <c r="L52" s="58">
        <f t="shared" si="28"/>
        <v>35</v>
      </c>
      <c r="M52" s="59">
        <f t="shared" si="29"/>
        <v>1</v>
      </c>
      <c r="N52" s="60">
        <f t="shared" si="30"/>
        <v>0</v>
      </c>
      <c r="O52" s="59">
        <f t="shared" si="31"/>
        <v>0</v>
      </c>
    </row>
    <row r="53" spans="2:15" ht="61.5" customHeight="1" thickBot="1" x14ac:dyDescent="0.3">
      <c r="B53" s="91" t="s">
        <v>44</v>
      </c>
      <c r="C53" s="92"/>
      <c r="D53" s="92"/>
      <c r="E53" s="92"/>
      <c r="F53" s="92"/>
      <c r="G53" s="93"/>
      <c r="H53" s="26"/>
      <c r="I53" s="27"/>
      <c r="K53" s="66"/>
      <c r="L53" s="26"/>
      <c r="M53" s="26"/>
      <c r="N53" s="26"/>
      <c r="O53" s="27"/>
    </row>
    <row r="54" spans="2:15" ht="15.75" customHeight="1" thickBot="1" x14ac:dyDescent="0.3">
      <c r="B54" s="88" t="s">
        <v>52</v>
      </c>
      <c r="C54" s="89"/>
      <c r="D54" s="89"/>
      <c r="E54" s="89"/>
      <c r="F54" s="89"/>
      <c r="G54" s="90"/>
      <c r="H54" s="74" t="s">
        <v>100</v>
      </c>
      <c r="I54" s="71" t="s">
        <v>102</v>
      </c>
      <c r="K54" s="61"/>
      <c r="L54" s="103" t="s">
        <v>113</v>
      </c>
      <c r="M54" s="104"/>
      <c r="N54" s="105" t="s">
        <v>114</v>
      </c>
      <c r="O54" s="104"/>
    </row>
    <row r="55" spans="2:15" ht="15.75" thickBot="1" x14ac:dyDescent="0.3">
      <c r="B55" s="88" t="s">
        <v>53</v>
      </c>
      <c r="C55" s="89"/>
      <c r="D55" s="89"/>
      <c r="E55" s="89"/>
      <c r="F55" s="89"/>
      <c r="G55" s="90"/>
      <c r="H55" s="75"/>
      <c r="I55" s="72"/>
      <c r="K55" s="46" t="s">
        <v>117</v>
      </c>
      <c r="L55" s="47" t="s">
        <v>115</v>
      </c>
      <c r="M55" s="47" t="s">
        <v>116</v>
      </c>
      <c r="N55" s="47" t="s">
        <v>115</v>
      </c>
      <c r="O55" s="47" t="s">
        <v>116</v>
      </c>
    </row>
    <row r="56" spans="2:15" ht="30.75" thickBot="1" x14ac:dyDescent="0.3">
      <c r="B56" s="7" t="s">
        <v>1</v>
      </c>
      <c r="C56" s="7" t="s">
        <v>2</v>
      </c>
      <c r="D56" s="7" t="s">
        <v>5</v>
      </c>
      <c r="E56" s="7" t="s">
        <v>3</v>
      </c>
      <c r="F56" s="7" t="s">
        <v>4</v>
      </c>
      <c r="G56" s="7" t="s">
        <v>64</v>
      </c>
      <c r="H56" s="20" t="s">
        <v>101</v>
      </c>
      <c r="I56" s="73"/>
      <c r="K56" s="48"/>
      <c r="L56" s="49"/>
      <c r="M56" s="50"/>
      <c r="N56" s="51"/>
      <c r="O56" s="52"/>
    </row>
    <row r="57" spans="2:15" ht="60.75" thickBot="1" x14ac:dyDescent="0.3">
      <c r="B57" s="12">
        <v>32</v>
      </c>
      <c r="C57" s="3" t="s">
        <v>20</v>
      </c>
      <c r="D57" s="3">
        <v>72152601</v>
      </c>
      <c r="E57" s="2" t="s">
        <v>73</v>
      </c>
      <c r="F57" s="4" t="s">
        <v>8</v>
      </c>
      <c r="G57" s="11">
        <v>302</v>
      </c>
      <c r="H57" s="21">
        <v>41699</v>
      </c>
      <c r="I57" s="21">
        <f t="shared" ref="I57:I73" si="32">+G57*H57</f>
        <v>12593098</v>
      </c>
      <c r="K57" s="57">
        <v>450</v>
      </c>
      <c r="L57" s="58">
        <f t="shared" ref="L57:L73" si="33">+G57</f>
        <v>302</v>
      </c>
      <c r="M57" s="59">
        <f t="shared" ref="M57:M73" si="34">+L57/K57</f>
        <v>0.6711111111111111</v>
      </c>
      <c r="N57" s="68">
        <f t="shared" ref="N57:N73" si="35">+ABS(G57-K57)</f>
        <v>148</v>
      </c>
      <c r="O57" s="59">
        <f t="shared" ref="O57:O73" si="36">100%-M57</f>
        <v>0.3288888888888889</v>
      </c>
    </row>
    <row r="58" spans="2:15" ht="45.75" thickBot="1" x14ac:dyDescent="0.3">
      <c r="B58" s="12">
        <v>33</v>
      </c>
      <c r="C58" s="3" t="s">
        <v>20</v>
      </c>
      <c r="D58" s="3">
        <v>72152601</v>
      </c>
      <c r="E58" s="2" t="s">
        <v>74</v>
      </c>
      <c r="F58" s="4" t="s">
        <v>45</v>
      </c>
      <c r="G58" s="11">
        <v>26</v>
      </c>
      <c r="H58" s="21">
        <v>42920</v>
      </c>
      <c r="I58" s="21">
        <f t="shared" si="32"/>
        <v>1115920</v>
      </c>
      <c r="K58" s="57">
        <v>50</v>
      </c>
      <c r="L58" s="58">
        <f t="shared" si="33"/>
        <v>26</v>
      </c>
      <c r="M58" s="59">
        <f t="shared" si="34"/>
        <v>0.52</v>
      </c>
      <c r="N58" s="68">
        <f t="shared" si="35"/>
        <v>24</v>
      </c>
      <c r="O58" s="59">
        <f t="shared" si="36"/>
        <v>0.48</v>
      </c>
    </row>
    <row r="59" spans="2:15" ht="30.75" thickBot="1" x14ac:dyDescent="0.3">
      <c r="B59" s="12">
        <v>34</v>
      </c>
      <c r="C59" s="3" t="s">
        <v>20</v>
      </c>
      <c r="D59" s="3">
        <v>72152601</v>
      </c>
      <c r="E59" s="2" t="s">
        <v>75</v>
      </c>
      <c r="F59" s="4" t="s">
        <v>45</v>
      </c>
      <c r="G59" s="11">
        <v>17</v>
      </c>
      <c r="H59" s="21">
        <v>31374</v>
      </c>
      <c r="I59" s="21">
        <f t="shared" si="32"/>
        <v>533358</v>
      </c>
      <c r="K59" s="57">
        <v>44</v>
      </c>
      <c r="L59" s="58">
        <f t="shared" si="33"/>
        <v>17</v>
      </c>
      <c r="M59" s="59">
        <f t="shared" si="34"/>
        <v>0.38636363636363635</v>
      </c>
      <c r="N59" s="68">
        <f t="shared" si="35"/>
        <v>27</v>
      </c>
      <c r="O59" s="59">
        <f t="shared" si="36"/>
        <v>0.61363636363636365</v>
      </c>
    </row>
    <row r="60" spans="2:15" ht="30.75" thickBot="1" x14ac:dyDescent="0.3">
      <c r="B60" s="12">
        <v>35</v>
      </c>
      <c r="C60" s="3">
        <v>54522</v>
      </c>
      <c r="D60" s="3">
        <v>72102900</v>
      </c>
      <c r="E60" s="2" t="s">
        <v>76</v>
      </c>
      <c r="F60" s="4" t="s">
        <v>9</v>
      </c>
      <c r="G60" s="11">
        <v>1</v>
      </c>
      <c r="H60" s="21">
        <v>5882</v>
      </c>
      <c r="I60" s="21">
        <f t="shared" si="32"/>
        <v>5882</v>
      </c>
      <c r="K60" s="57">
        <v>120</v>
      </c>
      <c r="L60" s="58">
        <f t="shared" si="33"/>
        <v>1</v>
      </c>
      <c r="M60" s="59">
        <f t="shared" si="34"/>
        <v>8.3333333333333332E-3</v>
      </c>
      <c r="N60" s="68">
        <f t="shared" si="35"/>
        <v>119</v>
      </c>
      <c r="O60" s="59">
        <f t="shared" si="36"/>
        <v>0.9916666666666667</v>
      </c>
    </row>
    <row r="61" spans="2:15" ht="105.75" thickBot="1" x14ac:dyDescent="0.3">
      <c r="B61" s="12">
        <v>36</v>
      </c>
      <c r="C61" s="3" t="s">
        <v>19</v>
      </c>
      <c r="D61" s="3">
        <v>72152605</v>
      </c>
      <c r="E61" s="2" t="s">
        <v>77</v>
      </c>
      <c r="F61" s="4" t="s">
        <v>8</v>
      </c>
      <c r="G61" s="11">
        <v>419</v>
      </c>
      <c r="H61" s="21">
        <v>59670</v>
      </c>
      <c r="I61" s="21">
        <f t="shared" si="32"/>
        <v>25001730</v>
      </c>
      <c r="K61" s="57">
        <v>475</v>
      </c>
      <c r="L61" s="58">
        <f t="shared" si="33"/>
        <v>419</v>
      </c>
      <c r="M61" s="59">
        <f t="shared" si="34"/>
        <v>0.88210526315789473</v>
      </c>
      <c r="N61" s="68">
        <f t="shared" si="35"/>
        <v>56</v>
      </c>
      <c r="O61" s="59">
        <f t="shared" si="36"/>
        <v>0.11789473684210527</v>
      </c>
    </row>
    <row r="62" spans="2:15" ht="45.75" thickBot="1" x14ac:dyDescent="0.3">
      <c r="B62" s="12">
        <v>37</v>
      </c>
      <c r="C62" s="3" t="s">
        <v>46</v>
      </c>
      <c r="D62" s="3">
        <v>72101510</v>
      </c>
      <c r="E62" s="2" t="s">
        <v>78</v>
      </c>
      <c r="F62" s="4" t="s">
        <v>45</v>
      </c>
      <c r="G62" s="11">
        <v>1</v>
      </c>
      <c r="H62" s="21">
        <v>580500</v>
      </c>
      <c r="I62" s="21">
        <f t="shared" si="32"/>
        <v>580500</v>
      </c>
      <c r="K62" s="57">
        <v>1</v>
      </c>
      <c r="L62" s="58">
        <f t="shared" si="33"/>
        <v>1</v>
      </c>
      <c r="M62" s="59">
        <f t="shared" si="34"/>
        <v>1</v>
      </c>
      <c r="N62" s="60">
        <f t="shared" si="35"/>
        <v>0</v>
      </c>
      <c r="O62" s="59">
        <f t="shared" si="36"/>
        <v>0</v>
      </c>
    </row>
    <row r="63" spans="2:15" ht="45.75" thickBot="1" x14ac:dyDescent="0.3">
      <c r="B63" s="12">
        <v>38</v>
      </c>
      <c r="C63" s="3">
        <v>54560</v>
      </c>
      <c r="D63" s="3">
        <v>72152606</v>
      </c>
      <c r="E63" s="2" t="s">
        <v>79</v>
      </c>
      <c r="F63" s="4" t="s">
        <v>9</v>
      </c>
      <c r="G63" s="11">
        <v>100</v>
      </c>
      <c r="H63" s="21">
        <v>12680</v>
      </c>
      <c r="I63" s="21">
        <f t="shared" si="32"/>
        <v>1268000</v>
      </c>
      <c r="K63" s="57">
        <v>195</v>
      </c>
      <c r="L63" s="58">
        <f t="shared" si="33"/>
        <v>100</v>
      </c>
      <c r="M63" s="59">
        <f t="shared" si="34"/>
        <v>0.51282051282051277</v>
      </c>
      <c r="N63" s="68">
        <f t="shared" si="35"/>
        <v>95</v>
      </c>
      <c r="O63" s="59">
        <f t="shared" si="36"/>
        <v>0.48717948717948723</v>
      </c>
    </row>
    <row r="64" spans="2:15" ht="30.75" thickBot="1" x14ac:dyDescent="0.3">
      <c r="B64" s="12">
        <v>39</v>
      </c>
      <c r="C64" s="3">
        <v>54560</v>
      </c>
      <c r="D64" s="3">
        <v>72152606</v>
      </c>
      <c r="E64" s="2" t="s">
        <v>47</v>
      </c>
      <c r="F64" s="4" t="s">
        <v>9</v>
      </c>
      <c r="G64" s="11">
        <v>1</v>
      </c>
      <c r="H64" s="21">
        <v>13770</v>
      </c>
      <c r="I64" s="21">
        <f t="shared" si="32"/>
        <v>13770</v>
      </c>
      <c r="K64" s="57">
        <v>50</v>
      </c>
      <c r="L64" s="58">
        <f t="shared" si="33"/>
        <v>1</v>
      </c>
      <c r="M64" s="59">
        <f t="shared" si="34"/>
        <v>0.02</v>
      </c>
      <c r="N64" s="68">
        <f t="shared" si="35"/>
        <v>49</v>
      </c>
      <c r="O64" s="59">
        <f t="shared" si="36"/>
        <v>0.98</v>
      </c>
    </row>
    <row r="65" spans="2:15" ht="30.75" thickBot="1" x14ac:dyDescent="0.3">
      <c r="B65" s="12">
        <v>40</v>
      </c>
      <c r="C65" s="3">
        <v>54560</v>
      </c>
      <c r="D65" s="3">
        <v>72152606</v>
      </c>
      <c r="E65" s="2" t="s">
        <v>80</v>
      </c>
      <c r="F65" s="4" t="s">
        <v>9</v>
      </c>
      <c r="G65" s="11">
        <v>1</v>
      </c>
      <c r="H65" s="21">
        <v>23157</v>
      </c>
      <c r="I65" s="21">
        <f t="shared" si="32"/>
        <v>23157</v>
      </c>
      <c r="K65" s="57">
        <v>26</v>
      </c>
      <c r="L65" s="58">
        <f t="shared" si="33"/>
        <v>1</v>
      </c>
      <c r="M65" s="59">
        <f t="shared" si="34"/>
        <v>3.8461538461538464E-2</v>
      </c>
      <c r="N65" s="68">
        <f t="shared" si="35"/>
        <v>25</v>
      </c>
      <c r="O65" s="59">
        <f t="shared" si="36"/>
        <v>0.96153846153846156</v>
      </c>
    </row>
    <row r="66" spans="2:15" ht="45.75" thickBot="1" x14ac:dyDescent="0.3">
      <c r="B66" s="12">
        <v>41</v>
      </c>
      <c r="C66" s="3">
        <v>54770</v>
      </c>
      <c r="D66" s="3">
        <v>72152300</v>
      </c>
      <c r="E66" s="2" t="s">
        <v>81</v>
      </c>
      <c r="F66" s="4" t="s">
        <v>9</v>
      </c>
      <c r="G66" s="11">
        <v>1</v>
      </c>
      <c r="H66" s="21">
        <v>13800</v>
      </c>
      <c r="I66" s="21">
        <f t="shared" si="32"/>
        <v>13800</v>
      </c>
      <c r="K66" s="57">
        <v>100</v>
      </c>
      <c r="L66" s="58">
        <f t="shared" si="33"/>
        <v>1</v>
      </c>
      <c r="M66" s="59">
        <f t="shared" si="34"/>
        <v>0.01</v>
      </c>
      <c r="N66" s="68">
        <f t="shared" si="35"/>
        <v>99</v>
      </c>
      <c r="O66" s="59">
        <f t="shared" si="36"/>
        <v>0.99</v>
      </c>
    </row>
    <row r="67" spans="2:15" ht="45.75" thickBot="1" x14ac:dyDescent="0.3">
      <c r="B67" s="12">
        <v>42</v>
      </c>
      <c r="C67" s="3">
        <v>54770</v>
      </c>
      <c r="D67" s="3">
        <v>72152300</v>
      </c>
      <c r="E67" s="2" t="s">
        <v>82</v>
      </c>
      <c r="F67" s="4" t="s">
        <v>8</v>
      </c>
      <c r="G67" s="11">
        <v>94</v>
      </c>
      <c r="H67" s="21">
        <v>16750</v>
      </c>
      <c r="I67" s="21">
        <f t="shared" si="32"/>
        <v>1574500</v>
      </c>
      <c r="K67" s="57">
        <v>100</v>
      </c>
      <c r="L67" s="58">
        <f t="shared" si="33"/>
        <v>94</v>
      </c>
      <c r="M67" s="59">
        <f t="shared" si="34"/>
        <v>0.94</v>
      </c>
      <c r="N67" s="68">
        <f t="shared" si="35"/>
        <v>6</v>
      </c>
      <c r="O67" s="59">
        <f t="shared" si="36"/>
        <v>6.0000000000000053E-2</v>
      </c>
    </row>
    <row r="68" spans="2:15" ht="30.75" thickBot="1" x14ac:dyDescent="0.3">
      <c r="B68" s="12">
        <v>43</v>
      </c>
      <c r="C68" s="3" t="s">
        <v>19</v>
      </c>
      <c r="D68" s="3">
        <v>72152605</v>
      </c>
      <c r="E68" s="2" t="s">
        <v>83</v>
      </c>
      <c r="F68" s="4" t="s">
        <v>45</v>
      </c>
      <c r="G68" s="11">
        <v>1</v>
      </c>
      <c r="H68" s="21">
        <v>115128</v>
      </c>
      <c r="I68" s="21">
        <f t="shared" si="32"/>
        <v>115128</v>
      </c>
      <c r="K68" s="57">
        <v>4</v>
      </c>
      <c r="L68" s="58">
        <f t="shared" si="33"/>
        <v>1</v>
      </c>
      <c r="M68" s="59">
        <f t="shared" si="34"/>
        <v>0.25</v>
      </c>
      <c r="N68" s="68">
        <f t="shared" si="35"/>
        <v>3</v>
      </c>
      <c r="O68" s="59">
        <f t="shared" si="36"/>
        <v>0.75</v>
      </c>
    </row>
    <row r="69" spans="2:15" ht="45.75" thickBot="1" x14ac:dyDescent="0.3">
      <c r="B69" s="12">
        <v>44</v>
      </c>
      <c r="C69" s="3">
        <v>54770</v>
      </c>
      <c r="D69" s="3">
        <v>72101500</v>
      </c>
      <c r="E69" s="2" t="s">
        <v>48</v>
      </c>
      <c r="F69" s="4" t="s">
        <v>8</v>
      </c>
      <c r="G69" s="11">
        <v>1</v>
      </c>
      <c r="H69" s="21">
        <v>7204</v>
      </c>
      <c r="I69" s="21">
        <f t="shared" si="32"/>
        <v>7204</v>
      </c>
      <c r="K69" s="57">
        <v>360</v>
      </c>
      <c r="L69" s="58">
        <f t="shared" si="33"/>
        <v>1</v>
      </c>
      <c r="M69" s="59">
        <f t="shared" si="34"/>
        <v>2.7777777777777779E-3</v>
      </c>
      <c r="N69" s="68">
        <f t="shared" si="35"/>
        <v>359</v>
      </c>
      <c r="O69" s="59">
        <f t="shared" si="36"/>
        <v>0.99722222222222223</v>
      </c>
    </row>
    <row r="70" spans="2:15" ht="60.75" thickBot="1" x14ac:dyDescent="0.3">
      <c r="B70" s="12">
        <v>45</v>
      </c>
      <c r="C70" s="3">
        <v>54770</v>
      </c>
      <c r="D70" s="3">
        <v>72101500</v>
      </c>
      <c r="E70" s="2" t="s">
        <v>84</v>
      </c>
      <c r="F70" s="4" t="s">
        <v>45</v>
      </c>
      <c r="G70" s="11">
        <v>1</v>
      </c>
      <c r="H70" s="21">
        <v>724421</v>
      </c>
      <c r="I70" s="21">
        <f t="shared" si="32"/>
        <v>724421</v>
      </c>
      <c r="K70" s="57">
        <v>1</v>
      </c>
      <c r="L70" s="58">
        <f t="shared" si="33"/>
        <v>1</v>
      </c>
      <c r="M70" s="59">
        <f t="shared" si="34"/>
        <v>1</v>
      </c>
      <c r="N70" s="60">
        <f t="shared" si="35"/>
        <v>0</v>
      </c>
      <c r="O70" s="59">
        <f t="shared" si="36"/>
        <v>0</v>
      </c>
    </row>
    <row r="71" spans="2:15" ht="45.75" thickBot="1" x14ac:dyDescent="0.3">
      <c r="B71" s="12">
        <v>46</v>
      </c>
      <c r="C71" s="3">
        <v>54770</v>
      </c>
      <c r="D71" s="3">
        <v>72101500</v>
      </c>
      <c r="E71" s="2" t="s">
        <v>85</v>
      </c>
      <c r="F71" s="4" t="s">
        <v>45</v>
      </c>
      <c r="G71" s="11">
        <v>1</v>
      </c>
      <c r="H71" s="21">
        <v>223686</v>
      </c>
      <c r="I71" s="21">
        <f t="shared" si="32"/>
        <v>223686</v>
      </c>
      <c r="K71" s="57">
        <v>1</v>
      </c>
      <c r="L71" s="58">
        <f t="shared" si="33"/>
        <v>1</v>
      </c>
      <c r="M71" s="59">
        <f t="shared" si="34"/>
        <v>1</v>
      </c>
      <c r="N71" s="60">
        <f t="shared" si="35"/>
        <v>0</v>
      </c>
      <c r="O71" s="59">
        <f t="shared" si="36"/>
        <v>0</v>
      </c>
    </row>
    <row r="72" spans="2:15" ht="75.75" thickBot="1" x14ac:dyDescent="0.3">
      <c r="B72" s="12">
        <v>47</v>
      </c>
      <c r="C72" s="3">
        <v>54770</v>
      </c>
      <c r="D72" s="3">
        <v>72101500</v>
      </c>
      <c r="E72" s="2" t="s">
        <v>86</v>
      </c>
      <c r="F72" s="4" t="s">
        <v>8</v>
      </c>
      <c r="G72" s="11">
        <v>3</v>
      </c>
      <c r="H72" s="21">
        <v>76356</v>
      </c>
      <c r="I72" s="21">
        <f t="shared" si="32"/>
        <v>229068</v>
      </c>
      <c r="K72" s="57">
        <v>4.5</v>
      </c>
      <c r="L72" s="58">
        <f t="shared" si="33"/>
        <v>3</v>
      </c>
      <c r="M72" s="59">
        <f t="shared" si="34"/>
        <v>0.66666666666666663</v>
      </c>
      <c r="N72" s="68">
        <f t="shared" si="35"/>
        <v>1.5</v>
      </c>
      <c r="O72" s="59">
        <f t="shared" si="36"/>
        <v>0.33333333333333337</v>
      </c>
    </row>
    <row r="73" spans="2:15" ht="75.75" thickBot="1" x14ac:dyDescent="0.3">
      <c r="B73" s="12">
        <v>48</v>
      </c>
      <c r="C73" s="3">
        <v>54770</v>
      </c>
      <c r="D73" s="3">
        <v>72101500</v>
      </c>
      <c r="E73" s="2" t="s">
        <v>87</v>
      </c>
      <c r="F73" s="4" t="s">
        <v>8</v>
      </c>
      <c r="G73" s="11">
        <v>1</v>
      </c>
      <c r="H73" s="21">
        <v>78594</v>
      </c>
      <c r="I73" s="21">
        <f t="shared" si="32"/>
        <v>78594</v>
      </c>
      <c r="K73" s="53">
        <v>7</v>
      </c>
      <c r="L73" s="54">
        <f t="shared" si="33"/>
        <v>1</v>
      </c>
      <c r="M73" s="55">
        <f t="shared" si="34"/>
        <v>0.14285714285714285</v>
      </c>
      <c r="N73" s="69">
        <f t="shared" si="35"/>
        <v>6</v>
      </c>
      <c r="O73" s="55">
        <f t="shared" si="36"/>
        <v>0.85714285714285721</v>
      </c>
    </row>
    <row r="74" spans="2:15" ht="15.75" customHeight="1" thickBot="1" x14ac:dyDescent="0.3">
      <c r="B74" s="88" t="s">
        <v>56</v>
      </c>
      <c r="C74" s="89"/>
      <c r="D74" s="89"/>
      <c r="E74" s="89"/>
      <c r="F74" s="89"/>
      <c r="G74" s="90"/>
      <c r="H74" s="74" t="s">
        <v>100</v>
      </c>
      <c r="I74" s="71" t="s">
        <v>102</v>
      </c>
      <c r="K74" s="61"/>
      <c r="L74" s="103" t="s">
        <v>113</v>
      </c>
      <c r="M74" s="104"/>
      <c r="N74" s="105" t="s">
        <v>114</v>
      </c>
      <c r="O74" s="104"/>
    </row>
    <row r="75" spans="2:15" ht="15.75" thickBot="1" x14ac:dyDescent="0.3">
      <c r="B75" s="88" t="s">
        <v>61</v>
      </c>
      <c r="C75" s="89"/>
      <c r="D75" s="89"/>
      <c r="E75" s="89"/>
      <c r="F75" s="89"/>
      <c r="G75" s="90"/>
      <c r="H75" s="75"/>
      <c r="I75" s="72"/>
      <c r="K75" s="46" t="s">
        <v>117</v>
      </c>
      <c r="L75" s="47" t="s">
        <v>115</v>
      </c>
      <c r="M75" s="47" t="s">
        <v>116</v>
      </c>
      <c r="N75" s="47" t="s">
        <v>115</v>
      </c>
      <c r="O75" s="47" t="s">
        <v>116</v>
      </c>
    </row>
    <row r="76" spans="2:15" ht="30.75" thickBot="1" x14ac:dyDescent="0.3">
      <c r="B76" s="7" t="s">
        <v>1</v>
      </c>
      <c r="C76" s="7" t="s">
        <v>2</v>
      </c>
      <c r="D76" s="7" t="s">
        <v>5</v>
      </c>
      <c r="E76" s="7" t="s">
        <v>3</v>
      </c>
      <c r="F76" s="7" t="s">
        <v>4</v>
      </c>
      <c r="G76" s="7" t="s">
        <v>64</v>
      </c>
      <c r="H76" s="20" t="s">
        <v>101</v>
      </c>
      <c r="I76" s="73"/>
      <c r="K76" s="48"/>
      <c r="L76" s="49"/>
      <c r="M76" s="50"/>
      <c r="N76" s="51"/>
      <c r="O76" s="52"/>
    </row>
    <row r="77" spans="2:15" ht="75.75" thickBot="1" x14ac:dyDescent="0.3">
      <c r="B77" s="12">
        <v>49</v>
      </c>
      <c r="C77" s="3" t="s">
        <v>49</v>
      </c>
      <c r="D77" s="3">
        <v>72151507</v>
      </c>
      <c r="E77" s="2" t="s">
        <v>88</v>
      </c>
      <c r="F77" s="4" t="s">
        <v>25</v>
      </c>
      <c r="G77" s="11">
        <v>15</v>
      </c>
      <c r="H77" s="21">
        <v>87177</v>
      </c>
      <c r="I77" s="21">
        <f t="shared" ref="I77:I88" si="37">+G77*H77</f>
        <v>1307655</v>
      </c>
      <c r="K77" s="53">
        <v>30</v>
      </c>
      <c r="L77" s="54">
        <f t="shared" ref="L77:L88" si="38">+G77</f>
        <v>15</v>
      </c>
      <c r="M77" s="55">
        <f t="shared" ref="M77:M88" si="39">+L77/K77</f>
        <v>0.5</v>
      </c>
      <c r="N77" s="69">
        <f t="shared" ref="N77:N88" si="40">+ABS(G77-K77)</f>
        <v>15</v>
      </c>
      <c r="O77" s="55">
        <f t="shared" ref="O77:O88" si="41">100%-M77</f>
        <v>0.5</v>
      </c>
    </row>
    <row r="78" spans="2:15" ht="45.75" thickBot="1" x14ac:dyDescent="0.3">
      <c r="B78" s="12">
        <v>50</v>
      </c>
      <c r="C78" s="3">
        <v>54611</v>
      </c>
      <c r="D78" s="3">
        <v>72151507</v>
      </c>
      <c r="E78" s="2" t="s">
        <v>89</v>
      </c>
      <c r="F78" s="4" t="s">
        <v>45</v>
      </c>
      <c r="G78" s="11">
        <v>1</v>
      </c>
      <c r="H78" s="21">
        <v>553095</v>
      </c>
      <c r="I78" s="21">
        <f t="shared" si="37"/>
        <v>553095</v>
      </c>
      <c r="K78" s="53">
        <v>1</v>
      </c>
      <c r="L78" s="54">
        <f t="shared" si="38"/>
        <v>1</v>
      </c>
      <c r="M78" s="55">
        <f t="shared" si="39"/>
        <v>1</v>
      </c>
      <c r="N78" s="56">
        <f t="shared" si="40"/>
        <v>0</v>
      </c>
      <c r="O78" s="55">
        <f t="shared" si="41"/>
        <v>0</v>
      </c>
    </row>
    <row r="79" spans="2:15" ht="60.75" thickBot="1" x14ac:dyDescent="0.3">
      <c r="B79" s="12">
        <v>51</v>
      </c>
      <c r="C79" s="3">
        <v>54611</v>
      </c>
      <c r="D79" s="3">
        <v>72151502</v>
      </c>
      <c r="E79" s="2" t="s">
        <v>90</v>
      </c>
      <c r="F79" s="4" t="s">
        <v>45</v>
      </c>
      <c r="G79" s="11">
        <v>14</v>
      </c>
      <c r="H79" s="21">
        <v>74617</v>
      </c>
      <c r="I79" s="21">
        <f t="shared" si="37"/>
        <v>1044638</v>
      </c>
      <c r="K79" s="53">
        <v>24</v>
      </c>
      <c r="L79" s="54">
        <f t="shared" si="38"/>
        <v>14</v>
      </c>
      <c r="M79" s="55">
        <f t="shared" si="39"/>
        <v>0.58333333333333337</v>
      </c>
      <c r="N79" s="69">
        <f t="shared" si="40"/>
        <v>10</v>
      </c>
      <c r="O79" s="55">
        <f t="shared" si="41"/>
        <v>0.41666666666666663</v>
      </c>
    </row>
    <row r="80" spans="2:15" ht="60.75" thickBot="1" x14ac:dyDescent="0.3">
      <c r="B80" s="12">
        <v>52</v>
      </c>
      <c r="C80" s="3">
        <v>54611</v>
      </c>
      <c r="D80" s="3">
        <v>72151501</v>
      </c>
      <c r="E80" s="2" t="s">
        <v>91</v>
      </c>
      <c r="F80" s="4" t="s">
        <v>45</v>
      </c>
      <c r="G80" s="11">
        <v>8</v>
      </c>
      <c r="H80" s="21">
        <v>52632</v>
      </c>
      <c r="I80" s="21">
        <f t="shared" si="37"/>
        <v>421056</v>
      </c>
      <c r="K80" s="53">
        <v>8</v>
      </c>
      <c r="L80" s="54">
        <f t="shared" si="38"/>
        <v>8</v>
      </c>
      <c r="M80" s="55">
        <f t="shared" si="39"/>
        <v>1</v>
      </c>
      <c r="N80" s="56">
        <f t="shared" si="40"/>
        <v>0</v>
      </c>
      <c r="O80" s="55">
        <f t="shared" si="41"/>
        <v>0</v>
      </c>
    </row>
    <row r="81" spans="2:15" ht="45.75" thickBot="1" x14ac:dyDescent="0.3">
      <c r="B81" s="12">
        <v>53</v>
      </c>
      <c r="C81" s="3">
        <v>54611</v>
      </c>
      <c r="D81" s="3">
        <v>72151501</v>
      </c>
      <c r="E81" s="2" t="s">
        <v>92</v>
      </c>
      <c r="F81" s="4" t="s">
        <v>45</v>
      </c>
      <c r="G81" s="11">
        <v>8</v>
      </c>
      <c r="H81" s="21">
        <v>121770</v>
      </c>
      <c r="I81" s="21">
        <f t="shared" si="37"/>
        <v>974160</v>
      </c>
      <c r="K81" s="53">
        <v>9</v>
      </c>
      <c r="L81" s="54">
        <f t="shared" si="38"/>
        <v>8</v>
      </c>
      <c r="M81" s="55">
        <f t="shared" si="39"/>
        <v>0.88888888888888884</v>
      </c>
      <c r="N81" s="69">
        <f t="shared" si="40"/>
        <v>1</v>
      </c>
      <c r="O81" s="55">
        <f t="shared" si="41"/>
        <v>0.11111111111111116</v>
      </c>
    </row>
    <row r="82" spans="2:15" ht="45.75" thickBot="1" x14ac:dyDescent="0.3">
      <c r="B82" s="12">
        <v>54</v>
      </c>
      <c r="C82" s="3">
        <v>54611</v>
      </c>
      <c r="D82" s="3">
        <v>72151507</v>
      </c>
      <c r="E82" s="2" t="s">
        <v>93</v>
      </c>
      <c r="F82" s="4" t="s">
        <v>45</v>
      </c>
      <c r="G82" s="11">
        <v>14</v>
      </c>
      <c r="H82" s="21">
        <v>55998</v>
      </c>
      <c r="I82" s="21">
        <f t="shared" si="37"/>
        <v>783972</v>
      </c>
      <c r="K82" s="53">
        <v>14</v>
      </c>
      <c r="L82" s="54">
        <f t="shared" si="38"/>
        <v>14</v>
      </c>
      <c r="M82" s="55">
        <f t="shared" si="39"/>
        <v>1</v>
      </c>
      <c r="N82" s="56">
        <f t="shared" si="40"/>
        <v>0</v>
      </c>
      <c r="O82" s="55">
        <f t="shared" si="41"/>
        <v>0</v>
      </c>
    </row>
    <row r="83" spans="2:15" ht="60.75" thickBot="1" x14ac:dyDescent="0.3">
      <c r="B83" s="12">
        <v>55</v>
      </c>
      <c r="C83" s="3">
        <v>54611</v>
      </c>
      <c r="D83" s="3">
        <v>72151501</v>
      </c>
      <c r="E83" s="2" t="s">
        <v>94</v>
      </c>
      <c r="F83" s="4" t="s">
        <v>45</v>
      </c>
      <c r="G83" s="11">
        <v>1</v>
      </c>
      <c r="H83" s="21">
        <v>142884</v>
      </c>
      <c r="I83" s="21">
        <f t="shared" si="37"/>
        <v>142884</v>
      </c>
      <c r="K83" s="53">
        <v>4</v>
      </c>
      <c r="L83" s="54">
        <f t="shared" si="38"/>
        <v>1</v>
      </c>
      <c r="M83" s="55">
        <f t="shared" si="39"/>
        <v>0.25</v>
      </c>
      <c r="N83" s="69">
        <f t="shared" si="40"/>
        <v>3</v>
      </c>
      <c r="O83" s="55">
        <f t="shared" si="41"/>
        <v>0.75</v>
      </c>
    </row>
    <row r="84" spans="2:15" ht="45.75" thickBot="1" x14ac:dyDescent="0.3">
      <c r="B84" s="12">
        <v>56</v>
      </c>
      <c r="C84" s="3">
        <v>54611</v>
      </c>
      <c r="D84" s="3">
        <v>72151501</v>
      </c>
      <c r="E84" s="2" t="s">
        <v>95</v>
      </c>
      <c r="F84" s="4" t="s">
        <v>45</v>
      </c>
      <c r="G84" s="11">
        <v>1</v>
      </c>
      <c r="H84" s="21">
        <v>100513</v>
      </c>
      <c r="I84" s="21">
        <f t="shared" si="37"/>
        <v>100513</v>
      </c>
      <c r="K84" s="53">
        <v>5</v>
      </c>
      <c r="L84" s="54">
        <f t="shared" si="38"/>
        <v>1</v>
      </c>
      <c r="M84" s="55">
        <f t="shared" si="39"/>
        <v>0.2</v>
      </c>
      <c r="N84" s="69">
        <f t="shared" si="40"/>
        <v>4</v>
      </c>
      <c r="O84" s="55">
        <f t="shared" si="41"/>
        <v>0.8</v>
      </c>
    </row>
    <row r="85" spans="2:15" ht="45.75" thickBot="1" x14ac:dyDescent="0.3">
      <c r="B85" s="12">
        <v>57</v>
      </c>
      <c r="C85" s="3">
        <v>54611</v>
      </c>
      <c r="D85" s="3">
        <v>72151501</v>
      </c>
      <c r="E85" s="2" t="s">
        <v>96</v>
      </c>
      <c r="F85" s="4" t="s">
        <v>45</v>
      </c>
      <c r="G85" s="11">
        <v>5</v>
      </c>
      <c r="H85" s="21">
        <v>177625</v>
      </c>
      <c r="I85" s="21">
        <f t="shared" si="37"/>
        <v>888125</v>
      </c>
      <c r="K85" s="53">
        <v>14</v>
      </c>
      <c r="L85" s="54">
        <f t="shared" si="38"/>
        <v>5</v>
      </c>
      <c r="M85" s="55">
        <f t="shared" si="39"/>
        <v>0.35714285714285715</v>
      </c>
      <c r="N85" s="69">
        <f t="shared" si="40"/>
        <v>9</v>
      </c>
      <c r="O85" s="55">
        <f t="shared" si="41"/>
        <v>0.64285714285714279</v>
      </c>
    </row>
    <row r="86" spans="2:15" ht="75.75" thickBot="1" x14ac:dyDescent="0.3">
      <c r="B86" s="12">
        <v>58</v>
      </c>
      <c r="C86" s="3">
        <v>54611</v>
      </c>
      <c r="D86" s="3">
        <v>72151501</v>
      </c>
      <c r="E86" s="2" t="s">
        <v>97</v>
      </c>
      <c r="F86" s="4" t="s">
        <v>45</v>
      </c>
      <c r="G86" s="11">
        <v>1</v>
      </c>
      <c r="H86" s="21">
        <v>400095</v>
      </c>
      <c r="I86" s="21">
        <f t="shared" si="37"/>
        <v>400095</v>
      </c>
      <c r="K86" s="53">
        <v>1</v>
      </c>
      <c r="L86" s="54">
        <f t="shared" si="38"/>
        <v>1</v>
      </c>
      <c r="M86" s="55">
        <f t="shared" si="39"/>
        <v>1</v>
      </c>
      <c r="N86" s="56">
        <f t="shared" si="40"/>
        <v>0</v>
      </c>
      <c r="O86" s="55">
        <f t="shared" si="41"/>
        <v>0</v>
      </c>
    </row>
    <row r="87" spans="2:15" ht="60.75" thickBot="1" x14ac:dyDescent="0.3">
      <c r="B87" s="12">
        <v>59</v>
      </c>
      <c r="C87" s="3">
        <v>54611</v>
      </c>
      <c r="D87" s="3">
        <v>72151501</v>
      </c>
      <c r="E87" s="2" t="s">
        <v>50</v>
      </c>
      <c r="F87" s="4" t="s">
        <v>9</v>
      </c>
      <c r="G87" s="11">
        <v>1</v>
      </c>
      <c r="H87" s="21">
        <v>38700</v>
      </c>
      <c r="I87" s="21">
        <f t="shared" si="37"/>
        <v>38700</v>
      </c>
      <c r="K87" s="53">
        <v>40</v>
      </c>
      <c r="L87" s="54">
        <f t="shared" si="38"/>
        <v>1</v>
      </c>
      <c r="M87" s="55">
        <f t="shared" si="39"/>
        <v>2.5000000000000001E-2</v>
      </c>
      <c r="N87" s="69">
        <f t="shared" si="40"/>
        <v>39</v>
      </c>
      <c r="O87" s="55">
        <f t="shared" si="41"/>
        <v>0.97499999999999998</v>
      </c>
    </row>
    <row r="88" spans="2:15" ht="45.75" thickBot="1" x14ac:dyDescent="0.3">
      <c r="B88" s="13">
        <v>60</v>
      </c>
      <c r="C88" s="8">
        <v>54611</v>
      </c>
      <c r="D88" s="8">
        <v>72151501</v>
      </c>
      <c r="E88" s="38" t="s">
        <v>98</v>
      </c>
      <c r="F88" s="9" t="s">
        <v>45</v>
      </c>
      <c r="G88" s="11">
        <v>1</v>
      </c>
      <c r="H88" s="39">
        <v>53638</v>
      </c>
      <c r="I88" s="21">
        <f t="shared" si="37"/>
        <v>53638</v>
      </c>
      <c r="K88" s="53">
        <v>1</v>
      </c>
      <c r="L88" s="54">
        <f t="shared" si="38"/>
        <v>1</v>
      </c>
      <c r="M88" s="55">
        <f t="shared" si="39"/>
        <v>1</v>
      </c>
      <c r="N88" s="56">
        <f t="shared" si="40"/>
        <v>0</v>
      </c>
      <c r="O88" s="55">
        <f t="shared" si="41"/>
        <v>0</v>
      </c>
    </row>
    <row r="89" spans="2:15" ht="15" customHeight="1" thickBot="1" x14ac:dyDescent="0.3">
      <c r="B89" s="76" t="s">
        <v>107</v>
      </c>
      <c r="C89" s="77"/>
      <c r="D89" s="77"/>
      <c r="E89" s="77"/>
      <c r="F89" s="77"/>
      <c r="G89" s="77"/>
      <c r="H89" s="78"/>
      <c r="I89" s="35">
        <f>SUM(I6:I88)</f>
        <v>265957499.19999999</v>
      </c>
      <c r="J89" s="41" t="s">
        <v>110</v>
      </c>
      <c r="K89" s="35">
        <f>SUM(I54:I88)</f>
        <v>50810347</v>
      </c>
      <c r="L89" s="41" t="s">
        <v>111</v>
      </c>
      <c r="M89" s="35">
        <f>SUM(I36:I52)</f>
        <v>70217215</v>
      </c>
      <c r="N89" s="41" t="s">
        <v>112</v>
      </c>
      <c r="O89" s="35">
        <f>SUM(I3:I34)</f>
        <v>144929937.19999999</v>
      </c>
    </row>
    <row r="90" spans="2:15" ht="15" customHeight="1" thickBot="1" x14ac:dyDescent="0.3">
      <c r="B90" s="79" t="s">
        <v>104</v>
      </c>
      <c r="C90" s="80"/>
      <c r="D90" s="80"/>
      <c r="E90" s="80"/>
      <c r="F90" s="80"/>
      <c r="G90" s="81"/>
      <c r="H90" s="40">
        <v>0.19</v>
      </c>
      <c r="I90" s="31">
        <f>+I89*0.19</f>
        <v>50531924.847999997</v>
      </c>
      <c r="J90" s="42">
        <v>0.19</v>
      </c>
      <c r="K90" s="31">
        <f>+K89*0.19</f>
        <v>9653965.9299999997</v>
      </c>
      <c r="L90" s="42">
        <v>0.19</v>
      </c>
      <c r="M90" s="31">
        <f>+M89*0.19</f>
        <v>13341270.85</v>
      </c>
      <c r="N90" s="42">
        <v>0.19</v>
      </c>
      <c r="O90" s="31">
        <f>+O89*0.19</f>
        <v>27536688.067999996</v>
      </c>
    </row>
    <row r="91" spans="2:15" ht="15" customHeight="1" thickBot="1" x14ac:dyDescent="0.3">
      <c r="B91" s="79" t="s">
        <v>105</v>
      </c>
      <c r="C91" s="80"/>
      <c r="D91" s="80"/>
      <c r="E91" s="80"/>
      <c r="F91" s="80"/>
      <c r="G91" s="81"/>
      <c r="H91" s="28">
        <v>0.01</v>
      </c>
      <c r="I91" s="32">
        <f>+I89*0.01</f>
        <v>2659574.9920000001</v>
      </c>
      <c r="J91" s="28">
        <v>0.01</v>
      </c>
      <c r="K91" s="32">
        <f>+K89*0.01</f>
        <v>508103.47000000003</v>
      </c>
      <c r="L91" s="28">
        <v>0.01</v>
      </c>
      <c r="M91" s="32">
        <f>+M89*0.01</f>
        <v>702172.15</v>
      </c>
      <c r="N91" s="28">
        <v>0.01</v>
      </c>
      <c r="O91" s="32">
        <f>+O89*0.01</f>
        <v>1449299.372</v>
      </c>
    </row>
    <row r="92" spans="2:15" ht="15" customHeight="1" thickBot="1" x14ac:dyDescent="0.3">
      <c r="B92" s="79" t="s">
        <v>106</v>
      </c>
      <c r="C92" s="80"/>
      <c r="D92" s="80"/>
      <c r="E92" s="80"/>
      <c r="F92" s="80"/>
      <c r="G92" s="81"/>
      <c r="H92" s="29">
        <v>0.05</v>
      </c>
      <c r="I92" s="33">
        <f>+I89*0.05</f>
        <v>13297874.960000001</v>
      </c>
      <c r="J92" s="29">
        <v>0.05</v>
      </c>
      <c r="K92" s="33">
        <f>+K89*0.05</f>
        <v>2540517.35</v>
      </c>
      <c r="L92" s="29">
        <v>0.05</v>
      </c>
      <c r="M92" s="33">
        <f>+M89*0.05</f>
        <v>3510860.75</v>
      </c>
      <c r="N92" s="29">
        <v>0.05</v>
      </c>
      <c r="O92" s="33">
        <f>+O89*0.05</f>
        <v>7246496.8599999994</v>
      </c>
    </row>
    <row r="93" spans="2:15" ht="15.75" customHeight="1" thickBot="1" x14ac:dyDescent="0.3">
      <c r="B93" s="79" t="s">
        <v>103</v>
      </c>
      <c r="C93" s="80"/>
      <c r="D93" s="80"/>
      <c r="E93" s="80"/>
      <c r="F93" s="80"/>
      <c r="G93" s="81"/>
      <c r="H93" s="30">
        <v>0.19</v>
      </c>
      <c r="I93" s="34">
        <f>+I92*H93</f>
        <v>2526596.2424000003</v>
      </c>
      <c r="J93" s="30">
        <v>0.19</v>
      </c>
      <c r="K93" s="34">
        <f>+K92*J93</f>
        <v>482698.2965</v>
      </c>
      <c r="L93" s="30">
        <v>0.19</v>
      </c>
      <c r="M93" s="34">
        <f>+M92*L93</f>
        <v>667063.54249999998</v>
      </c>
      <c r="N93" s="30">
        <v>0.19</v>
      </c>
      <c r="O93" s="34">
        <f>+O92*N93</f>
        <v>1376834.4034</v>
      </c>
    </row>
    <row r="94" spans="2:15" ht="15.75" customHeight="1" thickBot="1" x14ac:dyDescent="0.3">
      <c r="B94" s="82" t="s">
        <v>108</v>
      </c>
      <c r="C94" s="83"/>
      <c r="D94" s="83"/>
      <c r="E94" s="83"/>
      <c r="F94" s="83"/>
      <c r="G94" s="83"/>
      <c r="H94" s="84"/>
      <c r="I94" s="36">
        <f>SUM(I89:I93)</f>
        <v>334973470.24239993</v>
      </c>
      <c r="J94" s="43"/>
      <c r="K94" s="67">
        <f>SUM(K89:K93)</f>
        <v>63995632.046499997</v>
      </c>
      <c r="L94" s="43"/>
      <c r="M94" s="67">
        <f>SUM(M89:M93)</f>
        <v>88438582.292500004</v>
      </c>
      <c r="N94" s="43"/>
      <c r="O94" s="67">
        <f>SUM(O89:O93)</f>
        <v>182539255.9034</v>
      </c>
    </row>
    <row r="95" spans="2:15" ht="15.75" customHeight="1" thickBot="1" x14ac:dyDescent="0.3">
      <c r="B95" s="88" t="s">
        <v>62</v>
      </c>
      <c r="C95" s="89"/>
      <c r="D95" s="89"/>
      <c r="E95" s="89"/>
      <c r="F95" s="89"/>
      <c r="G95" s="90"/>
      <c r="H95" s="74" t="s">
        <v>100</v>
      </c>
      <c r="I95" s="71" t="s">
        <v>102</v>
      </c>
      <c r="J95" s="44"/>
      <c r="K95" s="45"/>
      <c r="L95" s="97" t="s">
        <v>113</v>
      </c>
      <c r="M95" s="98"/>
      <c r="N95" s="99" t="s">
        <v>114</v>
      </c>
      <c r="O95" s="98"/>
    </row>
    <row r="96" spans="2:15" ht="15.75" thickBot="1" x14ac:dyDescent="0.3">
      <c r="B96" s="88" t="s">
        <v>63</v>
      </c>
      <c r="C96" s="89"/>
      <c r="D96" s="89"/>
      <c r="E96" s="89"/>
      <c r="F96" s="89"/>
      <c r="G96" s="90"/>
      <c r="H96" s="75"/>
      <c r="I96" s="72"/>
      <c r="J96" s="44"/>
      <c r="K96" s="46" t="s">
        <v>117</v>
      </c>
      <c r="L96" s="47" t="s">
        <v>115</v>
      </c>
      <c r="M96" s="47" t="s">
        <v>116</v>
      </c>
      <c r="N96" s="47" t="s">
        <v>115</v>
      </c>
      <c r="O96" s="47" t="s">
        <v>116</v>
      </c>
    </row>
    <row r="97" spans="2:15" ht="30.75" thickBot="1" x14ac:dyDescent="0.3">
      <c r="B97" s="7" t="s">
        <v>1</v>
      </c>
      <c r="C97" s="7" t="s">
        <v>2</v>
      </c>
      <c r="D97" s="7" t="s">
        <v>5</v>
      </c>
      <c r="E97" s="7" t="s">
        <v>3</v>
      </c>
      <c r="F97" s="7" t="s">
        <v>4</v>
      </c>
      <c r="G97" s="7" t="s">
        <v>64</v>
      </c>
      <c r="H97" s="20" t="s">
        <v>101</v>
      </c>
      <c r="I97" s="73"/>
      <c r="K97" s="48"/>
      <c r="L97" s="49"/>
      <c r="M97" s="50"/>
      <c r="N97" s="51"/>
      <c r="O97" s="52"/>
    </row>
    <row r="98" spans="2:15" ht="45.75" thickBot="1" x14ac:dyDescent="0.3">
      <c r="B98" s="15">
        <v>61</v>
      </c>
      <c r="C98" s="16" t="s">
        <v>51</v>
      </c>
      <c r="D98" s="16">
        <v>72101500</v>
      </c>
      <c r="E98" s="17" t="s">
        <v>99</v>
      </c>
      <c r="F98" s="18" t="s">
        <v>45</v>
      </c>
      <c r="G98" s="19">
        <v>13</v>
      </c>
      <c r="H98" s="21">
        <v>440760</v>
      </c>
      <c r="I98" s="21">
        <f t="shared" ref="I98" si="42">+G98*H98</f>
        <v>5729880</v>
      </c>
      <c r="J98" s="44"/>
      <c r="K98" s="19">
        <v>14</v>
      </c>
      <c r="L98" s="54">
        <f t="shared" ref="L98" si="43">+G98</f>
        <v>13</v>
      </c>
      <c r="M98" s="55">
        <f t="shared" ref="M98" si="44">+L98/K98</f>
        <v>0.9285714285714286</v>
      </c>
      <c r="N98" s="69">
        <f t="shared" ref="N98" si="45">+ABS(G98-K98)</f>
        <v>1</v>
      </c>
      <c r="O98" s="55">
        <f t="shared" ref="O98" si="46">100%-M98</f>
        <v>7.1428571428571397E-2</v>
      </c>
    </row>
    <row r="99" spans="2:15" ht="15.75" customHeight="1" thickBot="1" x14ac:dyDescent="0.3">
      <c r="B99" s="85" t="s">
        <v>109</v>
      </c>
      <c r="C99" s="86"/>
      <c r="D99" s="86"/>
      <c r="E99" s="86"/>
      <c r="F99" s="86"/>
      <c r="G99" s="86"/>
      <c r="H99" s="87"/>
      <c r="I99" s="37">
        <f>+I98</f>
        <v>5729880</v>
      </c>
      <c r="J99" s="44"/>
    </row>
  </sheetData>
  <mergeCells count="65">
    <mergeCell ref="L40:M40"/>
    <mergeCell ref="N40:O40"/>
    <mergeCell ref="L95:M95"/>
    <mergeCell ref="N95:O95"/>
    <mergeCell ref="L45:M45"/>
    <mergeCell ref="N45:O45"/>
    <mergeCell ref="L54:M54"/>
    <mergeCell ref="N54:O54"/>
    <mergeCell ref="L74:M74"/>
    <mergeCell ref="N74:O74"/>
    <mergeCell ref="B2:G2"/>
    <mergeCell ref="I15:I17"/>
    <mergeCell ref="L31:M31"/>
    <mergeCell ref="N31:O31"/>
    <mergeCell ref="L36:M36"/>
    <mergeCell ref="N36:O36"/>
    <mergeCell ref="B32:G32"/>
    <mergeCell ref="L3:M3"/>
    <mergeCell ref="N3:O3"/>
    <mergeCell ref="L15:M15"/>
    <mergeCell ref="N15:O15"/>
    <mergeCell ref="B3:G3"/>
    <mergeCell ref="B4:G4"/>
    <mergeCell ref="B15:G15"/>
    <mergeCell ref="B16:G16"/>
    <mergeCell ref="B31:G31"/>
    <mergeCell ref="B53:G53"/>
    <mergeCell ref="B54:G54"/>
    <mergeCell ref="B55:G55"/>
    <mergeCell ref="B35:G35"/>
    <mergeCell ref="B36:G36"/>
    <mergeCell ref="B37:G37"/>
    <mergeCell ref="B40:G40"/>
    <mergeCell ref="I31:I33"/>
    <mergeCell ref="H36:H37"/>
    <mergeCell ref="I36:I38"/>
    <mergeCell ref="B99:H99"/>
    <mergeCell ref="H40:H41"/>
    <mergeCell ref="I40:I42"/>
    <mergeCell ref="H45:H46"/>
    <mergeCell ref="I45:I47"/>
    <mergeCell ref="H54:H55"/>
    <mergeCell ref="B96:G96"/>
    <mergeCell ref="B95:G95"/>
    <mergeCell ref="B45:G45"/>
    <mergeCell ref="B46:G46"/>
    <mergeCell ref="B41:G41"/>
    <mergeCell ref="B74:G74"/>
    <mergeCell ref="B75:G75"/>
    <mergeCell ref="B1:G1"/>
    <mergeCell ref="I54:I56"/>
    <mergeCell ref="H74:H75"/>
    <mergeCell ref="I74:I76"/>
    <mergeCell ref="H95:H96"/>
    <mergeCell ref="I95:I97"/>
    <mergeCell ref="B89:H89"/>
    <mergeCell ref="B90:G90"/>
    <mergeCell ref="B91:G91"/>
    <mergeCell ref="B92:G92"/>
    <mergeCell ref="B93:G93"/>
    <mergeCell ref="B94:H94"/>
    <mergeCell ref="H3:H4"/>
    <mergeCell ref="I3:I5"/>
    <mergeCell ref="H15:H16"/>
    <mergeCell ref="H31:H3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CANTIDADES MINIMAS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ARBEY</dc:creator>
  <cp:lastModifiedBy>JOSE ARBEY</cp:lastModifiedBy>
  <dcterms:created xsi:type="dcterms:W3CDTF">2022-07-12T01:49:09Z</dcterms:created>
  <dcterms:modified xsi:type="dcterms:W3CDTF">2022-07-13T16:45:53Z</dcterms:modified>
</cp:coreProperties>
</file>