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64011"/>
  <mc:AlternateContent xmlns:mc="http://schemas.openxmlformats.org/markup-compatibility/2006">
    <mc:Choice Requires="x15">
      <x15ac:absPath xmlns:x15ac="http://schemas.microsoft.com/office/spreadsheetml/2010/11/ac" url="C:\Users\myriam.rojas\OneDrive - Instituto Colombiano Agropecuario\SUB ANÁLISIS Y DIAGN 2022  221121\Contratación SAD 2022\Reactivos y elmentos 2022\Nuevo proceso reactivos y elem 280622\"/>
    </mc:Choice>
  </mc:AlternateContent>
  <bookViews>
    <workbookView xWindow="0" yWindow="0" windowWidth="28800" windowHeight="11730" activeTab="1"/>
  </bookViews>
  <sheets>
    <sheet name="Distribución reactivos" sheetId="1" r:id="rId1"/>
    <sheet name="Distribución elementos" sheetId="2" r:id="rId2"/>
    <sheet name="Hoja1" sheetId="3" state="hidden" r:id="rId3"/>
  </sheets>
  <definedNames>
    <definedName name="_xlnm._FilterDatabase" localSheetId="1" hidden="1">'Distribución elementos'!$A$2:$AA$634</definedName>
    <definedName name="_xlnm._FilterDatabase" localSheetId="0" hidden="1">'Distribución reactivos'!$A$2:$AB$677</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191" i="2" l="1"/>
  <c r="E192" i="2"/>
  <c r="E193" i="2"/>
  <c r="E194" i="2"/>
  <c r="E195" i="2"/>
  <c r="E196" i="2"/>
  <c r="E11" i="1"/>
  <c r="Y3" i="2"/>
  <c r="M540" i="2"/>
  <c r="M677" i="1"/>
  <c r="M676" i="1"/>
  <c r="M675" i="1"/>
  <c r="M674" i="1"/>
  <c r="M673" i="1"/>
  <c r="M672" i="1"/>
  <c r="M671" i="1"/>
  <c r="M670" i="1"/>
  <c r="M669" i="1"/>
  <c r="M668" i="1"/>
  <c r="M667" i="1"/>
  <c r="M666" i="1"/>
  <c r="M665" i="1"/>
  <c r="M664" i="1"/>
  <c r="M663" i="1"/>
  <c r="M662" i="1"/>
  <c r="M661" i="1"/>
  <c r="M660" i="1"/>
  <c r="M659" i="1"/>
  <c r="M658" i="1"/>
  <c r="M657" i="1"/>
  <c r="M656" i="1"/>
  <c r="M655" i="1"/>
  <c r="M654" i="1"/>
  <c r="M653" i="1"/>
  <c r="M652" i="1"/>
  <c r="M651" i="1"/>
  <c r="M650" i="1"/>
  <c r="M649" i="1"/>
  <c r="M648" i="1"/>
  <c r="M647" i="1"/>
  <c r="M646" i="1"/>
  <c r="M645" i="1"/>
  <c r="M644" i="1"/>
  <c r="M643" i="1"/>
  <c r="M642" i="1"/>
  <c r="M641" i="1"/>
  <c r="M640" i="1"/>
  <c r="M639" i="1"/>
  <c r="M638" i="1"/>
  <c r="M637" i="1"/>
  <c r="M636" i="1"/>
  <c r="M635" i="1"/>
  <c r="M634" i="1"/>
  <c r="M633" i="1"/>
  <c r="M632" i="1"/>
  <c r="M631" i="1"/>
  <c r="M630" i="1"/>
  <c r="M629" i="1"/>
  <c r="M628" i="1"/>
  <c r="M627" i="1"/>
  <c r="M626" i="1"/>
  <c r="M625" i="1"/>
  <c r="M624" i="1"/>
  <c r="M623" i="1"/>
  <c r="M622" i="1"/>
  <c r="M621" i="1"/>
  <c r="M620" i="1"/>
  <c r="M619" i="1"/>
  <c r="M618" i="1"/>
  <c r="M617" i="1"/>
  <c r="M616" i="1"/>
  <c r="M615" i="1"/>
  <c r="M614" i="1"/>
  <c r="M613" i="1"/>
  <c r="M612" i="1"/>
  <c r="M611" i="1"/>
  <c r="M610" i="1"/>
  <c r="M609" i="1"/>
  <c r="M608" i="1"/>
  <c r="M607" i="1"/>
  <c r="M606" i="1"/>
  <c r="M605" i="1"/>
  <c r="M604" i="1"/>
  <c r="M603" i="1"/>
  <c r="M602" i="1"/>
  <c r="M601" i="1"/>
  <c r="M600" i="1"/>
  <c r="M599" i="1"/>
  <c r="M598" i="1"/>
  <c r="M597" i="1"/>
  <c r="M596" i="1"/>
  <c r="M595" i="1"/>
  <c r="M594" i="1"/>
  <c r="M593" i="1"/>
  <c r="M592" i="1"/>
  <c r="M591" i="1"/>
  <c r="M590" i="1"/>
  <c r="M589" i="1"/>
  <c r="M588" i="1"/>
  <c r="M587" i="1"/>
  <c r="M586" i="1"/>
  <c r="M585" i="1"/>
  <c r="M584" i="1"/>
  <c r="M583" i="1"/>
  <c r="M582" i="1"/>
  <c r="M581" i="1"/>
  <c r="M580" i="1"/>
  <c r="M579" i="1"/>
  <c r="M578" i="1"/>
  <c r="M577" i="1"/>
  <c r="M576" i="1"/>
  <c r="M575" i="1"/>
  <c r="M574" i="1"/>
  <c r="M573" i="1"/>
  <c r="M572" i="1"/>
  <c r="M571" i="1"/>
  <c r="M570" i="1"/>
  <c r="M569" i="1"/>
  <c r="M568" i="1"/>
  <c r="M567" i="1"/>
  <c r="M566" i="1"/>
  <c r="M565" i="1"/>
  <c r="M564" i="1"/>
  <c r="M563" i="1"/>
  <c r="M562" i="1"/>
  <c r="M561" i="1"/>
  <c r="M560" i="1"/>
  <c r="M559" i="1"/>
  <c r="M558" i="1"/>
  <c r="M557" i="1"/>
  <c r="M556" i="1"/>
  <c r="M555" i="1"/>
  <c r="M554" i="1"/>
  <c r="M553" i="1"/>
  <c r="M552" i="1"/>
  <c r="M551" i="1"/>
  <c r="M550" i="1"/>
  <c r="M549" i="1"/>
  <c r="M548" i="1"/>
  <c r="M547" i="1"/>
  <c r="M546" i="1"/>
  <c r="M545" i="1"/>
  <c r="M544" i="1"/>
  <c r="M543" i="1"/>
  <c r="M542" i="1"/>
  <c r="M541" i="1"/>
  <c r="M540" i="1"/>
  <c r="M539" i="1"/>
  <c r="M538" i="1"/>
  <c r="M537" i="1"/>
  <c r="M536" i="1"/>
  <c r="M535" i="1"/>
  <c r="M534" i="1"/>
  <c r="M533" i="1"/>
  <c r="M532" i="1"/>
  <c r="M531" i="1"/>
  <c r="M530" i="1"/>
  <c r="M529" i="1"/>
  <c r="M528" i="1"/>
  <c r="M527" i="1"/>
  <c r="M526" i="1"/>
  <c r="M525" i="1"/>
  <c r="M524" i="1"/>
  <c r="M523" i="1"/>
  <c r="M522" i="1"/>
  <c r="M521" i="1"/>
  <c r="M520" i="1"/>
  <c r="M519" i="1"/>
  <c r="M518" i="1"/>
  <c r="M517" i="1"/>
  <c r="M516" i="1"/>
  <c r="M515" i="1"/>
  <c r="M514" i="1"/>
  <c r="M513" i="1"/>
  <c r="M512" i="1"/>
  <c r="M511" i="1"/>
  <c r="M510" i="1"/>
  <c r="M509" i="1"/>
  <c r="M508" i="1"/>
  <c r="M507" i="1"/>
  <c r="M506" i="1"/>
  <c r="M505" i="1"/>
  <c r="M504" i="1"/>
  <c r="M503" i="1"/>
  <c r="M502" i="1"/>
  <c r="M501" i="1"/>
  <c r="M500" i="1"/>
  <c r="M499" i="1"/>
  <c r="M498" i="1"/>
  <c r="M497" i="1"/>
  <c r="M496" i="1"/>
  <c r="M495" i="1"/>
  <c r="M494" i="1"/>
  <c r="M493" i="1"/>
  <c r="M492" i="1"/>
  <c r="M491" i="1"/>
  <c r="M490" i="1"/>
  <c r="M489" i="1"/>
  <c r="M488" i="1"/>
  <c r="M487" i="1"/>
  <c r="M486" i="1"/>
  <c r="M485" i="1"/>
  <c r="M484" i="1"/>
  <c r="M483" i="1"/>
  <c r="M482" i="1"/>
  <c r="M481" i="1"/>
  <c r="M480" i="1"/>
  <c r="M479" i="1"/>
  <c r="M478" i="1"/>
  <c r="M477" i="1"/>
  <c r="M476" i="1"/>
  <c r="M475" i="1"/>
  <c r="M474" i="1"/>
  <c r="M473" i="1"/>
  <c r="M472" i="1"/>
  <c r="M471" i="1"/>
  <c r="M470" i="1"/>
  <c r="M469" i="1"/>
  <c r="M468" i="1"/>
  <c r="M467" i="1"/>
  <c r="M466" i="1"/>
  <c r="M465" i="1"/>
  <c r="M464" i="1"/>
  <c r="M463" i="1"/>
  <c r="M462" i="1"/>
  <c r="M461" i="1"/>
  <c r="M460" i="1"/>
  <c r="M459" i="1"/>
  <c r="M458" i="1"/>
  <c r="M457" i="1"/>
  <c r="M456" i="1"/>
  <c r="M455" i="1"/>
  <c r="M454" i="1"/>
  <c r="M453" i="1"/>
  <c r="M452" i="1"/>
  <c r="M451" i="1"/>
  <c r="M450" i="1"/>
  <c r="M449" i="1"/>
  <c r="M448" i="1"/>
  <c r="M447" i="1"/>
  <c r="M446" i="1"/>
  <c r="M445" i="1"/>
  <c r="M444" i="1"/>
  <c r="M443" i="1"/>
  <c r="M442" i="1"/>
  <c r="M441" i="1"/>
  <c r="M440" i="1"/>
  <c r="M439" i="1"/>
  <c r="M438" i="1"/>
  <c r="M437" i="1"/>
  <c r="M436" i="1"/>
  <c r="M435" i="1"/>
  <c r="M434" i="1"/>
  <c r="M433" i="1"/>
  <c r="M432" i="1"/>
  <c r="M431" i="1"/>
  <c r="M430" i="1"/>
  <c r="M429" i="1"/>
  <c r="M428" i="1"/>
  <c r="M427" i="1"/>
  <c r="M426" i="1"/>
  <c r="M425" i="1"/>
  <c r="M424" i="1"/>
  <c r="M423" i="1"/>
  <c r="M422" i="1"/>
  <c r="M421" i="1"/>
  <c r="M420" i="1"/>
  <c r="M419" i="1"/>
  <c r="M418" i="1"/>
  <c r="M417" i="1"/>
  <c r="M416" i="1"/>
  <c r="M415" i="1"/>
  <c r="M414" i="1"/>
  <c r="M413" i="1"/>
  <c r="M412" i="1"/>
  <c r="M411" i="1"/>
  <c r="M410" i="1"/>
  <c r="M409" i="1"/>
  <c r="M408" i="1"/>
  <c r="M407" i="1"/>
  <c r="M406" i="1"/>
  <c r="M405" i="1"/>
  <c r="M404" i="1"/>
  <c r="M403" i="1"/>
  <c r="M402" i="1"/>
  <c r="M401" i="1"/>
  <c r="M400" i="1"/>
  <c r="M399" i="1"/>
  <c r="M398" i="1"/>
  <c r="M397" i="1"/>
  <c r="M396" i="1"/>
  <c r="M395" i="1"/>
  <c r="M394" i="1"/>
  <c r="M393" i="1"/>
  <c r="M392" i="1"/>
  <c r="M391" i="1"/>
  <c r="M390" i="1"/>
  <c r="M389" i="1"/>
  <c r="M388" i="1"/>
  <c r="M387" i="1"/>
  <c r="M386" i="1"/>
  <c r="M385" i="1"/>
  <c r="M384" i="1"/>
  <c r="M383" i="1"/>
  <c r="M382" i="1"/>
  <c r="M381" i="1"/>
  <c r="M380" i="1"/>
  <c r="M379" i="1"/>
  <c r="M378" i="1"/>
  <c r="M377" i="1"/>
  <c r="M376" i="1"/>
  <c r="M375" i="1"/>
  <c r="M374" i="1"/>
  <c r="M373" i="1"/>
  <c r="M372" i="1"/>
  <c r="M371" i="1"/>
  <c r="M370" i="1"/>
  <c r="M369" i="1"/>
  <c r="M368" i="1"/>
  <c r="M367" i="1"/>
  <c r="M366" i="1"/>
  <c r="M365" i="1"/>
  <c r="M364" i="1"/>
  <c r="M363" i="1"/>
  <c r="M362" i="1"/>
  <c r="M361" i="1"/>
  <c r="M360" i="1"/>
  <c r="M359" i="1"/>
  <c r="M358" i="1"/>
  <c r="M357" i="1"/>
  <c r="M356" i="1"/>
  <c r="M355" i="1"/>
  <c r="M354" i="1"/>
  <c r="M353" i="1"/>
  <c r="M352" i="1"/>
  <c r="M351" i="1"/>
  <c r="M350" i="1"/>
  <c r="M349" i="1"/>
  <c r="M348" i="1"/>
  <c r="M347" i="1"/>
  <c r="M346" i="1"/>
  <c r="M345" i="1"/>
  <c r="M344" i="1"/>
  <c r="M343" i="1"/>
  <c r="M342" i="1"/>
  <c r="M341" i="1"/>
  <c r="M340" i="1"/>
  <c r="M339" i="1"/>
  <c r="M338" i="1"/>
  <c r="M337" i="1"/>
  <c r="M336" i="1"/>
  <c r="M335" i="1"/>
  <c r="M334" i="1"/>
  <c r="M333" i="1"/>
  <c r="M332" i="1"/>
  <c r="M331" i="1"/>
  <c r="M330" i="1"/>
  <c r="M329" i="1"/>
  <c r="M328" i="1"/>
  <c r="M327" i="1"/>
  <c r="M326" i="1"/>
  <c r="M325" i="1"/>
  <c r="M324" i="1"/>
  <c r="M323" i="1"/>
  <c r="M322" i="1"/>
  <c r="M321" i="1"/>
  <c r="M320" i="1"/>
  <c r="M319" i="1"/>
  <c r="M318" i="1"/>
  <c r="M317" i="1"/>
  <c r="M316" i="1"/>
  <c r="M315" i="1"/>
  <c r="M314" i="1"/>
  <c r="M313" i="1"/>
  <c r="M312" i="1"/>
  <c r="M311" i="1"/>
  <c r="M310" i="1"/>
  <c r="M309" i="1"/>
  <c r="M308" i="1"/>
  <c r="M307" i="1"/>
  <c r="M306" i="1"/>
  <c r="M305" i="1"/>
  <c r="M304" i="1"/>
  <c r="M303" i="1"/>
  <c r="M302" i="1"/>
  <c r="M301" i="1"/>
  <c r="M300" i="1"/>
  <c r="M299" i="1"/>
  <c r="M298" i="1"/>
  <c r="M297" i="1"/>
  <c r="M296" i="1"/>
  <c r="M295" i="1"/>
  <c r="M294" i="1"/>
  <c r="M293" i="1"/>
  <c r="M292" i="1"/>
  <c r="M291" i="1"/>
  <c r="M290" i="1"/>
  <c r="M289" i="1"/>
  <c r="M288" i="1"/>
  <c r="M287" i="1"/>
  <c r="M286" i="1"/>
  <c r="M285" i="1"/>
  <c r="M284" i="1"/>
  <c r="M283" i="1"/>
  <c r="M282" i="1"/>
  <c r="M281" i="1"/>
  <c r="M280" i="1"/>
  <c r="M279" i="1"/>
  <c r="M278" i="1"/>
  <c r="M277" i="1"/>
  <c r="M276" i="1"/>
  <c r="M275" i="1"/>
  <c r="M274" i="1"/>
  <c r="M273" i="1"/>
  <c r="M272" i="1"/>
  <c r="M271" i="1"/>
  <c r="M270" i="1"/>
  <c r="M269" i="1"/>
  <c r="M268" i="1"/>
  <c r="M267" i="1"/>
  <c r="M266" i="1"/>
  <c r="M265" i="1"/>
  <c r="M264" i="1"/>
  <c r="M263" i="1"/>
  <c r="M262" i="1"/>
  <c r="M261" i="1"/>
  <c r="M260" i="1"/>
  <c r="M259" i="1"/>
  <c r="M258" i="1"/>
  <c r="M257" i="1"/>
  <c r="M256" i="1"/>
  <c r="M255" i="1"/>
  <c r="M254" i="1"/>
  <c r="M253" i="1"/>
  <c r="M252" i="1"/>
  <c r="M251" i="1"/>
  <c r="M250" i="1"/>
  <c r="M249" i="1"/>
  <c r="M248" i="1"/>
  <c r="M247" i="1"/>
  <c r="M246" i="1"/>
  <c r="M245" i="1"/>
  <c r="M244" i="1"/>
  <c r="M243" i="1"/>
  <c r="M242" i="1"/>
  <c r="M241" i="1"/>
  <c r="M240" i="1"/>
  <c r="M239" i="1"/>
  <c r="M238" i="1"/>
  <c r="M237" i="1"/>
  <c r="M236" i="1"/>
  <c r="M235" i="1"/>
  <c r="M234" i="1"/>
  <c r="M233" i="1"/>
  <c r="M232" i="1"/>
  <c r="M231" i="1"/>
  <c r="M230" i="1"/>
  <c r="M229" i="1"/>
  <c r="M228" i="1"/>
  <c r="M227" i="1"/>
  <c r="M226" i="1"/>
  <c r="M225" i="1"/>
  <c r="M224" i="1"/>
  <c r="M223" i="1"/>
  <c r="M222" i="1"/>
  <c r="M221" i="1"/>
  <c r="M220" i="1"/>
  <c r="M219" i="1"/>
  <c r="M218" i="1"/>
  <c r="M217" i="1"/>
  <c r="M216" i="1"/>
  <c r="M215" i="1"/>
  <c r="M214" i="1"/>
  <c r="M213" i="1"/>
  <c r="M212" i="1"/>
  <c r="M211" i="1"/>
  <c r="M210" i="1"/>
  <c r="M209" i="1"/>
  <c r="M208" i="1"/>
  <c r="M207" i="1"/>
  <c r="M206" i="1"/>
  <c r="M205" i="1"/>
  <c r="M204" i="1"/>
  <c r="M203" i="1"/>
  <c r="M202" i="1"/>
  <c r="M201" i="1"/>
  <c r="M200" i="1"/>
  <c r="M199" i="1"/>
  <c r="M198" i="1"/>
  <c r="M197" i="1"/>
  <c r="M196" i="1"/>
  <c r="M195" i="1"/>
  <c r="M194" i="1"/>
  <c r="M193" i="1"/>
  <c r="M192" i="1"/>
  <c r="M191" i="1"/>
  <c r="M190" i="1"/>
  <c r="M189" i="1"/>
  <c r="M188" i="1"/>
  <c r="M187" i="1"/>
  <c r="M186" i="1"/>
  <c r="M185" i="1"/>
  <c r="M184" i="1"/>
  <c r="M183" i="1"/>
  <c r="M182" i="1"/>
  <c r="M181" i="1"/>
  <c r="M180" i="1"/>
  <c r="M179" i="1"/>
  <c r="M178" i="1"/>
  <c r="M177" i="1"/>
  <c r="M176" i="1"/>
  <c r="M175" i="1"/>
  <c r="M174" i="1"/>
  <c r="M173" i="1"/>
  <c r="M172" i="1"/>
  <c r="M171" i="1"/>
  <c r="M170" i="1"/>
  <c r="M169" i="1"/>
  <c r="M168" i="1"/>
  <c r="M167" i="1"/>
  <c r="M166" i="1"/>
  <c r="M165" i="1"/>
  <c r="M164" i="1"/>
  <c r="M163" i="1"/>
  <c r="M162" i="1"/>
  <c r="M161" i="1"/>
  <c r="M160" i="1"/>
  <c r="M159" i="1"/>
  <c r="M158" i="1"/>
  <c r="M157" i="1"/>
  <c r="M156" i="1"/>
  <c r="M155" i="1"/>
  <c r="M154" i="1"/>
  <c r="M153" i="1"/>
  <c r="M152" i="1"/>
  <c r="M151" i="1"/>
  <c r="M150" i="1"/>
  <c r="M149" i="1"/>
  <c r="M148" i="1"/>
  <c r="M147" i="1"/>
  <c r="M146" i="1"/>
  <c r="M145" i="1"/>
  <c r="M144" i="1"/>
  <c r="M143" i="1"/>
  <c r="M142" i="1"/>
  <c r="M141" i="1"/>
  <c r="M140" i="1"/>
  <c r="M139" i="1"/>
  <c r="M138" i="1"/>
  <c r="M137" i="1"/>
  <c r="M136" i="1"/>
  <c r="M135" i="1"/>
  <c r="M134" i="1"/>
  <c r="M133" i="1"/>
  <c r="M132" i="1"/>
  <c r="M131" i="1"/>
  <c r="M130" i="1"/>
  <c r="M129" i="1"/>
  <c r="M128" i="1"/>
  <c r="M127" i="1"/>
  <c r="M126" i="1"/>
  <c r="M125" i="1"/>
  <c r="M124" i="1"/>
  <c r="M123" i="1"/>
  <c r="M122" i="1"/>
  <c r="M121" i="1"/>
  <c r="M120" i="1"/>
  <c r="M119" i="1"/>
  <c r="M118" i="1"/>
  <c r="M117" i="1"/>
  <c r="M116" i="1"/>
  <c r="M115" i="1"/>
  <c r="M114" i="1"/>
  <c r="M113" i="1"/>
  <c r="M112" i="1"/>
  <c r="M111" i="1"/>
  <c r="M110" i="1"/>
  <c r="M109" i="1"/>
  <c r="M108" i="1"/>
  <c r="M107" i="1"/>
  <c r="M106" i="1"/>
  <c r="M105" i="1"/>
  <c r="M104" i="1"/>
  <c r="M103" i="1"/>
  <c r="M102" i="1"/>
  <c r="M101" i="1"/>
  <c r="M100" i="1"/>
  <c r="M99" i="1"/>
  <c r="M98" i="1"/>
  <c r="M97" i="1"/>
  <c r="M96" i="1"/>
  <c r="M95" i="1"/>
  <c r="M94" i="1"/>
  <c r="M93" i="1"/>
  <c r="M92" i="1"/>
  <c r="M91" i="1"/>
  <c r="M90" i="1"/>
  <c r="M89" i="1"/>
  <c r="M88" i="1"/>
  <c r="M87" i="1"/>
  <c r="M86" i="1"/>
  <c r="M85" i="1"/>
  <c r="M84" i="1"/>
  <c r="M83" i="1"/>
  <c r="M82" i="1"/>
  <c r="M81" i="1"/>
  <c r="M80" i="1"/>
  <c r="M79" i="1"/>
  <c r="M78" i="1"/>
  <c r="M77" i="1"/>
  <c r="M76" i="1"/>
  <c r="M75" i="1"/>
  <c r="M74" i="1"/>
  <c r="M73" i="1"/>
  <c r="M72" i="1"/>
  <c r="M71" i="1"/>
  <c r="M70" i="1"/>
  <c r="M69" i="1"/>
  <c r="M68" i="1"/>
  <c r="M67" i="1"/>
  <c r="M66" i="1"/>
  <c r="M65" i="1"/>
  <c r="M64" i="1"/>
  <c r="M63" i="1"/>
  <c r="M62" i="1"/>
  <c r="M61" i="1"/>
  <c r="M60" i="1"/>
  <c r="M59" i="1"/>
  <c r="M58" i="1"/>
  <c r="M57" i="1"/>
  <c r="M56" i="1"/>
  <c r="M55" i="1"/>
  <c r="M54" i="1"/>
  <c r="M53" i="1"/>
  <c r="M52" i="1"/>
  <c r="M51" i="1"/>
  <c r="M50" i="1"/>
  <c r="M49" i="1"/>
  <c r="M48" i="1"/>
  <c r="M47" i="1"/>
  <c r="M46" i="1"/>
  <c r="M45" i="1"/>
  <c r="M44" i="1"/>
  <c r="M43" i="1"/>
  <c r="M42" i="1"/>
  <c r="M41" i="1"/>
  <c r="M40" i="1"/>
  <c r="M39" i="1"/>
  <c r="M38" i="1"/>
  <c r="M37" i="1"/>
  <c r="M36" i="1"/>
  <c r="M35" i="1"/>
  <c r="M34" i="1"/>
  <c r="M33" i="1"/>
  <c r="M32" i="1"/>
  <c r="M31" i="1"/>
  <c r="M30" i="1"/>
  <c r="M29" i="1"/>
  <c r="M28" i="1"/>
  <c r="M27" i="1"/>
  <c r="M26" i="1"/>
  <c r="M25" i="1"/>
  <c r="M24" i="1"/>
  <c r="M23" i="1"/>
  <c r="M22" i="1"/>
  <c r="M21" i="1"/>
  <c r="M20" i="1"/>
  <c r="M19" i="1"/>
  <c r="M18" i="1"/>
  <c r="M17" i="1"/>
  <c r="M16" i="1"/>
  <c r="M15" i="1"/>
  <c r="M14" i="1"/>
  <c r="M13" i="1"/>
  <c r="M12" i="1"/>
  <c r="M11" i="1"/>
  <c r="M10" i="1"/>
  <c r="M9" i="1"/>
  <c r="M8" i="1"/>
  <c r="M7" i="1"/>
  <c r="M6" i="1"/>
  <c r="M5" i="1"/>
  <c r="M4" i="1"/>
  <c r="M3" i="1"/>
  <c r="O354" i="2"/>
  <c r="Q536" i="2"/>
  <c r="E484" i="2"/>
  <c r="Y377" i="2"/>
  <c r="W634" i="2"/>
  <c r="E245" i="2"/>
  <c r="W531" i="1"/>
  <c r="M519" i="2"/>
  <c r="V600" i="2"/>
  <c r="V532" i="2"/>
  <c r="V31" i="2"/>
  <c r="V35" i="2"/>
  <c r="V43" i="2"/>
  <c r="V616" i="2"/>
  <c r="E612" i="2"/>
  <c r="V445" i="2"/>
  <c r="V444" i="2"/>
  <c r="V436" i="2"/>
  <c r="V428" i="2"/>
  <c r="V400" i="2"/>
  <c r="V401" i="2"/>
  <c r="V345" i="2"/>
  <c r="V211" i="2"/>
  <c r="V283" i="2"/>
  <c r="V284" i="2"/>
  <c r="V247" i="2"/>
  <c r="V597" i="2"/>
  <c r="V589" i="2"/>
  <c r="V584" i="2"/>
  <c r="V548" i="2"/>
  <c r="W160" i="2"/>
  <c r="V207" i="2"/>
  <c r="V502" i="2"/>
  <c r="V466" i="2"/>
  <c r="V457" i="2"/>
  <c r="V429" i="2"/>
  <c r="V152" i="2"/>
  <c r="V383" i="2"/>
  <c r="V382" i="2"/>
  <c r="V381" i="2"/>
  <c r="V305" i="2"/>
  <c r="W305" i="2" s="1"/>
  <c r="V301" i="2"/>
  <c r="V95" i="2"/>
  <c r="V212" i="2"/>
  <c r="V51" i="2"/>
  <c r="V41" i="2"/>
  <c r="V38" i="2"/>
  <c r="V53" i="2"/>
  <c r="V42" i="2"/>
  <c r="V28" i="2"/>
  <c r="W3" i="2"/>
  <c r="U3" i="2"/>
  <c r="S3" i="2"/>
  <c r="O3" i="2"/>
  <c r="Q3" i="2"/>
  <c r="M3" i="2"/>
  <c r="K3" i="2"/>
  <c r="M678" i="1" l="1"/>
  <c r="U674" i="1"/>
  <c r="U663" i="1"/>
  <c r="U652" i="1"/>
  <c r="U643" i="1"/>
  <c r="U632" i="1"/>
  <c r="U621" i="1"/>
  <c r="U610" i="1"/>
  <c r="U603" i="1"/>
  <c r="U591" i="1"/>
  <c r="U579" i="1"/>
  <c r="U573" i="1"/>
  <c r="U562" i="1"/>
  <c r="U550" i="1"/>
  <c r="U538" i="1"/>
  <c r="U526" i="1"/>
  <c r="U515" i="1"/>
  <c r="U504" i="1"/>
  <c r="U495" i="1"/>
  <c r="U485" i="1"/>
  <c r="U476" i="1"/>
  <c r="U465" i="1"/>
  <c r="U455" i="1"/>
  <c r="U436" i="1"/>
  <c r="U418" i="1"/>
  <c r="U407" i="1"/>
  <c r="U396" i="1"/>
  <c r="U388" i="1"/>
  <c r="U377" i="1"/>
  <c r="U366" i="1"/>
  <c r="U356" i="1"/>
  <c r="U344" i="1"/>
  <c r="U334" i="1"/>
  <c r="U323" i="1"/>
  <c r="U311" i="1"/>
  <c r="U300" i="1"/>
  <c r="U290" i="1"/>
  <c r="U278" i="1"/>
  <c r="U266" i="1"/>
  <c r="U254" i="1"/>
  <c r="U242" i="1"/>
  <c r="U220" i="1"/>
  <c r="U210" i="1"/>
  <c r="U202" i="1"/>
  <c r="U190" i="1"/>
  <c r="U179" i="1"/>
  <c r="U168" i="1"/>
  <c r="U156" i="1"/>
  <c r="U144" i="1"/>
  <c r="U133" i="1"/>
  <c r="U121" i="1"/>
  <c r="U102" i="1"/>
  <c r="U82" i="1"/>
  <c r="U70" i="1"/>
  <c r="U58" i="1"/>
  <c r="U47" i="1"/>
  <c r="U27" i="1"/>
  <c r="U10" i="1"/>
  <c r="U5" i="1"/>
  <c r="U677" i="1"/>
  <c r="U676" i="1"/>
  <c r="U675" i="1"/>
  <c r="U673" i="1"/>
  <c r="U672" i="1"/>
  <c r="U671" i="1"/>
  <c r="U670" i="1"/>
  <c r="U669" i="1"/>
  <c r="U668" i="1"/>
  <c r="U667" i="1"/>
  <c r="U666" i="1"/>
  <c r="U665" i="1"/>
  <c r="U664" i="1"/>
  <c r="U662" i="1"/>
  <c r="U661" i="1"/>
  <c r="U660" i="1"/>
  <c r="U659" i="1"/>
  <c r="U658" i="1"/>
  <c r="U657" i="1"/>
  <c r="U656" i="1"/>
  <c r="U655" i="1"/>
  <c r="U654" i="1"/>
  <c r="U653" i="1"/>
  <c r="U651" i="1"/>
  <c r="U650" i="1"/>
  <c r="U649" i="1"/>
  <c r="U648" i="1"/>
  <c r="U647" i="1"/>
  <c r="U646" i="1"/>
  <c r="U645" i="1"/>
  <c r="U644" i="1"/>
  <c r="U642" i="1"/>
  <c r="U641" i="1"/>
  <c r="U640" i="1"/>
  <c r="U639" i="1"/>
  <c r="U638" i="1"/>
  <c r="U637" i="1"/>
  <c r="U636" i="1"/>
  <c r="U635" i="1"/>
  <c r="U634" i="1"/>
  <c r="U633" i="1"/>
  <c r="U631" i="1"/>
  <c r="U630" i="1"/>
  <c r="U629" i="1"/>
  <c r="U628" i="1"/>
  <c r="U627" i="1"/>
  <c r="U626" i="1"/>
  <c r="U625" i="1"/>
  <c r="U624" i="1"/>
  <c r="U623" i="1"/>
  <c r="U622" i="1"/>
  <c r="U620" i="1"/>
  <c r="U619" i="1"/>
  <c r="U618" i="1"/>
  <c r="U617" i="1"/>
  <c r="U616" i="1"/>
  <c r="U615" i="1"/>
  <c r="U614" i="1"/>
  <c r="U613" i="1"/>
  <c r="U612" i="1"/>
  <c r="U611" i="1"/>
  <c r="U609" i="1"/>
  <c r="U608" i="1"/>
  <c r="U607" i="1"/>
  <c r="U606" i="1"/>
  <c r="U605" i="1"/>
  <c r="U604" i="1"/>
  <c r="U602" i="1"/>
  <c r="U601" i="1"/>
  <c r="U600" i="1"/>
  <c r="U599" i="1"/>
  <c r="U598" i="1"/>
  <c r="U597" i="1"/>
  <c r="U596" i="1"/>
  <c r="U595" i="1"/>
  <c r="U594" i="1"/>
  <c r="U593" i="1"/>
  <c r="U592" i="1"/>
  <c r="U590" i="1"/>
  <c r="U589" i="1"/>
  <c r="U588" i="1"/>
  <c r="U587" i="1"/>
  <c r="U586" i="1"/>
  <c r="U585" i="1"/>
  <c r="U584" i="1"/>
  <c r="U583" i="1"/>
  <c r="U582" i="1"/>
  <c r="U581" i="1"/>
  <c r="U580" i="1"/>
  <c r="U578" i="1"/>
  <c r="U577" i="1"/>
  <c r="U576" i="1"/>
  <c r="U575" i="1"/>
  <c r="U574" i="1"/>
  <c r="U572" i="1"/>
  <c r="U571" i="1"/>
  <c r="U570" i="1"/>
  <c r="U569" i="1"/>
  <c r="U568" i="1"/>
  <c r="U567" i="1"/>
  <c r="U566" i="1"/>
  <c r="U565" i="1"/>
  <c r="U564" i="1"/>
  <c r="U563" i="1"/>
  <c r="U561" i="1"/>
  <c r="U560" i="1"/>
  <c r="U559" i="1"/>
  <c r="U558" i="1"/>
  <c r="U557" i="1"/>
  <c r="U556" i="1"/>
  <c r="U555" i="1"/>
  <c r="U554" i="1"/>
  <c r="U553" i="1"/>
  <c r="U552" i="1"/>
  <c r="U551" i="1"/>
  <c r="U549" i="1"/>
  <c r="U548" i="1"/>
  <c r="U547" i="1"/>
  <c r="U546" i="1"/>
  <c r="U545" i="1"/>
  <c r="U544" i="1"/>
  <c r="U543" i="1"/>
  <c r="U542" i="1"/>
  <c r="U541" i="1"/>
  <c r="U540" i="1"/>
  <c r="U539" i="1"/>
  <c r="U537" i="1"/>
  <c r="U536" i="1"/>
  <c r="U535" i="1"/>
  <c r="U534" i="1"/>
  <c r="U533" i="1"/>
  <c r="U532" i="1"/>
  <c r="U531" i="1"/>
  <c r="U530" i="1"/>
  <c r="U529" i="1"/>
  <c r="U528" i="1"/>
  <c r="U527" i="1"/>
  <c r="U525" i="1"/>
  <c r="U524" i="1"/>
  <c r="U523" i="1"/>
  <c r="U522" i="1"/>
  <c r="U521" i="1"/>
  <c r="U520" i="1"/>
  <c r="U519" i="1"/>
  <c r="U518" i="1"/>
  <c r="U517" i="1"/>
  <c r="U516" i="1"/>
  <c r="U514" i="1"/>
  <c r="U513" i="1"/>
  <c r="U512" i="1"/>
  <c r="U511" i="1"/>
  <c r="U510" i="1"/>
  <c r="U509" i="1"/>
  <c r="U508" i="1"/>
  <c r="U507" i="1"/>
  <c r="U506" i="1"/>
  <c r="U505" i="1"/>
  <c r="U503" i="1"/>
  <c r="U502" i="1"/>
  <c r="U501" i="1"/>
  <c r="U500" i="1"/>
  <c r="U499" i="1"/>
  <c r="U498" i="1"/>
  <c r="U497" i="1"/>
  <c r="U496" i="1"/>
  <c r="U494" i="1"/>
  <c r="U493" i="1"/>
  <c r="U492" i="1"/>
  <c r="U491" i="1"/>
  <c r="U490" i="1"/>
  <c r="U489" i="1"/>
  <c r="U488" i="1"/>
  <c r="U487" i="1"/>
  <c r="U486" i="1"/>
  <c r="U484" i="1"/>
  <c r="U483" i="1"/>
  <c r="U482" i="1"/>
  <c r="U481" i="1"/>
  <c r="U480" i="1"/>
  <c r="U479" i="1"/>
  <c r="U478" i="1"/>
  <c r="U477" i="1"/>
  <c r="U475" i="1"/>
  <c r="U474" i="1"/>
  <c r="U473" i="1"/>
  <c r="U472" i="1"/>
  <c r="U471" i="1"/>
  <c r="U470" i="1"/>
  <c r="U469" i="1"/>
  <c r="U468" i="1"/>
  <c r="U467" i="1"/>
  <c r="U466" i="1"/>
  <c r="U464" i="1"/>
  <c r="U463" i="1"/>
  <c r="U462" i="1"/>
  <c r="U461" i="1"/>
  <c r="U460" i="1"/>
  <c r="U459" i="1"/>
  <c r="U458" i="1"/>
  <c r="U457" i="1"/>
  <c r="U456" i="1"/>
  <c r="U454" i="1"/>
  <c r="U453" i="1"/>
  <c r="U452" i="1"/>
  <c r="U451" i="1"/>
  <c r="U450" i="1"/>
  <c r="U449" i="1"/>
  <c r="U448" i="1"/>
  <c r="U447" i="1"/>
  <c r="U446" i="1"/>
  <c r="U445" i="1"/>
  <c r="U444" i="1"/>
  <c r="U443" i="1"/>
  <c r="U442" i="1"/>
  <c r="U441" i="1"/>
  <c r="U440" i="1"/>
  <c r="U439" i="1"/>
  <c r="U438" i="1"/>
  <c r="U437" i="1"/>
  <c r="U435" i="1"/>
  <c r="U434" i="1"/>
  <c r="U433" i="1"/>
  <c r="U432" i="1"/>
  <c r="U431" i="1"/>
  <c r="U430" i="1"/>
  <c r="U429" i="1"/>
  <c r="U428" i="1"/>
  <c r="U427" i="1"/>
  <c r="U426" i="1"/>
  <c r="U425" i="1"/>
  <c r="U424" i="1"/>
  <c r="U423" i="1"/>
  <c r="U422" i="1"/>
  <c r="U421" i="1"/>
  <c r="U420" i="1"/>
  <c r="U419" i="1"/>
  <c r="U417" i="1"/>
  <c r="U416" i="1"/>
  <c r="U415" i="1"/>
  <c r="U414" i="1"/>
  <c r="U413" i="1"/>
  <c r="U412" i="1"/>
  <c r="U411" i="1"/>
  <c r="U410" i="1"/>
  <c r="U409" i="1"/>
  <c r="U408" i="1"/>
  <c r="U406" i="1"/>
  <c r="U405" i="1"/>
  <c r="U404" i="1"/>
  <c r="U403" i="1"/>
  <c r="U402" i="1"/>
  <c r="U401" i="1"/>
  <c r="U400" i="1"/>
  <c r="U399" i="1"/>
  <c r="U398" i="1"/>
  <c r="U397" i="1"/>
  <c r="U395" i="1"/>
  <c r="U394" i="1"/>
  <c r="U393" i="1"/>
  <c r="U392" i="1"/>
  <c r="U391" i="1"/>
  <c r="U390" i="1"/>
  <c r="U389" i="1"/>
  <c r="U387" i="1"/>
  <c r="U386" i="1"/>
  <c r="U385" i="1"/>
  <c r="U384" i="1"/>
  <c r="U383" i="1"/>
  <c r="U382" i="1"/>
  <c r="U381" i="1"/>
  <c r="U380" i="1"/>
  <c r="U379" i="1"/>
  <c r="U378" i="1"/>
  <c r="U376" i="1"/>
  <c r="U375" i="1"/>
  <c r="U374" i="1"/>
  <c r="U373" i="1"/>
  <c r="U372" i="1"/>
  <c r="U371" i="1"/>
  <c r="U370" i="1"/>
  <c r="U369" i="1"/>
  <c r="U368" i="1"/>
  <c r="U367" i="1"/>
  <c r="U365" i="1"/>
  <c r="U364" i="1"/>
  <c r="U363" i="1"/>
  <c r="U362" i="1"/>
  <c r="U361" i="1"/>
  <c r="U360" i="1"/>
  <c r="U359" i="1"/>
  <c r="U358" i="1"/>
  <c r="U357" i="1"/>
  <c r="U355" i="1"/>
  <c r="U354" i="1"/>
  <c r="U353" i="1"/>
  <c r="U352" i="1"/>
  <c r="U351" i="1"/>
  <c r="U350" i="1"/>
  <c r="U349" i="1"/>
  <c r="U348" i="1"/>
  <c r="U347" i="1"/>
  <c r="U346" i="1"/>
  <c r="U345" i="1"/>
  <c r="U343" i="1"/>
  <c r="U342" i="1"/>
  <c r="U341" i="1"/>
  <c r="U340" i="1"/>
  <c r="U339" i="1"/>
  <c r="U338" i="1"/>
  <c r="U337" i="1"/>
  <c r="U336" i="1"/>
  <c r="U335" i="1"/>
  <c r="U333" i="1"/>
  <c r="U332" i="1"/>
  <c r="U331" i="1"/>
  <c r="U330" i="1"/>
  <c r="U329" i="1"/>
  <c r="U328" i="1"/>
  <c r="U327" i="1"/>
  <c r="U326" i="1"/>
  <c r="U325" i="1"/>
  <c r="U324" i="1"/>
  <c r="U322" i="1"/>
  <c r="U321" i="1"/>
  <c r="U320" i="1"/>
  <c r="U319" i="1"/>
  <c r="U318" i="1"/>
  <c r="U317" i="1"/>
  <c r="U316" i="1"/>
  <c r="U315" i="1"/>
  <c r="U314" i="1"/>
  <c r="U313" i="1"/>
  <c r="U312" i="1"/>
  <c r="U310" i="1"/>
  <c r="U309" i="1"/>
  <c r="U308" i="1"/>
  <c r="U307" i="1"/>
  <c r="U306" i="1"/>
  <c r="U305" i="1"/>
  <c r="U304" i="1"/>
  <c r="U303" i="1"/>
  <c r="U302" i="1"/>
  <c r="U301" i="1"/>
  <c r="U299" i="1"/>
  <c r="U298" i="1"/>
  <c r="U297" i="1"/>
  <c r="U296" i="1"/>
  <c r="U295" i="1"/>
  <c r="U294" i="1"/>
  <c r="U293" i="1"/>
  <c r="U292" i="1"/>
  <c r="U291" i="1"/>
  <c r="U289" i="1"/>
  <c r="U288" i="1"/>
  <c r="U287" i="1"/>
  <c r="U286" i="1"/>
  <c r="U285" i="1"/>
  <c r="U284" i="1"/>
  <c r="U283" i="1"/>
  <c r="U282" i="1"/>
  <c r="U281" i="1"/>
  <c r="U280" i="1"/>
  <c r="U279" i="1"/>
  <c r="U277" i="1"/>
  <c r="U276" i="1"/>
  <c r="U275" i="1"/>
  <c r="U274" i="1"/>
  <c r="U273" i="1"/>
  <c r="U272" i="1"/>
  <c r="U271" i="1"/>
  <c r="U270" i="1"/>
  <c r="U269" i="1"/>
  <c r="U268" i="1"/>
  <c r="U267" i="1"/>
  <c r="U265" i="1"/>
  <c r="U264" i="1"/>
  <c r="U263" i="1"/>
  <c r="U262" i="1"/>
  <c r="U261" i="1"/>
  <c r="U260" i="1"/>
  <c r="U259" i="1"/>
  <c r="U258" i="1"/>
  <c r="U257" i="1"/>
  <c r="U256" i="1"/>
  <c r="U255" i="1"/>
  <c r="U253" i="1"/>
  <c r="U252" i="1"/>
  <c r="U251" i="1"/>
  <c r="U250" i="1"/>
  <c r="U249" i="1"/>
  <c r="U248" i="1"/>
  <c r="U247" i="1"/>
  <c r="U246" i="1"/>
  <c r="U245" i="1"/>
  <c r="U244" i="1"/>
  <c r="U243" i="1"/>
  <c r="U241" i="1"/>
  <c r="U240" i="1"/>
  <c r="U239" i="1"/>
  <c r="U238" i="1"/>
  <c r="U237" i="1"/>
  <c r="U236" i="1"/>
  <c r="U235" i="1"/>
  <c r="U234" i="1"/>
  <c r="U233" i="1"/>
  <c r="U232" i="1"/>
  <c r="U231" i="1"/>
  <c r="U230" i="1"/>
  <c r="U229" i="1"/>
  <c r="U228" i="1"/>
  <c r="U227" i="1"/>
  <c r="U226" i="1"/>
  <c r="U225" i="1"/>
  <c r="U224" i="1"/>
  <c r="U223" i="1"/>
  <c r="U222" i="1"/>
  <c r="U221" i="1"/>
  <c r="U219" i="1"/>
  <c r="U218" i="1"/>
  <c r="U217" i="1"/>
  <c r="U216" i="1"/>
  <c r="U215" i="1"/>
  <c r="U214" i="1"/>
  <c r="U213" i="1"/>
  <c r="U212" i="1"/>
  <c r="U211" i="1"/>
  <c r="U209" i="1"/>
  <c r="U208" i="1"/>
  <c r="U207" i="1"/>
  <c r="U206" i="1"/>
  <c r="U205" i="1"/>
  <c r="U204" i="1"/>
  <c r="U203" i="1"/>
  <c r="U201" i="1"/>
  <c r="U200" i="1"/>
  <c r="U199" i="1"/>
  <c r="U198" i="1"/>
  <c r="U197" i="1"/>
  <c r="U196" i="1"/>
  <c r="U195" i="1"/>
  <c r="U194" i="1"/>
  <c r="U193" i="1"/>
  <c r="U192" i="1"/>
  <c r="U191" i="1"/>
  <c r="U189" i="1"/>
  <c r="U188" i="1"/>
  <c r="U187" i="1"/>
  <c r="U186" i="1"/>
  <c r="U185" i="1"/>
  <c r="U184" i="1"/>
  <c r="U183" i="1"/>
  <c r="U182" i="1"/>
  <c r="U181" i="1"/>
  <c r="U180" i="1"/>
  <c r="U178" i="1"/>
  <c r="U177" i="1"/>
  <c r="U176" i="1"/>
  <c r="U175" i="1"/>
  <c r="U174" i="1"/>
  <c r="U173" i="1"/>
  <c r="U172" i="1"/>
  <c r="U171" i="1"/>
  <c r="U170" i="1"/>
  <c r="U169" i="1"/>
  <c r="U167" i="1"/>
  <c r="U166" i="1"/>
  <c r="U165" i="1"/>
  <c r="U164" i="1"/>
  <c r="U163" i="1"/>
  <c r="U162" i="1"/>
  <c r="U161" i="1"/>
  <c r="U160" i="1"/>
  <c r="U159" i="1"/>
  <c r="U158" i="1"/>
  <c r="U157" i="1"/>
  <c r="U155" i="1"/>
  <c r="U154" i="1"/>
  <c r="U153" i="1"/>
  <c r="U152" i="1"/>
  <c r="U151" i="1"/>
  <c r="U150" i="1"/>
  <c r="U149" i="1"/>
  <c r="U148" i="1"/>
  <c r="U147" i="1"/>
  <c r="U146" i="1"/>
  <c r="U145" i="1"/>
  <c r="U143" i="1"/>
  <c r="U142" i="1"/>
  <c r="U141" i="1"/>
  <c r="U140" i="1"/>
  <c r="U139" i="1"/>
  <c r="U138" i="1"/>
  <c r="U137" i="1"/>
  <c r="U136" i="1"/>
  <c r="U135" i="1"/>
  <c r="U134" i="1"/>
  <c r="U132" i="1"/>
  <c r="U131" i="1"/>
  <c r="U130" i="1"/>
  <c r="U129" i="1"/>
  <c r="U128" i="1"/>
  <c r="U127" i="1"/>
  <c r="U126" i="1"/>
  <c r="U125" i="1"/>
  <c r="U124" i="1"/>
  <c r="U123" i="1"/>
  <c r="U122" i="1"/>
  <c r="U120" i="1"/>
  <c r="U119" i="1"/>
  <c r="U118" i="1"/>
  <c r="U117" i="1"/>
  <c r="U116" i="1"/>
  <c r="U115" i="1"/>
  <c r="U114" i="1"/>
  <c r="U113" i="1"/>
  <c r="U112" i="1"/>
  <c r="U111" i="1"/>
  <c r="U110" i="1"/>
  <c r="U109" i="1"/>
  <c r="U108" i="1"/>
  <c r="U107" i="1"/>
  <c r="U106" i="1"/>
  <c r="U105" i="1"/>
  <c r="U104" i="1"/>
  <c r="U103" i="1"/>
  <c r="U101" i="1"/>
  <c r="U100" i="1"/>
  <c r="U99" i="1"/>
  <c r="U98" i="1"/>
  <c r="U97" i="1"/>
  <c r="U96" i="1"/>
  <c r="U95" i="1"/>
  <c r="U94" i="1"/>
  <c r="U93" i="1"/>
  <c r="U92" i="1"/>
  <c r="U91" i="1"/>
  <c r="U90" i="1"/>
  <c r="U89" i="1"/>
  <c r="U88" i="1"/>
  <c r="U87" i="1"/>
  <c r="U86" i="1"/>
  <c r="U85" i="1"/>
  <c r="U84" i="1"/>
  <c r="U83" i="1"/>
  <c r="U81" i="1"/>
  <c r="U80" i="1"/>
  <c r="U79" i="1"/>
  <c r="U78" i="1"/>
  <c r="U77" i="1"/>
  <c r="U76" i="1"/>
  <c r="U75" i="1"/>
  <c r="U74" i="1"/>
  <c r="U73" i="1"/>
  <c r="U72" i="1"/>
  <c r="U71" i="1"/>
  <c r="U69" i="1"/>
  <c r="U68" i="1"/>
  <c r="U67" i="1"/>
  <c r="U66" i="1"/>
  <c r="U65" i="1"/>
  <c r="U64" i="1"/>
  <c r="U63" i="1"/>
  <c r="U62" i="1"/>
  <c r="U61" i="1"/>
  <c r="U60" i="1"/>
  <c r="U59" i="1"/>
  <c r="U57" i="1"/>
  <c r="U56" i="1"/>
  <c r="U55" i="1"/>
  <c r="U54" i="1"/>
  <c r="U53" i="1"/>
  <c r="U52" i="1"/>
  <c r="U51" i="1"/>
  <c r="U50" i="1"/>
  <c r="U49" i="1"/>
  <c r="U48" i="1"/>
  <c r="U46" i="1"/>
  <c r="U45" i="1"/>
  <c r="U44" i="1"/>
  <c r="U43" i="1"/>
  <c r="U42" i="1"/>
  <c r="U41" i="1"/>
  <c r="U40" i="1"/>
  <c r="U39" i="1"/>
  <c r="U38" i="1"/>
  <c r="U37" i="1"/>
  <c r="U36" i="1"/>
  <c r="U35" i="1"/>
  <c r="U34" i="1"/>
  <c r="U33" i="1"/>
  <c r="U32" i="1"/>
  <c r="U31" i="1"/>
  <c r="U30" i="1"/>
  <c r="U29" i="1"/>
  <c r="U28" i="1"/>
  <c r="U26" i="1"/>
  <c r="U25" i="1"/>
  <c r="U24" i="1"/>
  <c r="U23" i="1"/>
  <c r="U22" i="1"/>
  <c r="U21" i="1"/>
  <c r="U20" i="1"/>
  <c r="U19" i="1"/>
  <c r="U18" i="1"/>
  <c r="U17" i="1"/>
  <c r="U16" i="1"/>
  <c r="U15" i="1"/>
  <c r="U14" i="1"/>
  <c r="U13" i="1"/>
  <c r="U12" i="1"/>
  <c r="U11" i="1"/>
  <c r="U9" i="1"/>
  <c r="U8" i="1"/>
  <c r="U7" i="1"/>
  <c r="U6" i="1"/>
  <c r="U4" i="1"/>
  <c r="U3" i="1"/>
  <c r="K677" i="1" l="1"/>
  <c r="Y677" i="1"/>
  <c r="Y676" i="1"/>
  <c r="Y675" i="1"/>
  <c r="Y674" i="1"/>
  <c r="Y673" i="1"/>
  <c r="Y672" i="1"/>
  <c r="Y671" i="1"/>
  <c r="Y670" i="1"/>
  <c r="Y669" i="1"/>
  <c r="Y668" i="1"/>
  <c r="Y667" i="1"/>
  <c r="Y666" i="1"/>
  <c r="Y665" i="1"/>
  <c r="Y664" i="1"/>
  <c r="Y663" i="1"/>
  <c r="Y662" i="1"/>
  <c r="Y661" i="1"/>
  <c r="Y660" i="1"/>
  <c r="Y659" i="1"/>
  <c r="Y658" i="1"/>
  <c r="Y657" i="1"/>
  <c r="Y656" i="1"/>
  <c r="Y655" i="1"/>
  <c r="Y654" i="1"/>
  <c r="Y653" i="1"/>
  <c r="Y652" i="1"/>
  <c r="Y651" i="1"/>
  <c r="Y650" i="1"/>
  <c r="Y649" i="1"/>
  <c r="Y648" i="1"/>
  <c r="Y647" i="1"/>
  <c r="Y646" i="1"/>
  <c r="Y645" i="1"/>
  <c r="Y644" i="1"/>
  <c r="Y643" i="1"/>
  <c r="Y642" i="1"/>
  <c r="Y641" i="1"/>
  <c r="Y640" i="1"/>
  <c r="Y639" i="1"/>
  <c r="Y638" i="1"/>
  <c r="Y637" i="1"/>
  <c r="Y636" i="1"/>
  <c r="Y635" i="1"/>
  <c r="Y634" i="1"/>
  <c r="Y633" i="1"/>
  <c r="Y632" i="1"/>
  <c r="Y631" i="1"/>
  <c r="Y630" i="1"/>
  <c r="Y629" i="1"/>
  <c r="Y628" i="1"/>
  <c r="Y627" i="1"/>
  <c r="Y626" i="1"/>
  <c r="Y625" i="1"/>
  <c r="Y624" i="1"/>
  <c r="Y623" i="1"/>
  <c r="Y622" i="1"/>
  <c r="Y621" i="1"/>
  <c r="Y620" i="1"/>
  <c r="Y619" i="1"/>
  <c r="Y618" i="1"/>
  <c r="Y617" i="1"/>
  <c r="Y616" i="1"/>
  <c r="Y615" i="1"/>
  <c r="Y614" i="1"/>
  <c r="Y613" i="1"/>
  <c r="Y612" i="1"/>
  <c r="Y611" i="1"/>
  <c r="Y610" i="1"/>
  <c r="Y609" i="1"/>
  <c r="Y608" i="1"/>
  <c r="Y607" i="1"/>
  <c r="Y606" i="1"/>
  <c r="Y605" i="1"/>
  <c r="Y604" i="1"/>
  <c r="Y603" i="1"/>
  <c r="Y602" i="1"/>
  <c r="Y601" i="1"/>
  <c r="Y600" i="1"/>
  <c r="Y599" i="1"/>
  <c r="Y598" i="1"/>
  <c r="Y597" i="1"/>
  <c r="Y596" i="1"/>
  <c r="Y595" i="1"/>
  <c r="Y594" i="1"/>
  <c r="Y593" i="1"/>
  <c r="Y592" i="1"/>
  <c r="Y591" i="1"/>
  <c r="Y590" i="1"/>
  <c r="Y589" i="1"/>
  <c r="Y588" i="1"/>
  <c r="Y587" i="1"/>
  <c r="Y586" i="1"/>
  <c r="Y585" i="1"/>
  <c r="Y584" i="1"/>
  <c r="Y583" i="1"/>
  <c r="Y582" i="1"/>
  <c r="Y581" i="1"/>
  <c r="Y580" i="1"/>
  <c r="Y579" i="1"/>
  <c r="Y578" i="1"/>
  <c r="Y577" i="1"/>
  <c r="Y576" i="1"/>
  <c r="Y575" i="1"/>
  <c r="Y574" i="1"/>
  <c r="Y573" i="1"/>
  <c r="Y572" i="1"/>
  <c r="Y571" i="1"/>
  <c r="Y570" i="1"/>
  <c r="Y569" i="1"/>
  <c r="Y568" i="1"/>
  <c r="Y567" i="1"/>
  <c r="Y566" i="1"/>
  <c r="Y565" i="1"/>
  <c r="Y564" i="1"/>
  <c r="Y563" i="1"/>
  <c r="Y562" i="1"/>
  <c r="Y561" i="1"/>
  <c r="Y560" i="1"/>
  <c r="Y559" i="1"/>
  <c r="Y558" i="1"/>
  <c r="Y557" i="1"/>
  <c r="Y556" i="1"/>
  <c r="Y555" i="1"/>
  <c r="Y554" i="1"/>
  <c r="Y553" i="1"/>
  <c r="Y552" i="1"/>
  <c r="Y551" i="1"/>
  <c r="Y550" i="1"/>
  <c r="Y549" i="1"/>
  <c r="Y548" i="1"/>
  <c r="Y547" i="1"/>
  <c r="Y546" i="1"/>
  <c r="Y545" i="1"/>
  <c r="Y544" i="1"/>
  <c r="Y543" i="1"/>
  <c r="Y542" i="1"/>
  <c r="Y541" i="1"/>
  <c r="Y540" i="1"/>
  <c r="Y539" i="1"/>
  <c r="Y538" i="1"/>
  <c r="Y537" i="1"/>
  <c r="Y536" i="1"/>
  <c r="Y535" i="1"/>
  <c r="Y534" i="1"/>
  <c r="Y533" i="1"/>
  <c r="Y532" i="1"/>
  <c r="Y531" i="1"/>
  <c r="Y530" i="1"/>
  <c r="Y529" i="1"/>
  <c r="Y528" i="1"/>
  <c r="Y527" i="1"/>
  <c r="Y526" i="1"/>
  <c r="Y525" i="1"/>
  <c r="Y524" i="1"/>
  <c r="Y523" i="1"/>
  <c r="Y522" i="1"/>
  <c r="Y521" i="1"/>
  <c r="Y520" i="1"/>
  <c r="Y519" i="1"/>
  <c r="Y518" i="1"/>
  <c r="Y517" i="1"/>
  <c r="Y516" i="1"/>
  <c r="Y515" i="1"/>
  <c r="Y514" i="1"/>
  <c r="Y513" i="1"/>
  <c r="Y512" i="1"/>
  <c r="Y511" i="1"/>
  <c r="Y510" i="1"/>
  <c r="Y509" i="1"/>
  <c r="Y508" i="1"/>
  <c r="Y507" i="1"/>
  <c r="Y506" i="1"/>
  <c r="Y505" i="1"/>
  <c r="Y504" i="1"/>
  <c r="Y503" i="1"/>
  <c r="Y502" i="1"/>
  <c r="Y501" i="1"/>
  <c r="Y500" i="1"/>
  <c r="Y499" i="1"/>
  <c r="Y498" i="1"/>
  <c r="Y497" i="1"/>
  <c r="Y496" i="1"/>
  <c r="Y495" i="1"/>
  <c r="Y494" i="1"/>
  <c r="Y493" i="1"/>
  <c r="Y492" i="1"/>
  <c r="Y491" i="1"/>
  <c r="Y490" i="1"/>
  <c r="Y489" i="1"/>
  <c r="Y488" i="1"/>
  <c r="Y487" i="1"/>
  <c r="Y486" i="1"/>
  <c r="Y485" i="1"/>
  <c r="Y484" i="1"/>
  <c r="Y483" i="1"/>
  <c r="Y482" i="1"/>
  <c r="Y481" i="1"/>
  <c r="Y480" i="1"/>
  <c r="Y479" i="1"/>
  <c r="Y478" i="1"/>
  <c r="Y477" i="1"/>
  <c r="Y476" i="1"/>
  <c r="Y475" i="1"/>
  <c r="Y474" i="1"/>
  <c r="Y473" i="1"/>
  <c r="Y472" i="1"/>
  <c r="Y471" i="1"/>
  <c r="Y470" i="1"/>
  <c r="Y469" i="1"/>
  <c r="Y468" i="1"/>
  <c r="Y467" i="1"/>
  <c r="Y466" i="1"/>
  <c r="Y465" i="1"/>
  <c r="Y464" i="1"/>
  <c r="Y463" i="1"/>
  <c r="Y462" i="1"/>
  <c r="Y461" i="1"/>
  <c r="Y460" i="1"/>
  <c r="Y459" i="1"/>
  <c r="Y458" i="1"/>
  <c r="Y457" i="1"/>
  <c r="Y456" i="1"/>
  <c r="Y455" i="1"/>
  <c r="Y454" i="1"/>
  <c r="Y453" i="1"/>
  <c r="Y452" i="1"/>
  <c r="Y451" i="1"/>
  <c r="Y450" i="1"/>
  <c r="Y449" i="1"/>
  <c r="Y448" i="1"/>
  <c r="Y447" i="1"/>
  <c r="Y446" i="1"/>
  <c r="Y445" i="1"/>
  <c r="Y444" i="1"/>
  <c r="Y443" i="1"/>
  <c r="Y442" i="1"/>
  <c r="Y441" i="1"/>
  <c r="Y440" i="1"/>
  <c r="Y439" i="1"/>
  <c r="Y438" i="1"/>
  <c r="Y437" i="1"/>
  <c r="Y436" i="1"/>
  <c r="Y435" i="1"/>
  <c r="Y434" i="1"/>
  <c r="Y433" i="1"/>
  <c r="Y432" i="1"/>
  <c r="Y431" i="1"/>
  <c r="Y430" i="1"/>
  <c r="Y429" i="1"/>
  <c r="Y428" i="1"/>
  <c r="Y427" i="1"/>
  <c r="Y426" i="1"/>
  <c r="Y425" i="1"/>
  <c r="Y424" i="1"/>
  <c r="Y423" i="1"/>
  <c r="Y422" i="1"/>
  <c r="Y421" i="1"/>
  <c r="Y420" i="1"/>
  <c r="Y419" i="1"/>
  <c r="Y418" i="1"/>
  <c r="Y417" i="1"/>
  <c r="Y416" i="1"/>
  <c r="Y415" i="1"/>
  <c r="Y414" i="1"/>
  <c r="Y413" i="1"/>
  <c r="Y412" i="1"/>
  <c r="Y411" i="1"/>
  <c r="Y410" i="1"/>
  <c r="Y409" i="1"/>
  <c r="Y408" i="1"/>
  <c r="Y407" i="1"/>
  <c r="Y406" i="1"/>
  <c r="Y405" i="1"/>
  <c r="Y404" i="1"/>
  <c r="Y403" i="1"/>
  <c r="Y402" i="1"/>
  <c r="Y401" i="1"/>
  <c r="Y400" i="1"/>
  <c r="Y399" i="1"/>
  <c r="Y398" i="1"/>
  <c r="Y397" i="1"/>
  <c r="Y396" i="1"/>
  <c r="Y395" i="1"/>
  <c r="Y394" i="1"/>
  <c r="Y393" i="1"/>
  <c r="Y392" i="1"/>
  <c r="Y391" i="1"/>
  <c r="Y390" i="1"/>
  <c r="Y389" i="1"/>
  <c r="Y388" i="1"/>
  <c r="Y387" i="1"/>
  <c r="Y386" i="1"/>
  <c r="Y385" i="1"/>
  <c r="Y384" i="1"/>
  <c r="Y383" i="1"/>
  <c r="Y382" i="1"/>
  <c r="Y381" i="1"/>
  <c r="Y380" i="1"/>
  <c r="Y379" i="1"/>
  <c r="Y378" i="1"/>
  <c r="Y377" i="1"/>
  <c r="Y376" i="1"/>
  <c r="Y375" i="1"/>
  <c r="Y374" i="1"/>
  <c r="Y373" i="1"/>
  <c r="Y372" i="1"/>
  <c r="Y371" i="1"/>
  <c r="Y370" i="1"/>
  <c r="Y369" i="1"/>
  <c r="Y368" i="1"/>
  <c r="Y367" i="1"/>
  <c r="Y366" i="1"/>
  <c r="Y365" i="1"/>
  <c r="Y364" i="1"/>
  <c r="Y363" i="1"/>
  <c r="Y362" i="1"/>
  <c r="Y361" i="1"/>
  <c r="Y360" i="1"/>
  <c r="Y359" i="1"/>
  <c r="Y358" i="1"/>
  <c r="Y357" i="1"/>
  <c r="Y356" i="1"/>
  <c r="Y355" i="1"/>
  <c r="Y354" i="1"/>
  <c r="Y353" i="1"/>
  <c r="Y352" i="1"/>
  <c r="Y351" i="1"/>
  <c r="Y350" i="1"/>
  <c r="Y349" i="1"/>
  <c r="Y348" i="1"/>
  <c r="Y347" i="1"/>
  <c r="Y346" i="1"/>
  <c r="Y345" i="1"/>
  <c r="Y344" i="1"/>
  <c r="Y343" i="1"/>
  <c r="Y342" i="1"/>
  <c r="Y341" i="1"/>
  <c r="Y340" i="1"/>
  <c r="Y339" i="1"/>
  <c r="Y338" i="1"/>
  <c r="Y337" i="1"/>
  <c r="Y336" i="1"/>
  <c r="Y335" i="1"/>
  <c r="Y334" i="1"/>
  <c r="Y333" i="1"/>
  <c r="Y332" i="1"/>
  <c r="Y331" i="1"/>
  <c r="Y330" i="1"/>
  <c r="Y329" i="1"/>
  <c r="Y328" i="1"/>
  <c r="Y327" i="1"/>
  <c r="Y326" i="1"/>
  <c r="Y325" i="1"/>
  <c r="Y324" i="1"/>
  <c r="Y323" i="1"/>
  <c r="Y322" i="1"/>
  <c r="Y321" i="1"/>
  <c r="Y320" i="1"/>
  <c r="Y319" i="1"/>
  <c r="Y318" i="1"/>
  <c r="Y317" i="1"/>
  <c r="Y316" i="1"/>
  <c r="Y315" i="1"/>
  <c r="Y314" i="1"/>
  <c r="Y313" i="1"/>
  <c r="Y312" i="1"/>
  <c r="Y311" i="1"/>
  <c r="Y310" i="1"/>
  <c r="Y309" i="1"/>
  <c r="Y308" i="1"/>
  <c r="Y307" i="1"/>
  <c r="Y306" i="1"/>
  <c r="Y305" i="1"/>
  <c r="Y304" i="1"/>
  <c r="Y303" i="1"/>
  <c r="Y302" i="1"/>
  <c r="Y301" i="1"/>
  <c r="Y300" i="1"/>
  <c r="Y299" i="1"/>
  <c r="Y298" i="1"/>
  <c r="Y297" i="1"/>
  <c r="Y296" i="1"/>
  <c r="Y295" i="1"/>
  <c r="Y294" i="1"/>
  <c r="Y293" i="1"/>
  <c r="Y292" i="1"/>
  <c r="Y291" i="1"/>
  <c r="Y290" i="1"/>
  <c r="Y289" i="1"/>
  <c r="Y288" i="1"/>
  <c r="Y287" i="1"/>
  <c r="Y286" i="1"/>
  <c r="Y285" i="1"/>
  <c r="Y284" i="1"/>
  <c r="Y283" i="1"/>
  <c r="Y282" i="1"/>
  <c r="Y281" i="1"/>
  <c r="Y280" i="1"/>
  <c r="Y279" i="1"/>
  <c r="Y278" i="1"/>
  <c r="Y277" i="1"/>
  <c r="Y276" i="1"/>
  <c r="Y275" i="1"/>
  <c r="Y274" i="1"/>
  <c r="Y273" i="1"/>
  <c r="Y272" i="1"/>
  <c r="Y271" i="1"/>
  <c r="Y270" i="1"/>
  <c r="Y269" i="1"/>
  <c r="Y268" i="1"/>
  <c r="Y267" i="1"/>
  <c r="Y266" i="1"/>
  <c r="Y265" i="1"/>
  <c r="Y264" i="1"/>
  <c r="Y263" i="1"/>
  <c r="Y262" i="1"/>
  <c r="Y261" i="1"/>
  <c r="Y260" i="1"/>
  <c r="Y259" i="1"/>
  <c r="Y258" i="1"/>
  <c r="Y257" i="1"/>
  <c r="Y256" i="1"/>
  <c r="Y255" i="1"/>
  <c r="Y254" i="1"/>
  <c r="Y253" i="1"/>
  <c r="Y252" i="1"/>
  <c r="Y251" i="1"/>
  <c r="Y250" i="1"/>
  <c r="Y249" i="1"/>
  <c r="Y248" i="1"/>
  <c r="Y247" i="1"/>
  <c r="Y246" i="1"/>
  <c r="Y245" i="1"/>
  <c r="Y244" i="1"/>
  <c r="Y243" i="1"/>
  <c r="Y242" i="1"/>
  <c r="Y241" i="1"/>
  <c r="Y240" i="1"/>
  <c r="Y239" i="1"/>
  <c r="Y238" i="1"/>
  <c r="Y237" i="1"/>
  <c r="Y236" i="1"/>
  <c r="Y235" i="1"/>
  <c r="Y234" i="1"/>
  <c r="Y233" i="1"/>
  <c r="Y232" i="1"/>
  <c r="Y231" i="1"/>
  <c r="Y230" i="1"/>
  <c r="Y229" i="1"/>
  <c r="Y228" i="1"/>
  <c r="Y227" i="1"/>
  <c r="Y226" i="1"/>
  <c r="Y225" i="1"/>
  <c r="Y224" i="1"/>
  <c r="Y223" i="1"/>
  <c r="Y222" i="1"/>
  <c r="Y221" i="1"/>
  <c r="Y220" i="1"/>
  <c r="Y219" i="1"/>
  <c r="Y218" i="1"/>
  <c r="Y217" i="1"/>
  <c r="Y216" i="1"/>
  <c r="Y215" i="1"/>
  <c r="Y214" i="1"/>
  <c r="Y213" i="1"/>
  <c r="Y212" i="1"/>
  <c r="Y211" i="1"/>
  <c r="Y210" i="1"/>
  <c r="Y209" i="1"/>
  <c r="Y208" i="1"/>
  <c r="Y207" i="1"/>
  <c r="Y206" i="1"/>
  <c r="Y205" i="1"/>
  <c r="Y204" i="1"/>
  <c r="Y203" i="1"/>
  <c r="Y202" i="1"/>
  <c r="Y201" i="1"/>
  <c r="Y200" i="1"/>
  <c r="Y199" i="1"/>
  <c r="Y198" i="1"/>
  <c r="Y197" i="1"/>
  <c r="Y196" i="1"/>
  <c r="Y195" i="1"/>
  <c r="Y194" i="1"/>
  <c r="Y193" i="1"/>
  <c r="Y192" i="1"/>
  <c r="Y191" i="1"/>
  <c r="Y190" i="1"/>
  <c r="Y189" i="1"/>
  <c r="Y188" i="1"/>
  <c r="Y187" i="1"/>
  <c r="Y186" i="1"/>
  <c r="Y185" i="1"/>
  <c r="Y184" i="1"/>
  <c r="Y183" i="1"/>
  <c r="Y182" i="1"/>
  <c r="Y181" i="1"/>
  <c r="Y180" i="1"/>
  <c r="Y179" i="1"/>
  <c r="Y178" i="1"/>
  <c r="Y177" i="1"/>
  <c r="Y176" i="1"/>
  <c r="Y175" i="1"/>
  <c r="Y174" i="1"/>
  <c r="Y173" i="1"/>
  <c r="Y172" i="1"/>
  <c r="Y171" i="1"/>
  <c r="Y170" i="1"/>
  <c r="Y169" i="1"/>
  <c r="Y168" i="1"/>
  <c r="Y167" i="1"/>
  <c r="Y166" i="1"/>
  <c r="Y165" i="1"/>
  <c r="Y164" i="1"/>
  <c r="Y163" i="1"/>
  <c r="Y162" i="1"/>
  <c r="Y161" i="1"/>
  <c r="Y160" i="1"/>
  <c r="Y159" i="1"/>
  <c r="Y158" i="1"/>
  <c r="Y157" i="1"/>
  <c r="Y156" i="1"/>
  <c r="Y155" i="1"/>
  <c r="Y154" i="1"/>
  <c r="Y153" i="1"/>
  <c r="Y152" i="1"/>
  <c r="Y151" i="1"/>
  <c r="Y150" i="1"/>
  <c r="Y149" i="1"/>
  <c r="Y148" i="1"/>
  <c r="Y147" i="1"/>
  <c r="Y146" i="1"/>
  <c r="Y145" i="1"/>
  <c r="Y144" i="1"/>
  <c r="Y143" i="1"/>
  <c r="Y142" i="1"/>
  <c r="Y141" i="1"/>
  <c r="Y140" i="1"/>
  <c r="Y139" i="1"/>
  <c r="Y138" i="1"/>
  <c r="Y137" i="1"/>
  <c r="Y136" i="1"/>
  <c r="Y135" i="1"/>
  <c r="Y134" i="1"/>
  <c r="Y133" i="1"/>
  <c r="Y132" i="1"/>
  <c r="Y131" i="1"/>
  <c r="Y130" i="1"/>
  <c r="Y129" i="1"/>
  <c r="Y128" i="1"/>
  <c r="Y127" i="1"/>
  <c r="Y126" i="1"/>
  <c r="Y125" i="1"/>
  <c r="Y124" i="1"/>
  <c r="Y123" i="1"/>
  <c r="Y122" i="1"/>
  <c r="Y121" i="1"/>
  <c r="Y120" i="1"/>
  <c r="Y119" i="1"/>
  <c r="Y118" i="1"/>
  <c r="Y117" i="1"/>
  <c r="Y116" i="1"/>
  <c r="Y115" i="1"/>
  <c r="Y114" i="1"/>
  <c r="Y113" i="1"/>
  <c r="Y112" i="1"/>
  <c r="Y111" i="1"/>
  <c r="Y110" i="1"/>
  <c r="Y109" i="1"/>
  <c r="Y108" i="1"/>
  <c r="Y107" i="1"/>
  <c r="Y106" i="1"/>
  <c r="Y105" i="1"/>
  <c r="Y104" i="1"/>
  <c r="Y103" i="1"/>
  <c r="Y102" i="1"/>
  <c r="Y101" i="1"/>
  <c r="Y100" i="1"/>
  <c r="Y99" i="1"/>
  <c r="Y98" i="1"/>
  <c r="Y97" i="1"/>
  <c r="Y96" i="1"/>
  <c r="Y95" i="1"/>
  <c r="Y94" i="1"/>
  <c r="Y93" i="1"/>
  <c r="Y92" i="1"/>
  <c r="Y91" i="1"/>
  <c r="Y90" i="1"/>
  <c r="Y89" i="1"/>
  <c r="Y88" i="1"/>
  <c r="Y87" i="1"/>
  <c r="Y86" i="1"/>
  <c r="Y85" i="1"/>
  <c r="Y84" i="1"/>
  <c r="Y83" i="1"/>
  <c r="Y82" i="1"/>
  <c r="Y81" i="1"/>
  <c r="Y80" i="1"/>
  <c r="Y79" i="1"/>
  <c r="Y78" i="1"/>
  <c r="Y77" i="1"/>
  <c r="Y76" i="1"/>
  <c r="Y75" i="1"/>
  <c r="Y74" i="1"/>
  <c r="Y73" i="1"/>
  <c r="Y72" i="1"/>
  <c r="Y71" i="1"/>
  <c r="Y70" i="1"/>
  <c r="Y69" i="1"/>
  <c r="Y68" i="1"/>
  <c r="Y67" i="1"/>
  <c r="Y66" i="1"/>
  <c r="Y65" i="1"/>
  <c r="Y64" i="1"/>
  <c r="Y63" i="1"/>
  <c r="Y62" i="1"/>
  <c r="Y61" i="1"/>
  <c r="Y60" i="1"/>
  <c r="Y59" i="1"/>
  <c r="Y58" i="1"/>
  <c r="Y57" i="1"/>
  <c r="Y56" i="1"/>
  <c r="Y55" i="1"/>
  <c r="Y54" i="1"/>
  <c r="Y53" i="1"/>
  <c r="Y52" i="1"/>
  <c r="Y51" i="1"/>
  <c r="Y50" i="1"/>
  <c r="Y49" i="1"/>
  <c r="Y48" i="1"/>
  <c r="Y47" i="1"/>
  <c r="Y46" i="1"/>
  <c r="Y45" i="1"/>
  <c r="Y44" i="1"/>
  <c r="Y43" i="1"/>
  <c r="Y42" i="1"/>
  <c r="Y41" i="1"/>
  <c r="Y40" i="1"/>
  <c r="Y39" i="1"/>
  <c r="Y38" i="1"/>
  <c r="Y37" i="1"/>
  <c r="Y36" i="1"/>
  <c r="Y35" i="1"/>
  <c r="Y34" i="1"/>
  <c r="Y33" i="1"/>
  <c r="Y32" i="1"/>
  <c r="Y31" i="1"/>
  <c r="Y30" i="1"/>
  <c r="Y29" i="1"/>
  <c r="Y28" i="1"/>
  <c r="Y27" i="1"/>
  <c r="Y26" i="1"/>
  <c r="Y25" i="1"/>
  <c r="Y24" i="1"/>
  <c r="Y23" i="1"/>
  <c r="Y22" i="1"/>
  <c r="Y21" i="1"/>
  <c r="Y20" i="1"/>
  <c r="Y19" i="1"/>
  <c r="Y18" i="1"/>
  <c r="Y17" i="1"/>
  <c r="Y16" i="1"/>
  <c r="Y15" i="1"/>
  <c r="Y14" i="1"/>
  <c r="Y13" i="1"/>
  <c r="Y12" i="1"/>
  <c r="Y11" i="1"/>
  <c r="Y10" i="1"/>
  <c r="Y9" i="1"/>
  <c r="Y8" i="1"/>
  <c r="Y7" i="1"/>
  <c r="Y6" i="1"/>
  <c r="Y5" i="1"/>
  <c r="Y4" i="1"/>
  <c r="Y3" i="1"/>
  <c r="W677" i="1"/>
  <c r="W676" i="1"/>
  <c r="W675" i="1"/>
  <c r="W674" i="1"/>
  <c r="W673" i="1"/>
  <c r="W672" i="1"/>
  <c r="W671" i="1"/>
  <c r="W670" i="1"/>
  <c r="W669" i="1"/>
  <c r="W668" i="1"/>
  <c r="W667" i="1"/>
  <c r="W666" i="1"/>
  <c r="W665" i="1"/>
  <c r="W664" i="1"/>
  <c r="W663" i="1"/>
  <c r="W662" i="1"/>
  <c r="W661" i="1"/>
  <c r="W660" i="1"/>
  <c r="W659" i="1"/>
  <c r="W658" i="1"/>
  <c r="W657" i="1"/>
  <c r="W656" i="1"/>
  <c r="W655" i="1"/>
  <c r="W654" i="1"/>
  <c r="W653" i="1"/>
  <c r="W652" i="1"/>
  <c r="W651" i="1"/>
  <c r="W650" i="1"/>
  <c r="W649" i="1"/>
  <c r="W648" i="1"/>
  <c r="W647" i="1"/>
  <c r="W646" i="1"/>
  <c r="W645" i="1"/>
  <c r="W644" i="1"/>
  <c r="W643" i="1"/>
  <c r="W642" i="1"/>
  <c r="W641" i="1"/>
  <c r="W640" i="1"/>
  <c r="W639" i="1"/>
  <c r="W638" i="1"/>
  <c r="W637" i="1"/>
  <c r="W636" i="1"/>
  <c r="W635" i="1"/>
  <c r="W634" i="1"/>
  <c r="W633" i="1"/>
  <c r="W632" i="1"/>
  <c r="W631" i="1"/>
  <c r="W630" i="1"/>
  <c r="W629" i="1"/>
  <c r="W628" i="1"/>
  <c r="W627" i="1"/>
  <c r="W626" i="1"/>
  <c r="W625" i="1"/>
  <c r="W624" i="1"/>
  <c r="W623" i="1"/>
  <c r="W622" i="1"/>
  <c r="W621" i="1"/>
  <c r="W620" i="1"/>
  <c r="W619" i="1"/>
  <c r="W618" i="1"/>
  <c r="W617" i="1"/>
  <c r="W616" i="1"/>
  <c r="W615" i="1"/>
  <c r="W614" i="1"/>
  <c r="W613" i="1"/>
  <c r="W612" i="1"/>
  <c r="W611" i="1"/>
  <c r="W610" i="1"/>
  <c r="W609" i="1"/>
  <c r="W608" i="1"/>
  <c r="W607" i="1"/>
  <c r="W606" i="1"/>
  <c r="W605" i="1"/>
  <c r="W604" i="1"/>
  <c r="W603" i="1"/>
  <c r="W602" i="1"/>
  <c r="W601" i="1"/>
  <c r="W600" i="1"/>
  <c r="W599" i="1"/>
  <c r="W598" i="1"/>
  <c r="W597" i="1"/>
  <c r="W596" i="1"/>
  <c r="W595" i="1"/>
  <c r="W594" i="1"/>
  <c r="W593" i="1"/>
  <c r="W592" i="1"/>
  <c r="W591" i="1"/>
  <c r="W590" i="1"/>
  <c r="W589" i="1"/>
  <c r="W588" i="1"/>
  <c r="W587" i="1"/>
  <c r="W586" i="1"/>
  <c r="W585" i="1"/>
  <c r="W584" i="1"/>
  <c r="W583" i="1"/>
  <c r="W582" i="1"/>
  <c r="W581" i="1"/>
  <c r="W580" i="1"/>
  <c r="W579" i="1"/>
  <c r="W578" i="1"/>
  <c r="W577" i="1"/>
  <c r="W576" i="1"/>
  <c r="W575" i="1"/>
  <c r="W574" i="1"/>
  <c r="W573" i="1"/>
  <c r="W572" i="1"/>
  <c r="W571" i="1"/>
  <c r="W570" i="1"/>
  <c r="W569" i="1"/>
  <c r="W568" i="1"/>
  <c r="W567" i="1"/>
  <c r="W566" i="1"/>
  <c r="W565" i="1"/>
  <c r="W564" i="1"/>
  <c r="W563" i="1"/>
  <c r="W562" i="1"/>
  <c r="W561" i="1"/>
  <c r="W560" i="1"/>
  <c r="W559" i="1"/>
  <c r="W558" i="1"/>
  <c r="W557" i="1"/>
  <c r="W556" i="1"/>
  <c r="W555" i="1"/>
  <c r="W554" i="1"/>
  <c r="W553" i="1"/>
  <c r="W552" i="1"/>
  <c r="W551" i="1"/>
  <c r="W550" i="1"/>
  <c r="W549" i="1"/>
  <c r="W548" i="1"/>
  <c r="W547" i="1"/>
  <c r="W546" i="1"/>
  <c r="W545" i="1"/>
  <c r="W544" i="1"/>
  <c r="W543" i="1"/>
  <c r="W542" i="1"/>
  <c r="W541" i="1"/>
  <c r="W540" i="1"/>
  <c r="W539" i="1"/>
  <c r="W538" i="1"/>
  <c r="W537" i="1"/>
  <c r="W536" i="1"/>
  <c r="W535" i="1"/>
  <c r="W534" i="1"/>
  <c r="W533" i="1"/>
  <c r="W532" i="1"/>
  <c r="W530" i="1"/>
  <c r="W529" i="1"/>
  <c r="W528" i="1"/>
  <c r="W527" i="1"/>
  <c r="W526" i="1"/>
  <c r="W525" i="1"/>
  <c r="W524" i="1"/>
  <c r="W523" i="1"/>
  <c r="W522" i="1"/>
  <c r="W521" i="1"/>
  <c r="W520" i="1"/>
  <c r="W519" i="1"/>
  <c r="W518" i="1"/>
  <c r="W517" i="1"/>
  <c r="W516" i="1"/>
  <c r="W515" i="1"/>
  <c r="W514" i="1"/>
  <c r="W513" i="1"/>
  <c r="W512" i="1"/>
  <c r="W511" i="1"/>
  <c r="W510" i="1"/>
  <c r="W509" i="1"/>
  <c r="W508" i="1"/>
  <c r="W507" i="1"/>
  <c r="W506" i="1"/>
  <c r="W505" i="1"/>
  <c r="W504" i="1"/>
  <c r="W503" i="1"/>
  <c r="W502" i="1"/>
  <c r="W501" i="1"/>
  <c r="W500" i="1"/>
  <c r="W499" i="1"/>
  <c r="W498" i="1"/>
  <c r="W497" i="1"/>
  <c r="W496" i="1"/>
  <c r="W495" i="1"/>
  <c r="W494" i="1"/>
  <c r="W493" i="1"/>
  <c r="W492" i="1"/>
  <c r="W491" i="1"/>
  <c r="W490" i="1"/>
  <c r="W489" i="1"/>
  <c r="W488" i="1"/>
  <c r="W487" i="1"/>
  <c r="W486" i="1"/>
  <c r="W485" i="1"/>
  <c r="W484" i="1"/>
  <c r="W483" i="1"/>
  <c r="W482" i="1"/>
  <c r="W481" i="1"/>
  <c r="W480" i="1"/>
  <c r="W479" i="1"/>
  <c r="W478" i="1"/>
  <c r="W477" i="1"/>
  <c r="W476" i="1"/>
  <c r="W475" i="1"/>
  <c r="W474" i="1"/>
  <c r="W473" i="1"/>
  <c r="W472" i="1"/>
  <c r="W471" i="1"/>
  <c r="W470" i="1"/>
  <c r="W469" i="1"/>
  <c r="W468" i="1"/>
  <c r="W467" i="1"/>
  <c r="W466" i="1"/>
  <c r="W465" i="1"/>
  <c r="W464" i="1"/>
  <c r="W463" i="1"/>
  <c r="W462" i="1"/>
  <c r="W461" i="1"/>
  <c r="W460" i="1"/>
  <c r="W459" i="1"/>
  <c r="W458" i="1"/>
  <c r="W457" i="1"/>
  <c r="W456" i="1"/>
  <c r="W455" i="1"/>
  <c r="W454" i="1"/>
  <c r="W453" i="1"/>
  <c r="W452" i="1"/>
  <c r="W451" i="1"/>
  <c r="W450" i="1"/>
  <c r="W449" i="1"/>
  <c r="W448" i="1"/>
  <c r="W447" i="1"/>
  <c r="W446" i="1"/>
  <c r="W445" i="1"/>
  <c r="W444" i="1"/>
  <c r="W443" i="1"/>
  <c r="W442" i="1"/>
  <c r="W441" i="1"/>
  <c r="W440" i="1"/>
  <c r="W439" i="1"/>
  <c r="W438" i="1"/>
  <c r="W437" i="1"/>
  <c r="W436" i="1"/>
  <c r="W435" i="1"/>
  <c r="W434" i="1"/>
  <c r="W433" i="1"/>
  <c r="W432" i="1"/>
  <c r="W431" i="1"/>
  <c r="W430" i="1"/>
  <c r="W429" i="1"/>
  <c r="W428" i="1"/>
  <c r="W427" i="1"/>
  <c r="W426" i="1"/>
  <c r="W425" i="1"/>
  <c r="W424" i="1"/>
  <c r="W423" i="1"/>
  <c r="W422" i="1"/>
  <c r="W421" i="1"/>
  <c r="W420" i="1"/>
  <c r="W419" i="1"/>
  <c r="W418" i="1"/>
  <c r="W417" i="1"/>
  <c r="W416" i="1"/>
  <c r="W415" i="1"/>
  <c r="W414" i="1"/>
  <c r="W413" i="1"/>
  <c r="W412" i="1"/>
  <c r="W411" i="1"/>
  <c r="W410" i="1"/>
  <c r="W409" i="1"/>
  <c r="W408" i="1"/>
  <c r="W407" i="1"/>
  <c r="W406" i="1"/>
  <c r="W405" i="1"/>
  <c r="W404" i="1"/>
  <c r="W403" i="1"/>
  <c r="W402" i="1"/>
  <c r="W401" i="1"/>
  <c r="W400" i="1"/>
  <c r="W399" i="1"/>
  <c r="W398" i="1"/>
  <c r="W397" i="1"/>
  <c r="W396" i="1"/>
  <c r="W395" i="1"/>
  <c r="W394" i="1"/>
  <c r="W393" i="1"/>
  <c r="W392" i="1"/>
  <c r="W391" i="1"/>
  <c r="W390" i="1"/>
  <c r="W389" i="1"/>
  <c r="W388" i="1"/>
  <c r="W387" i="1"/>
  <c r="W386" i="1"/>
  <c r="W385" i="1"/>
  <c r="W384" i="1"/>
  <c r="W383" i="1"/>
  <c r="W382" i="1"/>
  <c r="W381" i="1"/>
  <c r="W380" i="1"/>
  <c r="W379" i="1"/>
  <c r="W378" i="1"/>
  <c r="W377" i="1"/>
  <c r="W376" i="1"/>
  <c r="W375" i="1"/>
  <c r="W374" i="1"/>
  <c r="W373" i="1"/>
  <c r="W372" i="1"/>
  <c r="W371" i="1"/>
  <c r="W370" i="1"/>
  <c r="W369" i="1"/>
  <c r="W368" i="1"/>
  <c r="W367" i="1"/>
  <c r="W366" i="1"/>
  <c r="W365" i="1"/>
  <c r="W364" i="1"/>
  <c r="W363" i="1"/>
  <c r="W362" i="1"/>
  <c r="W361" i="1"/>
  <c r="W360" i="1"/>
  <c r="W359" i="1"/>
  <c r="W358" i="1"/>
  <c r="W357" i="1"/>
  <c r="W356" i="1"/>
  <c r="W355" i="1"/>
  <c r="W354" i="1"/>
  <c r="W353" i="1"/>
  <c r="W352" i="1"/>
  <c r="W351" i="1"/>
  <c r="W350" i="1"/>
  <c r="W349" i="1"/>
  <c r="W348" i="1"/>
  <c r="W347" i="1"/>
  <c r="W346" i="1"/>
  <c r="W345" i="1"/>
  <c r="W344" i="1"/>
  <c r="W343" i="1"/>
  <c r="W342" i="1"/>
  <c r="W341" i="1"/>
  <c r="W340" i="1"/>
  <c r="W339" i="1"/>
  <c r="W338" i="1"/>
  <c r="W337" i="1"/>
  <c r="W336" i="1"/>
  <c r="W335" i="1"/>
  <c r="W334" i="1"/>
  <c r="W333" i="1"/>
  <c r="W332" i="1"/>
  <c r="W331" i="1"/>
  <c r="W330" i="1"/>
  <c r="W329" i="1"/>
  <c r="W328" i="1"/>
  <c r="W327" i="1"/>
  <c r="W326" i="1"/>
  <c r="W325" i="1"/>
  <c r="W324" i="1"/>
  <c r="W323" i="1"/>
  <c r="W322" i="1"/>
  <c r="W321" i="1"/>
  <c r="W320" i="1"/>
  <c r="W319" i="1"/>
  <c r="W318" i="1"/>
  <c r="W317" i="1"/>
  <c r="W316" i="1"/>
  <c r="W315" i="1"/>
  <c r="W314" i="1"/>
  <c r="W313" i="1"/>
  <c r="W312" i="1"/>
  <c r="W311" i="1"/>
  <c r="W310" i="1"/>
  <c r="W309" i="1"/>
  <c r="W308" i="1"/>
  <c r="W307" i="1"/>
  <c r="W306" i="1"/>
  <c r="W305" i="1"/>
  <c r="W304" i="1"/>
  <c r="W303" i="1"/>
  <c r="W302" i="1"/>
  <c r="W301" i="1"/>
  <c r="W300" i="1"/>
  <c r="W299" i="1"/>
  <c r="W298" i="1"/>
  <c r="W297" i="1"/>
  <c r="W296" i="1"/>
  <c r="W295" i="1"/>
  <c r="W294" i="1"/>
  <c r="W293" i="1"/>
  <c r="W292" i="1"/>
  <c r="W291" i="1"/>
  <c r="W290" i="1"/>
  <c r="W289" i="1"/>
  <c r="W288" i="1"/>
  <c r="W287" i="1"/>
  <c r="W286" i="1"/>
  <c r="W285" i="1"/>
  <c r="W284" i="1"/>
  <c r="W283" i="1"/>
  <c r="W282" i="1"/>
  <c r="W281" i="1"/>
  <c r="W280" i="1"/>
  <c r="W279" i="1"/>
  <c r="W278" i="1"/>
  <c r="W277" i="1"/>
  <c r="W276" i="1"/>
  <c r="W275" i="1"/>
  <c r="W274" i="1"/>
  <c r="W273" i="1"/>
  <c r="W272" i="1"/>
  <c r="W271" i="1"/>
  <c r="W270" i="1"/>
  <c r="W269" i="1"/>
  <c r="W268" i="1"/>
  <c r="W267" i="1"/>
  <c r="W266" i="1"/>
  <c r="W265" i="1"/>
  <c r="W264" i="1"/>
  <c r="W263" i="1"/>
  <c r="W262" i="1"/>
  <c r="W261" i="1"/>
  <c r="W260" i="1"/>
  <c r="W259" i="1"/>
  <c r="W258" i="1"/>
  <c r="W257" i="1"/>
  <c r="W256" i="1"/>
  <c r="W255" i="1"/>
  <c r="W254" i="1"/>
  <c r="W253" i="1"/>
  <c r="W252" i="1"/>
  <c r="W251" i="1"/>
  <c r="W250" i="1"/>
  <c r="W249" i="1"/>
  <c r="W248" i="1"/>
  <c r="W247" i="1"/>
  <c r="W246" i="1"/>
  <c r="W245" i="1"/>
  <c r="W244" i="1"/>
  <c r="W243" i="1"/>
  <c r="W242" i="1"/>
  <c r="W241" i="1"/>
  <c r="W240" i="1"/>
  <c r="W239" i="1"/>
  <c r="W238" i="1"/>
  <c r="W237" i="1"/>
  <c r="W236" i="1"/>
  <c r="W235" i="1"/>
  <c r="W234" i="1"/>
  <c r="W233" i="1"/>
  <c r="W232" i="1"/>
  <c r="W231" i="1"/>
  <c r="W230" i="1"/>
  <c r="W229" i="1"/>
  <c r="W228" i="1"/>
  <c r="W227" i="1"/>
  <c r="W226" i="1"/>
  <c r="W225" i="1"/>
  <c r="W224" i="1"/>
  <c r="W223" i="1"/>
  <c r="W222" i="1"/>
  <c r="W221" i="1"/>
  <c r="W220" i="1"/>
  <c r="W219" i="1"/>
  <c r="W218" i="1"/>
  <c r="W217" i="1"/>
  <c r="W216" i="1"/>
  <c r="W215" i="1"/>
  <c r="W214" i="1"/>
  <c r="W213" i="1"/>
  <c r="W212" i="1"/>
  <c r="W211" i="1"/>
  <c r="W210" i="1"/>
  <c r="W209" i="1"/>
  <c r="W208" i="1"/>
  <c r="W207" i="1"/>
  <c r="W206" i="1"/>
  <c r="W205" i="1"/>
  <c r="W204" i="1"/>
  <c r="W203" i="1"/>
  <c r="W202" i="1"/>
  <c r="W201" i="1"/>
  <c r="W200" i="1"/>
  <c r="W199" i="1"/>
  <c r="W198" i="1"/>
  <c r="W197" i="1"/>
  <c r="W196" i="1"/>
  <c r="W195" i="1"/>
  <c r="W194" i="1"/>
  <c r="W193" i="1"/>
  <c r="W192" i="1"/>
  <c r="W191" i="1"/>
  <c r="W190" i="1"/>
  <c r="W189" i="1"/>
  <c r="W188" i="1"/>
  <c r="W187" i="1"/>
  <c r="W186" i="1"/>
  <c r="W185" i="1"/>
  <c r="W184" i="1"/>
  <c r="W183" i="1"/>
  <c r="W182" i="1"/>
  <c r="W181" i="1"/>
  <c r="W180" i="1"/>
  <c r="W179" i="1"/>
  <c r="W178" i="1"/>
  <c r="W177" i="1"/>
  <c r="W176" i="1"/>
  <c r="W175" i="1"/>
  <c r="W174" i="1"/>
  <c r="W173" i="1"/>
  <c r="W172" i="1"/>
  <c r="W171" i="1"/>
  <c r="W170" i="1"/>
  <c r="W169" i="1"/>
  <c r="W168" i="1"/>
  <c r="W167" i="1"/>
  <c r="W166" i="1"/>
  <c r="W165" i="1"/>
  <c r="W164" i="1"/>
  <c r="W163" i="1"/>
  <c r="W162" i="1"/>
  <c r="W161" i="1"/>
  <c r="W160" i="1"/>
  <c r="W159" i="1"/>
  <c r="W158" i="1"/>
  <c r="W157" i="1"/>
  <c r="W156" i="1"/>
  <c r="W155" i="1"/>
  <c r="W154" i="1"/>
  <c r="W153" i="1"/>
  <c r="W152" i="1"/>
  <c r="W151" i="1"/>
  <c r="W150" i="1"/>
  <c r="W149" i="1"/>
  <c r="W148" i="1"/>
  <c r="W147" i="1"/>
  <c r="W146" i="1"/>
  <c r="W145" i="1"/>
  <c r="W144" i="1"/>
  <c r="W143" i="1"/>
  <c r="W142" i="1"/>
  <c r="W141" i="1"/>
  <c r="W140" i="1"/>
  <c r="W139" i="1"/>
  <c r="W138" i="1"/>
  <c r="W137" i="1"/>
  <c r="W136" i="1"/>
  <c r="W135" i="1"/>
  <c r="W134" i="1"/>
  <c r="W133" i="1"/>
  <c r="W132" i="1"/>
  <c r="W131" i="1"/>
  <c r="W130" i="1"/>
  <c r="W129" i="1"/>
  <c r="W128" i="1"/>
  <c r="W127" i="1"/>
  <c r="W126" i="1"/>
  <c r="W125" i="1"/>
  <c r="W124" i="1"/>
  <c r="W123" i="1"/>
  <c r="W122" i="1"/>
  <c r="W121" i="1"/>
  <c r="W120" i="1"/>
  <c r="W119" i="1"/>
  <c r="W118" i="1"/>
  <c r="W117" i="1"/>
  <c r="W116" i="1"/>
  <c r="W115" i="1"/>
  <c r="W114" i="1"/>
  <c r="W113" i="1"/>
  <c r="W112" i="1"/>
  <c r="W111" i="1"/>
  <c r="W110" i="1"/>
  <c r="W109" i="1"/>
  <c r="W108" i="1"/>
  <c r="W107" i="1"/>
  <c r="W106" i="1"/>
  <c r="W105" i="1"/>
  <c r="W104" i="1"/>
  <c r="W103" i="1"/>
  <c r="W102" i="1"/>
  <c r="W101" i="1"/>
  <c r="W100" i="1"/>
  <c r="W99" i="1"/>
  <c r="W98" i="1"/>
  <c r="W97" i="1"/>
  <c r="W96" i="1"/>
  <c r="W95" i="1"/>
  <c r="W94" i="1"/>
  <c r="W93" i="1"/>
  <c r="W92" i="1"/>
  <c r="W91" i="1"/>
  <c r="W90" i="1"/>
  <c r="W89" i="1"/>
  <c r="W88" i="1"/>
  <c r="W87" i="1"/>
  <c r="W86" i="1"/>
  <c r="W85" i="1"/>
  <c r="W84" i="1"/>
  <c r="W83" i="1"/>
  <c r="W82" i="1"/>
  <c r="W81" i="1"/>
  <c r="W80" i="1"/>
  <c r="W79" i="1"/>
  <c r="W78" i="1"/>
  <c r="W77" i="1"/>
  <c r="W76" i="1"/>
  <c r="W75" i="1"/>
  <c r="W74" i="1"/>
  <c r="W73" i="1"/>
  <c r="W72" i="1"/>
  <c r="W71" i="1"/>
  <c r="W70" i="1"/>
  <c r="W69" i="1"/>
  <c r="W68" i="1"/>
  <c r="W67" i="1"/>
  <c r="W66" i="1"/>
  <c r="W65" i="1"/>
  <c r="W64" i="1"/>
  <c r="W63" i="1"/>
  <c r="W62" i="1"/>
  <c r="W61" i="1"/>
  <c r="W60" i="1"/>
  <c r="W59" i="1"/>
  <c r="W58" i="1"/>
  <c r="W57" i="1"/>
  <c r="W56" i="1"/>
  <c r="W55" i="1"/>
  <c r="W54" i="1"/>
  <c r="W53" i="1"/>
  <c r="W52" i="1"/>
  <c r="W51" i="1"/>
  <c r="W50" i="1"/>
  <c r="W49" i="1"/>
  <c r="W48" i="1"/>
  <c r="W47" i="1"/>
  <c r="W46" i="1"/>
  <c r="W45" i="1"/>
  <c r="W44" i="1"/>
  <c r="W43" i="1"/>
  <c r="W42" i="1"/>
  <c r="W41" i="1"/>
  <c r="W40" i="1"/>
  <c r="W39" i="1"/>
  <c r="W38" i="1"/>
  <c r="W37" i="1"/>
  <c r="W36" i="1"/>
  <c r="W35" i="1"/>
  <c r="W34" i="1"/>
  <c r="W33" i="1"/>
  <c r="W32" i="1"/>
  <c r="W31" i="1"/>
  <c r="W30" i="1"/>
  <c r="W29" i="1"/>
  <c r="W28" i="1"/>
  <c r="W27" i="1"/>
  <c r="W26" i="1"/>
  <c r="W25" i="1"/>
  <c r="W24" i="1"/>
  <c r="W23" i="1"/>
  <c r="W22" i="1"/>
  <c r="W21" i="1"/>
  <c r="W20" i="1"/>
  <c r="W19" i="1"/>
  <c r="W18" i="1"/>
  <c r="W17" i="1"/>
  <c r="W16" i="1"/>
  <c r="W15" i="1"/>
  <c r="W14" i="1"/>
  <c r="W13" i="1"/>
  <c r="W12" i="1"/>
  <c r="W11" i="1"/>
  <c r="W10" i="1"/>
  <c r="W9" i="1"/>
  <c r="W8" i="1"/>
  <c r="W7" i="1"/>
  <c r="W6" i="1"/>
  <c r="W5" i="1"/>
  <c r="W4" i="1"/>
  <c r="W3" i="1"/>
  <c r="S3" i="1"/>
  <c r="S677" i="1"/>
  <c r="S676" i="1"/>
  <c r="S675" i="1"/>
  <c r="S674" i="1"/>
  <c r="S673" i="1"/>
  <c r="S672" i="1"/>
  <c r="S671" i="1"/>
  <c r="S670" i="1"/>
  <c r="S669" i="1"/>
  <c r="S668" i="1"/>
  <c r="S666" i="1"/>
  <c r="S665" i="1"/>
  <c r="S664" i="1"/>
  <c r="S663" i="1"/>
  <c r="S662" i="1"/>
  <c r="S661" i="1"/>
  <c r="S660" i="1"/>
  <c r="S659" i="1"/>
  <c r="S658" i="1"/>
  <c r="S657" i="1"/>
  <c r="S656" i="1"/>
  <c r="S654" i="1"/>
  <c r="S653" i="1"/>
  <c r="S652" i="1"/>
  <c r="S651" i="1"/>
  <c r="S650" i="1"/>
  <c r="S649" i="1"/>
  <c r="S648" i="1"/>
  <c r="S647" i="1"/>
  <c r="S646" i="1"/>
  <c r="S644" i="1"/>
  <c r="S643" i="1"/>
  <c r="S642" i="1"/>
  <c r="S641" i="1"/>
  <c r="S640" i="1"/>
  <c r="S639" i="1"/>
  <c r="S638" i="1"/>
  <c r="S637" i="1"/>
  <c r="S635" i="1"/>
  <c r="S634" i="1"/>
  <c r="S633" i="1"/>
  <c r="S632" i="1"/>
  <c r="S631" i="1"/>
  <c r="S630" i="1"/>
  <c r="S629" i="1"/>
  <c r="S628" i="1"/>
  <c r="S627" i="1"/>
  <c r="S626" i="1"/>
  <c r="S625" i="1"/>
  <c r="S624" i="1"/>
  <c r="S623" i="1"/>
  <c r="S622" i="1"/>
  <c r="S621" i="1"/>
  <c r="S620" i="1"/>
  <c r="S619" i="1"/>
  <c r="S618" i="1"/>
  <c r="S617" i="1"/>
  <c r="S616" i="1"/>
  <c r="S615" i="1"/>
  <c r="S613" i="1"/>
  <c r="S612" i="1"/>
  <c r="S611" i="1"/>
  <c r="S610" i="1"/>
  <c r="S609" i="1"/>
  <c r="S608" i="1"/>
  <c r="S607" i="1"/>
  <c r="S606" i="1"/>
  <c r="S605" i="1"/>
  <c r="S604" i="1"/>
  <c r="S603" i="1"/>
  <c r="S602" i="1"/>
  <c r="S601" i="1"/>
  <c r="S600" i="1"/>
  <c r="S599" i="1"/>
  <c r="S598" i="1"/>
  <c r="S597" i="1"/>
  <c r="S596" i="1"/>
  <c r="S594" i="1"/>
  <c r="S593" i="1"/>
  <c r="S592" i="1"/>
  <c r="S591" i="1"/>
  <c r="S590" i="1"/>
  <c r="S589" i="1"/>
  <c r="S588" i="1"/>
  <c r="S587" i="1"/>
  <c r="S586" i="1"/>
  <c r="S585" i="1"/>
  <c r="S584" i="1"/>
  <c r="S582" i="1"/>
  <c r="S581" i="1"/>
  <c r="S580" i="1"/>
  <c r="S579" i="1"/>
  <c r="S578" i="1"/>
  <c r="S577" i="1"/>
  <c r="S576" i="1"/>
  <c r="S575" i="1"/>
  <c r="S574" i="1"/>
  <c r="S573" i="1"/>
  <c r="S572" i="1"/>
  <c r="S571" i="1"/>
  <c r="S570" i="1"/>
  <c r="S569" i="1"/>
  <c r="S568" i="1"/>
  <c r="S567" i="1"/>
  <c r="S565" i="1"/>
  <c r="S564" i="1"/>
  <c r="S563" i="1"/>
  <c r="S562" i="1"/>
  <c r="S561" i="1"/>
  <c r="S560" i="1"/>
  <c r="S559" i="1"/>
  <c r="S558" i="1"/>
  <c r="S557" i="1"/>
  <c r="S556" i="1"/>
  <c r="S555" i="1"/>
  <c r="S553" i="1"/>
  <c r="S552" i="1"/>
  <c r="S551" i="1"/>
  <c r="S550" i="1"/>
  <c r="S549" i="1"/>
  <c r="S548" i="1"/>
  <c r="S547" i="1"/>
  <c r="S546" i="1"/>
  <c r="S545" i="1"/>
  <c r="S544" i="1"/>
  <c r="S543" i="1"/>
  <c r="S541" i="1"/>
  <c r="S540" i="1"/>
  <c r="S539" i="1"/>
  <c r="S538" i="1"/>
  <c r="S537" i="1"/>
  <c r="S536" i="1"/>
  <c r="S535" i="1"/>
  <c r="S534" i="1"/>
  <c r="S533" i="1"/>
  <c r="S532" i="1"/>
  <c r="S531" i="1"/>
  <c r="S529" i="1"/>
  <c r="S528" i="1"/>
  <c r="S527" i="1"/>
  <c r="S526" i="1"/>
  <c r="S525" i="1"/>
  <c r="S524" i="1"/>
  <c r="S523" i="1"/>
  <c r="S522" i="1"/>
  <c r="S521" i="1"/>
  <c r="S520" i="1"/>
  <c r="S518" i="1"/>
  <c r="S517" i="1"/>
  <c r="S516" i="1"/>
  <c r="S515" i="1"/>
  <c r="S514" i="1"/>
  <c r="S513" i="1"/>
  <c r="S512" i="1"/>
  <c r="S511" i="1"/>
  <c r="S510" i="1"/>
  <c r="S509" i="1"/>
  <c r="S507" i="1"/>
  <c r="S506" i="1"/>
  <c r="S505" i="1"/>
  <c r="S504" i="1"/>
  <c r="S503" i="1"/>
  <c r="S502" i="1"/>
  <c r="S501" i="1"/>
  <c r="S500" i="1"/>
  <c r="S499" i="1"/>
  <c r="S498" i="1"/>
  <c r="S497" i="1"/>
  <c r="S496" i="1"/>
  <c r="S495" i="1"/>
  <c r="S494" i="1"/>
  <c r="S493" i="1"/>
  <c r="S492" i="1"/>
  <c r="S491" i="1"/>
  <c r="S490" i="1"/>
  <c r="S489" i="1"/>
  <c r="S488" i="1"/>
  <c r="S487" i="1"/>
  <c r="S486" i="1"/>
  <c r="S485" i="1"/>
  <c r="S484" i="1"/>
  <c r="S483" i="1"/>
  <c r="S482" i="1"/>
  <c r="S481" i="1"/>
  <c r="S479" i="1"/>
  <c r="S478" i="1"/>
  <c r="S477" i="1"/>
  <c r="S476" i="1"/>
  <c r="S475" i="1"/>
  <c r="S474" i="1"/>
  <c r="S473" i="1"/>
  <c r="S472" i="1"/>
  <c r="S471" i="1"/>
  <c r="S470" i="1"/>
  <c r="S468" i="1"/>
  <c r="S467" i="1"/>
  <c r="S466" i="1"/>
  <c r="S465" i="1"/>
  <c r="S464" i="1"/>
  <c r="S463" i="1"/>
  <c r="S462" i="1"/>
  <c r="S461" i="1"/>
  <c r="S460" i="1"/>
  <c r="S458" i="1"/>
  <c r="S457" i="1"/>
  <c r="S456" i="1"/>
  <c r="S455" i="1"/>
  <c r="S454" i="1"/>
  <c r="S453" i="1"/>
  <c r="S452" i="1"/>
  <c r="S451" i="1"/>
  <c r="S450" i="1"/>
  <c r="S449" i="1"/>
  <c r="S448" i="1"/>
  <c r="S447" i="1"/>
  <c r="S446" i="1"/>
  <c r="S445" i="1"/>
  <c r="S444" i="1"/>
  <c r="S443" i="1"/>
  <c r="S442" i="1"/>
  <c r="S441" i="1"/>
  <c r="S439" i="1"/>
  <c r="S438" i="1"/>
  <c r="S437" i="1"/>
  <c r="S436" i="1"/>
  <c r="S435" i="1"/>
  <c r="S434" i="1"/>
  <c r="S433" i="1"/>
  <c r="S432" i="1"/>
  <c r="S431" i="1"/>
  <c r="S429" i="1"/>
  <c r="S428" i="1"/>
  <c r="S427" i="1"/>
  <c r="S426" i="1"/>
  <c r="S425" i="1"/>
  <c r="S424" i="1"/>
  <c r="S423" i="1"/>
  <c r="S422" i="1"/>
  <c r="S420" i="1"/>
  <c r="S419" i="1"/>
  <c r="S418" i="1"/>
  <c r="S417" i="1"/>
  <c r="S416" i="1"/>
  <c r="S415" i="1"/>
  <c r="S414" i="1"/>
  <c r="S413" i="1"/>
  <c r="S412" i="1"/>
  <c r="S410" i="1"/>
  <c r="S409" i="1"/>
  <c r="S408" i="1"/>
  <c r="S407" i="1"/>
  <c r="S406" i="1"/>
  <c r="S405" i="1"/>
  <c r="S404" i="1"/>
  <c r="S403" i="1"/>
  <c r="S402" i="1"/>
  <c r="S401" i="1"/>
  <c r="S399" i="1"/>
  <c r="S398" i="1"/>
  <c r="S397" i="1"/>
  <c r="S396" i="1"/>
  <c r="S395" i="1"/>
  <c r="S394" i="1"/>
  <c r="S393" i="1"/>
  <c r="S391" i="1"/>
  <c r="S390" i="1"/>
  <c r="S389" i="1"/>
  <c r="S388" i="1"/>
  <c r="S387" i="1"/>
  <c r="S386" i="1"/>
  <c r="S385" i="1"/>
  <c r="S384" i="1"/>
  <c r="S383" i="1"/>
  <c r="S382" i="1"/>
  <c r="S380" i="1"/>
  <c r="S379" i="1"/>
  <c r="S378" i="1"/>
  <c r="S377" i="1"/>
  <c r="S376" i="1"/>
  <c r="S375" i="1"/>
  <c r="S374" i="1"/>
  <c r="S373" i="1"/>
  <c r="S372" i="1"/>
  <c r="S371" i="1"/>
  <c r="S370" i="1"/>
  <c r="S368" i="1"/>
  <c r="S367" i="1"/>
  <c r="S366" i="1"/>
  <c r="S365" i="1"/>
  <c r="S364" i="1"/>
  <c r="S363" i="1"/>
  <c r="S362" i="1"/>
  <c r="S361" i="1"/>
  <c r="S360" i="1"/>
  <c r="S359" i="1"/>
  <c r="S358" i="1"/>
  <c r="S357" i="1"/>
  <c r="S356" i="1"/>
  <c r="S355" i="1"/>
  <c r="S354" i="1"/>
  <c r="S353" i="1"/>
  <c r="S352" i="1"/>
  <c r="S351" i="1"/>
  <c r="S350" i="1"/>
  <c r="S349" i="1"/>
  <c r="S347" i="1"/>
  <c r="S346" i="1"/>
  <c r="S345" i="1"/>
  <c r="S344" i="1"/>
  <c r="S343" i="1"/>
  <c r="S342" i="1"/>
  <c r="S341" i="1"/>
  <c r="S340" i="1"/>
  <c r="S339" i="1"/>
  <c r="S337" i="1"/>
  <c r="S336" i="1"/>
  <c r="S335" i="1"/>
  <c r="S334" i="1"/>
  <c r="S333" i="1"/>
  <c r="S332" i="1"/>
  <c r="S331" i="1"/>
  <c r="S330" i="1"/>
  <c r="S329" i="1"/>
  <c r="S328" i="1"/>
  <c r="S326" i="1"/>
  <c r="S325" i="1"/>
  <c r="S324" i="1"/>
  <c r="S323" i="1"/>
  <c r="S322" i="1"/>
  <c r="S321" i="1"/>
  <c r="S320" i="1"/>
  <c r="S319" i="1"/>
  <c r="S318" i="1"/>
  <c r="S317" i="1"/>
  <c r="S316" i="1"/>
  <c r="S314" i="1"/>
  <c r="S313" i="1"/>
  <c r="S312" i="1"/>
  <c r="S311" i="1"/>
  <c r="S310" i="1"/>
  <c r="S309" i="1"/>
  <c r="S308" i="1"/>
  <c r="S307" i="1"/>
  <c r="S306" i="1"/>
  <c r="S305" i="1"/>
  <c r="S304" i="1"/>
  <c r="S303" i="1"/>
  <c r="S302" i="1"/>
  <c r="S301" i="1"/>
  <c r="S300" i="1"/>
  <c r="S299" i="1"/>
  <c r="S298" i="1"/>
  <c r="S297" i="1"/>
  <c r="S296" i="1"/>
  <c r="S295" i="1"/>
  <c r="S293" i="1"/>
  <c r="S292" i="1"/>
  <c r="S291" i="1"/>
  <c r="S290" i="1"/>
  <c r="S289" i="1"/>
  <c r="S288" i="1"/>
  <c r="S287" i="1"/>
  <c r="S286" i="1"/>
  <c r="S285" i="1"/>
  <c r="S284" i="1"/>
  <c r="S283" i="1"/>
  <c r="S281" i="1"/>
  <c r="S280" i="1"/>
  <c r="S279" i="1"/>
  <c r="S278" i="1"/>
  <c r="S277" i="1"/>
  <c r="S276" i="1"/>
  <c r="S275" i="1"/>
  <c r="S274" i="1"/>
  <c r="S273" i="1"/>
  <c r="S272" i="1"/>
  <c r="S271" i="1"/>
  <c r="S269" i="1"/>
  <c r="S268" i="1"/>
  <c r="S267" i="1"/>
  <c r="S266" i="1"/>
  <c r="S265" i="1"/>
  <c r="S264" i="1"/>
  <c r="S263" i="1"/>
  <c r="S262" i="1"/>
  <c r="S261" i="1"/>
  <c r="S260" i="1"/>
  <c r="S259" i="1"/>
  <c r="S257" i="1"/>
  <c r="S256" i="1"/>
  <c r="S255" i="1"/>
  <c r="S254" i="1"/>
  <c r="S253" i="1"/>
  <c r="S252" i="1"/>
  <c r="S251" i="1"/>
  <c r="S250" i="1"/>
  <c r="S249" i="1"/>
  <c r="S248" i="1"/>
  <c r="S247" i="1"/>
  <c r="S245" i="1"/>
  <c r="S244" i="1"/>
  <c r="S243" i="1"/>
  <c r="S242" i="1"/>
  <c r="S241" i="1"/>
  <c r="S240" i="1"/>
  <c r="S239" i="1"/>
  <c r="S238" i="1"/>
  <c r="S237" i="1"/>
  <c r="S236" i="1"/>
  <c r="S235" i="1"/>
  <c r="S233" i="1"/>
  <c r="S232" i="1"/>
  <c r="S231" i="1"/>
  <c r="S230" i="1"/>
  <c r="S229" i="1"/>
  <c r="S228" i="1"/>
  <c r="S227" i="1"/>
  <c r="S226" i="1"/>
  <c r="S225" i="1"/>
  <c r="S223" i="1"/>
  <c r="S222" i="1"/>
  <c r="S221" i="1"/>
  <c r="S220" i="1"/>
  <c r="S219" i="1"/>
  <c r="S218" i="1"/>
  <c r="S217" i="1"/>
  <c r="S216" i="1"/>
  <c r="S215" i="1"/>
  <c r="S214" i="1"/>
  <c r="S213" i="1"/>
  <c r="S212" i="1"/>
  <c r="S211" i="1"/>
  <c r="S210" i="1"/>
  <c r="S209" i="1"/>
  <c r="S208" i="1"/>
  <c r="S207" i="1"/>
  <c r="S206" i="1"/>
  <c r="S205" i="1"/>
  <c r="S204" i="1"/>
  <c r="S203" i="1"/>
  <c r="S202" i="1"/>
  <c r="S201" i="1"/>
  <c r="S200" i="1"/>
  <c r="S199" i="1"/>
  <c r="S198" i="1"/>
  <c r="S197" i="1"/>
  <c r="S196" i="1"/>
  <c r="S195" i="1"/>
  <c r="S193" i="1"/>
  <c r="S192" i="1"/>
  <c r="S191" i="1"/>
  <c r="S190" i="1"/>
  <c r="S189" i="1"/>
  <c r="S188" i="1"/>
  <c r="S187" i="1"/>
  <c r="S186" i="1"/>
  <c r="S185" i="1"/>
  <c r="S184" i="1"/>
  <c r="S182" i="1"/>
  <c r="S181" i="1"/>
  <c r="S180" i="1"/>
  <c r="S179" i="1"/>
  <c r="S178" i="1"/>
  <c r="S177" i="1"/>
  <c r="S176" i="1"/>
  <c r="S175" i="1"/>
  <c r="S174" i="1"/>
  <c r="S173" i="1"/>
  <c r="S171" i="1"/>
  <c r="S170" i="1"/>
  <c r="S169" i="1"/>
  <c r="S168" i="1"/>
  <c r="S167" i="1"/>
  <c r="S166" i="1"/>
  <c r="S165" i="1"/>
  <c r="S164" i="1"/>
  <c r="S163" i="1"/>
  <c r="S162" i="1"/>
  <c r="S161" i="1"/>
  <c r="S159" i="1"/>
  <c r="S158" i="1"/>
  <c r="S157" i="1"/>
  <c r="S156" i="1"/>
  <c r="S155" i="1"/>
  <c r="S154" i="1"/>
  <c r="S153" i="1"/>
  <c r="S152" i="1"/>
  <c r="S151" i="1"/>
  <c r="S150" i="1"/>
  <c r="S149" i="1"/>
  <c r="S147" i="1"/>
  <c r="S146" i="1"/>
  <c r="S145" i="1"/>
  <c r="S144" i="1"/>
  <c r="S143" i="1"/>
  <c r="S142" i="1"/>
  <c r="S141" i="1"/>
  <c r="S140" i="1"/>
  <c r="S139" i="1"/>
  <c r="S138" i="1"/>
  <c r="S137" i="1"/>
  <c r="S135" i="1"/>
  <c r="S134" i="1"/>
  <c r="S133" i="1"/>
  <c r="S132" i="1"/>
  <c r="S131" i="1"/>
  <c r="S130" i="1"/>
  <c r="S129" i="1"/>
  <c r="S128" i="1"/>
  <c r="S127" i="1"/>
  <c r="S126" i="1"/>
  <c r="S124" i="1"/>
  <c r="S123" i="1"/>
  <c r="S122" i="1"/>
  <c r="S121" i="1"/>
  <c r="S120" i="1"/>
  <c r="S119" i="1"/>
  <c r="S118" i="1"/>
  <c r="S117" i="1"/>
  <c r="S116" i="1"/>
  <c r="S115" i="1"/>
  <c r="S113" i="1"/>
  <c r="S112" i="1"/>
  <c r="S111" i="1"/>
  <c r="S110" i="1"/>
  <c r="S109" i="1"/>
  <c r="S108" i="1"/>
  <c r="S107" i="1"/>
  <c r="S106" i="1"/>
  <c r="S105" i="1"/>
  <c r="S104" i="1"/>
  <c r="S103" i="1"/>
  <c r="S102" i="1"/>
  <c r="S101" i="1"/>
  <c r="S100" i="1"/>
  <c r="S99" i="1"/>
  <c r="S98" i="1"/>
  <c r="S97" i="1"/>
  <c r="S96" i="1"/>
  <c r="S94" i="1"/>
  <c r="S93" i="1"/>
  <c r="S92" i="1"/>
  <c r="S91" i="1"/>
  <c r="S90" i="1"/>
  <c r="S89" i="1"/>
  <c r="S88" i="1"/>
  <c r="S87" i="1"/>
  <c r="S85" i="1"/>
  <c r="S84" i="1"/>
  <c r="S83" i="1"/>
  <c r="S82" i="1"/>
  <c r="S81" i="1"/>
  <c r="S80" i="1"/>
  <c r="S79" i="1"/>
  <c r="S78" i="1"/>
  <c r="S77" i="1"/>
  <c r="S76" i="1"/>
  <c r="S75" i="1"/>
  <c r="S73" i="1"/>
  <c r="S72" i="1"/>
  <c r="S71" i="1"/>
  <c r="S70" i="1"/>
  <c r="S69" i="1"/>
  <c r="S68" i="1"/>
  <c r="S67" i="1"/>
  <c r="S66" i="1"/>
  <c r="S65" i="1"/>
  <c r="S64" i="1"/>
  <c r="S63" i="1"/>
  <c r="S61" i="1"/>
  <c r="S60" i="1"/>
  <c r="S59" i="1"/>
  <c r="S58" i="1"/>
  <c r="S57" i="1"/>
  <c r="S56" i="1"/>
  <c r="S55" i="1"/>
  <c r="S54" i="1"/>
  <c r="S53" i="1"/>
  <c r="S52" i="1"/>
  <c r="S50" i="1"/>
  <c r="S49" i="1"/>
  <c r="S48" i="1"/>
  <c r="S47" i="1"/>
  <c r="S46" i="1"/>
  <c r="S45" i="1"/>
  <c r="S44" i="1"/>
  <c r="S43" i="1"/>
  <c r="S42" i="1"/>
  <c r="S41" i="1"/>
  <c r="S39" i="1"/>
  <c r="S38" i="1"/>
  <c r="S37" i="1"/>
  <c r="S36" i="1"/>
  <c r="S35" i="1"/>
  <c r="S34" i="1"/>
  <c r="S33" i="1"/>
  <c r="S32" i="1"/>
  <c r="S30" i="1"/>
  <c r="S29" i="1"/>
  <c r="S28" i="1"/>
  <c r="S27" i="1"/>
  <c r="S26" i="1"/>
  <c r="S25" i="1"/>
  <c r="S24" i="1"/>
  <c r="S23" i="1"/>
  <c r="S22" i="1"/>
  <c r="S21" i="1"/>
  <c r="S20" i="1"/>
  <c r="S18" i="1"/>
  <c r="S17" i="1"/>
  <c r="S16" i="1"/>
  <c r="S15" i="1"/>
  <c r="S14" i="1"/>
  <c r="S13" i="1"/>
  <c r="S12" i="1"/>
  <c r="S11" i="1"/>
  <c r="S10" i="1"/>
  <c r="S8" i="1"/>
  <c r="S7" i="1"/>
  <c r="S6" i="1"/>
  <c r="S5" i="1"/>
  <c r="S4" i="1"/>
  <c r="Q677" i="1"/>
  <c r="Q676" i="1"/>
  <c r="Q675" i="1"/>
  <c r="Q674" i="1"/>
  <c r="Q673" i="1"/>
  <c r="Q672" i="1"/>
  <c r="Q671" i="1"/>
  <c r="Q670" i="1"/>
  <c r="Q669" i="1"/>
  <c r="Q668" i="1"/>
  <c r="Q666" i="1"/>
  <c r="Q665" i="1"/>
  <c r="Q664" i="1"/>
  <c r="Q663" i="1"/>
  <c r="Q662" i="1"/>
  <c r="Q661" i="1"/>
  <c r="Q660" i="1"/>
  <c r="Q659" i="1"/>
  <c r="Q658" i="1"/>
  <c r="Q657" i="1"/>
  <c r="Q656" i="1"/>
  <c r="Q654" i="1"/>
  <c r="Q653" i="1"/>
  <c r="Q652" i="1"/>
  <c r="Q651" i="1"/>
  <c r="Q650" i="1"/>
  <c r="Q649" i="1"/>
  <c r="Q648" i="1"/>
  <c r="Q647" i="1"/>
  <c r="Q646" i="1"/>
  <c r="Q644" i="1"/>
  <c r="Q643" i="1"/>
  <c r="Q642" i="1"/>
  <c r="Q641" i="1"/>
  <c r="Q640" i="1"/>
  <c r="Q639" i="1"/>
  <c r="Q638" i="1"/>
  <c r="Q637" i="1"/>
  <c r="Q635" i="1"/>
  <c r="Q634" i="1"/>
  <c r="Q633" i="1"/>
  <c r="Q632" i="1"/>
  <c r="Q631" i="1"/>
  <c r="Q630" i="1"/>
  <c r="Q629" i="1"/>
  <c r="Q628" i="1"/>
  <c r="Q627" i="1"/>
  <c r="Q626" i="1"/>
  <c r="Q625" i="1"/>
  <c r="Q624" i="1"/>
  <c r="Q623" i="1"/>
  <c r="Q622" i="1"/>
  <c r="Q621" i="1"/>
  <c r="Q620" i="1"/>
  <c r="Q619" i="1"/>
  <c r="Q618" i="1"/>
  <c r="Q617" i="1"/>
  <c r="Q616" i="1"/>
  <c r="Q615" i="1"/>
  <c r="Q613" i="1"/>
  <c r="Q612" i="1"/>
  <c r="Q611" i="1"/>
  <c r="Q610" i="1"/>
  <c r="Q609" i="1"/>
  <c r="Q608" i="1"/>
  <c r="Q607" i="1"/>
  <c r="Q606" i="1"/>
  <c r="Q605" i="1"/>
  <c r="Q604" i="1"/>
  <c r="Q603" i="1"/>
  <c r="Q602" i="1"/>
  <c r="Q601" i="1"/>
  <c r="Q600" i="1"/>
  <c r="Q599" i="1"/>
  <c r="Q598" i="1"/>
  <c r="Q597" i="1"/>
  <c r="Q596" i="1"/>
  <c r="Q594" i="1"/>
  <c r="Q593" i="1"/>
  <c r="Q592" i="1"/>
  <c r="Q591" i="1"/>
  <c r="Q590" i="1"/>
  <c r="Q589" i="1"/>
  <c r="Q588" i="1"/>
  <c r="Q587" i="1"/>
  <c r="Q586" i="1"/>
  <c r="Q585" i="1"/>
  <c r="Q584" i="1"/>
  <c r="Q582" i="1"/>
  <c r="Q581" i="1"/>
  <c r="Q580" i="1"/>
  <c r="Q579" i="1"/>
  <c r="Q578" i="1"/>
  <c r="Q577" i="1"/>
  <c r="Q576" i="1"/>
  <c r="Q575" i="1"/>
  <c r="Q574" i="1"/>
  <c r="Q573" i="1"/>
  <c r="Q572" i="1"/>
  <c r="Q571" i="1"/>
  <c r="Q570" i="1"/>
  <c r="Q569" i="1"/>
  <c r="Q568" i="1"/>
  <c r="Q567" i="1"/>
  <c r="Q565" i="1"/>
  <c r="Q564" i="1"/>
  <c r="Q563" i="1"/>
  <c r="Q562" i="1"/>
  <c r="Q561" i="1"/>
  <c r="Q560" i="1"/>
  <c r="Q559" i="1"/>
  <c r="Q558" i="1"/>
  <c r="Q557" i="1"/>
  <c r="Q556" i="1"/>
  <c r="Q555" i="1"/>
  <c r="Q553" i="1"/>
  <c r="Q552" i="1"/>
  <c r="Q551" i="1"/>
  <c r="Q550" i="1"/>
  <c r="Q549" i="1"/>
  <c r="Q548" i="1"/>
  <c r="Q547" i="1"/>
  <c r="Q546" i="1"/>
  <c r="Q545" i="1"/>
  <c r="Q544" i="1"/>
  <c r="Q543" i="1"/>
  <c r="Q541" i="1"/>
  <c r="Q540" i="1"/>
  <c r="Q539" i="1"/>
  <c r="Q538" i="1"/>
  <c r="Q537" i="1"/>
  <c r="Q536" i="1"/>
  <c r="Q535" i="1"/>
  <c r="Q534" i="1"/>
  <c r="Q533" i="1"/>
  <c r="Q532" i="1"/>
  <c r="Q531" i="1"/>
  <c r="Q529" i="1"/>
  <c r="Q528" i="1"/>
  <c r="Q527" i="1"/>
  <c r="Q526" i="1"/>
  <c r="Q525" i="1"/>
  <c r="Q524" i="1"/>
  <c r="Q523" i="1"/>
  <c r="Q522" i="1"/>
  <c r="Q521" i="1"/>
  <c r="Q520" i="1"/>
  <c r="Q518" i="1"/>
  <c r="Q517" i="1"/>
  <c r="Q516" i="1"/>
  <c r="Q515" i="1"/>
  <c r="Q514" i="1"/>
  <c r="Q513" i="1"/>
  <c r="Q512" i="1"/>
  <c r="Q511" i="1"/>
  <c r="Q510" i="1"/>
  <c r="Q509" i="1"/>
  <c r="Q507" i="1"/>
  <c r="Q506" i="1"/>
  <c r="Q505" i="1"/>
  <c r="Q504" i="1"/>
  <c r="Q503" i="1"/>
  <c r="Q502" i="1"/>
  <c r="Q501" i="1"/>
  <c r="Q500" i="1"/>
  <c r="Q499" i="1"/>
  <c r="Q498" i="1"/>
  <c r="Q497" i="1"/>
  <c r="Q496" i="1"/>
  <c r="Q495" i="1"/>
  <c r="Q494" i="1"/>
  <c r="Q493" i="1"/>
  <c r="Q492" i="1"/>
  <c r="Q491" i="1"/>
  <c r="Q490" i="1"/>
  <c r="Q489" i="1"/>
  <c r="Q488" i="1"/>
  <c r="Q487" i="1"/>
  <c r="Q486" i="1"/>
  <c r="Q485" i="1"/>
  <c r="Q484" i="1"/>
  <c r="Q483" i="1"/>
  <c r="Q482" i="1"/>
  <c r="Q481" i="1"/>
  <c r="Q479" i="1"/>
  <c r="Q478" i="1"/>
  <c r="Q477" i="1"/>
  <c r="Q476" i="1"/>
  <c r="Q475" i="1"/>
  <c r="Q474" i="1"/>
  <c r="Q473" i="1"/>
  <c r="Q472" i="1"/>
  <c r="Q471" i="1"/>
  <c r="Q470" i="1"/>
  <c r="Q468" i="1"/>
  <c r="Q467" i="1"/>
  <c r="Q466" i="1"/>
  <c r="Q465" i="1"/>
  <c r="Q464" i="1"/>
  <c r="Q463" i="1"/>
  <c r="Q462" i="1"/>
  <c r="Q461" i="1"/>
  <c r="Q460" i="1"/>
  <c r="Q458" i="1"/>
  <c r="Q457" i="1"/>
  <c r="Q456" i="1"/>
  <c r="Q455" i="1"/>
  <c r="Q454" i="1"/>
  <c r="Q453" i="1"/>
  <c r="Q452" i="1"/>
  <c r="Q451" i="1"/>
  <c r="Q450" i="1"/>
  <c r="Q449" i="1"/>
  <c r="Q448" i="1"/>
  <c r="Q447" i="1"/>
  <c r="Q446" i="1"/>
  <c r="Q445" i="1"/>
  <c r="Q444" i="1"/>
  <c r="Q443" i="1"/>
  <c r="Q442" i="1"/>
  <c r="Q441" i="1"/>
  <c r="Q439" i="1"/>
  <c r="Q438" i="1"/>
  <c r="Q437" i="1"/>
  <c r="Q436" i="1"/>
  <c r="Q435" i="1"/>
  <c r="Q434" i="1"/>
  <c r="Q433" i="1"/>
  <c r="Q432" i="1"/>
  <c r="Q431" i="1"/>
  <c r="Q429" i="1"/>
  <c r="Q428" i="1"/>
  <c r="Q427" i="1"/>
  <c r="Q426" i="1"/>
  <c r="Q425" i="1"/>
  <c r="Q424" i="1"/>
  <c r="Q423" i="1"/>
  <c r="Q422" i="1"/>
  <c r="Q420" i="1"/>
  <c r="Q419" i="1"/>
  <c r="Q418" i="1"/>
  <c r="Q417" i="1"/>
  <c r="Q416" i="1"/>
  <c r="Q415" i="1"/>
  <c r="Q414" i="1"/>
  <c r="Q413" i="1"/>
  <c r="Q412" i="1"/>
  <c r="Q410" i="1"/>
  <c r="Q409" i="1"/>
  <c r="Q408" i="1"/>
  <c r="Q407" i="1"/>
  <c r="Q406" i="1"/>
  <c r="Q405" i="1"/>
  <c r="Q404" i="1"/>
  <c r="Q403" i="1"/>
  <c r="Q402" i="1"/>
  <c r="Q401" i="1"/>
  <c r="Q399" i="1"/>
  <c r="Q398" i="1"/>
  <c r="Q397" i="1"/>
  <c r="Q396" i="1"/>
  <c r="Q395" i="1"/>
  <c r="Q394" i="1"/>
  <c r="Q393" i="1"/>
  <c r="Q391" i="1"/>
  <c r="Q390" i="1"/>
  <c r="Q389" i="1"/>
  <c r="Q388" i="1"/>
  <c r="Q387" i="1"/>
  <c r="Q386" i="1"/>
  <c r="Q385" i="1"/>
  <c r="Q384" i="1"/>
  <c r="Q383" i="1"/>
  <c r="Q382" i="1"/>
  <c r="Q380" i="1"/>
  <c r="Q379" i="1"/>
  <c r="Q378" i="1"/>
  <c r="Q377" i="1"/>
  <c r="Q376" i="1"/>
  <c r="Q375" i="1"/>
  <c r="Q374" i="1"/>
  <c r="Q373" i="1"/>
  <c r="Q372" i="1"/>
  <c r="Q371" i="1"/>
  <c r="Q370" i="1"/>
  <c r="Q368" i="1"/>
  <c r="Q367" i="1"/>
  <c r="Q366" i="1"/>
  <c r="Q365" i="1"/>
  <c r="Q364" i="1"/>
  <c r="Q363" i="1"/>
  <c r="Q362" i="1"/>
  <c r="Q361" i="1"/>
  <c r="Q360" i="1"/>
  <c r="Q359" i="1"/>
  <c r="Q358" i="1"/>
  <c r="Q357" i="1"/>
  <c r="Q356" i="1"/>
  <c r="Q355" i="1"/>
  <c r="Q354" i="1"/>
  <c r="Q353" i="1"/>
  <c r="Q352" i="1"/>
  <c r="Q351" i="1"/>
  <c r="Q350" i="1"/>
  <c r="Q349" i="1"/>
  <c r="Q347" i="1"/>
  <c r="Q346" i="1"/>
  <c r="Q345" i="1"/>
  <c r="Q344" i="1"/>
  <c r="Q343" i="1"/>
  <c r="Q342" i="1"/>
  <c r="Q341" i="1"/>
  <c r="Q340" i="1"/>
  <c r="Q339" i="1"/>
  <c r="Q337" i="1"/>
  <c r="Q336" i="1"/>
  <c r="Q335" i="1"/>
  <c r="Q334" i="1"/>
  <c r="Q333" i="1"/>
  <c r="Q332" i="1"/>
  <c r="Q331" i="1"/>
  <c r="Q330" i="1"/>
  <c r="Q329" i="1"/>
  <c r="Q328" i="1"/>
  <c r="Q326" i="1"/>
  <c r="Q325" i="1"/>
  <c r="Q324" i="1"/>
  <c r="Q323" i="1"/>
  <c r="Q322" i="1"/>
  <c r="Q321" i="1"/>
  <c r="Q320" i="1"/>
  <c r="Q319" i="1"/>
  <c r="Q318" i="1"/>
  <c r="Q317" i="1"/>
  <c r="Q316" i="1"/>
  <c r="Q314" i="1"/>
  <c r="Q313" i="1"/>
  <c r="Q312" i="1"/>
  <c r="Q311" i="1"/>
  <c r="Q310" i="1"/>
  <c r="Q309" i="1"/>
  <c r="Q308" i="1"/>
  <c r="Q307" i="1"/>
  <c r="Q306" i="1"/>
  <c r="Q305" i="1"/>
  <c r="Q304" i="1"/>
  <c r="Q303" i="1"/>
  <c r="Q302" i="1"/>
  <c r="Q301" i="1"/>
  <c r="Q300" i="1"/>
  <c r="Q299" i="1"/>
  <c r="Q298" i="1"/>
  <c r="Q297" i="1"/>
  <c r="Q296" i="1"/>
  <c r="Q295" i="1"/>
  <c r="Q293" i="1"/>
  <c r="Q292" i="1"/>
  <c r="Q291" i="1"/>
  <c r="Q290" i="1"/>
  <c r="Q289" i="1"/>
  <c r="Q288" i="1"/>
  <c r="Q287" i="1"/>
  <c r="Q286" i="1"/>
  <c r="Q285" i="1"/>
  <c r="Q284" i="1"/>
  <c r="Q283" i="1"/>
  <c r="Q281" i="1"/>
  <c r="Q280" i="1"/>
  <c r="Q279" i="1"/>
  <c r="Q278" i="1"/>
  <c r="Q277" i="1"/>
  <c r="Q276" i="1"/>
  <c r="Q275" i="1"/>
  <c r="Q274" i="1"/>
  <c r="Q273" i="1"/>
  <c r="Q272" i="1"/>
  <c r="Q271" i="1"/>
  <c r="Q269" i="1"/>
  <c r="Q268" i="1"/>
  <c r="Q267" i="1"/>
  <c r="Q266" i="1"/>
  <c r="Q265" i="1"/>
  <c r="Q264" i="1"/>
  <c r="Q263" i="1"/>
  <c r="Q262" i="1"/>
  <c r="Q261" i="1"/>
  <c r="Q260" i="1"/>
  <c r="Q259" i="1"/>
  <c r="Q257" i="1"/>
  <c r="Q256" i="1"/>
  <c r="Q255" i="1"/>
  <c r="Q254" i="1"/>
  <c r="Q253" i="1"/>
  <c r="Q252" i="1"/>
  <c r="Q251" i="1"/>
  <c r="Q250" i="1"/>
  <c r="Q249" i="1"/>
  <c r="Q248" i="1"/>
  <c r="Q247" i="1"/>
  <c r="Q245" i="1"/>
  <c r="Q244" i="1"/>
  <c r="Q243" i="1"/>
  <c r="Q242" i="1"/>
  <c r="Q241" i="1"/>
  <c r="Q240" i="1"/>
  <c r="Q239" i="1"/>
  <c r="Q238" i="1"/>
  <c r="Q237" i="1"/>
  <c r="Q236" i="1"/>
  <c r="Q235" i="1"/>
  <c r="Q233" i="1"/>
  <c r="Q232" i="1"/>
  <c r="Q231" i="1"/>
  <c r="Q230" i="1"/>
  <c r="Q229" i="1"/>
  <c r="Q228" i="1"/>
  <c r="Q227" i="1"/>
  <c r="Q226" i="1"/>
  <c r="Q225" i="1"/>
  <c r="Q223" i="1"/>
  <c r="Q222" i="1"/>
  <c r="Q221" i="1"/>
  <c r="Q220" i="1"/>
  <c r="Q219" i="1"/>
  <c r="Q218" i="1"/>
  <c r="Q217" i="1"/>
  <c r="Q216" i="1"/>
  <c r="Q215" i="1"/>
  <c r="Q214" i="1"/>
  <c r="Q213" i="1"/>
  <c r="Q212" i="1"/>
  <c r="Q211" i="1"/>
  <c r="Q210" i="1"/>
  <c r="Q209" i="1"/>
  <c r="Q208" i="1"/>
  <c r="Q207" i="1"/>
  <c r="Q206" i="1"/>
  <c r="Q205" i="1"/>
  <c r="Q204" i="1"/>
  <c r="Q203" i="1"/>
  <c r="Q202" i="1"/>
  <c r="Q201" i="1"/>
  <c r="Q200" i="1"/>
  <c r="Q199" i="1"/>
  <c r="Q198" i="1"/>
  <c r="Q197" i="1"/>
  <c r="Q196" i="1"/>
  <c r="Q195" i="1"/>
  <c r="Q193" i="1"/>
  <c r="Q192" i="1"/>
  <c r="Q191" i="1"/>
  <c r="Q190" i="1"/>
  <c r="Q189" i="1"/>
  <c r="Q188" i="1"/>
  <c r="Q187" i="1"/>
  <c r="Q186" i="1"/>
  <c r="Q185" i="1"/>
  <c r="Q184" i="1"/>
  <c r="Q182" i="1"/>
  <c r="Q181" i="1"/>
  <c r="Q180" i="1"/>
  <c r="Q179" i="1"/>
  <c r="Q178" i="1"/>
  <c r="Q177" i="1"/>
  <c r="Q176" i="1"/>
  <c r="Q175" i="1"/>
  <c r="Q174" i="1"/>
  <c r="Q173" i="1"/>
  <c r="Q171" i="1"/>
  <c r="Q170" i="1"/>
  <c r="Q169" i="1"/>
  <c r="Q168" i="1"/>
  <c r="Q167" i="1"/>
  <c r="Q166" i="1"/>
  <c r="Q165" i="1"/>
  <c r="Q164" i="1"/>
  <c r="Q163" i="1"/>
  <c r="Q162" i="1"/>
  <c r="Q161" i="1"/>
  <c r="Q159" i="1"/>
  <c r="Q158" i="1"/>
  <c r="Q157" i="1"/>
  <c r="Q156" i="1"/>
  <c r="Q155" i="1"/>
  <c r="Q154" i="1"/>
  <c r="Q153" i="1"/>
  <c r="Q152" i="1"/>
  <c r="Q151" i="1"/>
  <c r="Q150" i="1"/>
  <c r="Q149" i="1"/>
  <c r="Q147" i="1"/>
  <c r="Q146" i="1"/>
  <c r="Q145" i="1"/>
  <c r="Q144" i="1"/>
  <c r="Q143" i="1"/>
  <c r="Q142" i="1"/>
  <c r="Q141" i="1"/>
  <c r="Q140" i="1"/>
  <c r="Q139" i="1"/>
  <c r="Q138" i="1"/>
  <c r="Q137" i="1"/>
  <c r="Q135" i="1"/>
  <c r="Q134" i="1"/>
  <c r="Q133" i="1"/>
  <c r="Q132" i="1"/>
  <c r="Q131" i="1"/>
  <c r="Q130" i="1"/>
  <c r="Q129" i="1"/>
  <c r="Q128" i="1"/>
  <c r="Q127" i="1"/>
  <c r="Q126" i="1"/>
  <c r="Q124" i="1"/>
  <c r="Q123" i="1"/>
  <c r="Q122" i="1"/>
  <c r="Q121" i="1"/>
  <c r="Q120" i="1"/>
  <c r="Q119" i="1"/>
  <c r="Q118" i="1"/>
  <c r="Q117" i="1"/>
  <c r="Q116" i="1"/>
  <c r="Q115" i="1"/>
  <c r="Q113" i="1"/>
  <c r="Q112" i="1"/>
  <c r="Q111" i="1"/>
  <c r="Q110" i="1"/>
  <c r="Q109" i="1"/>
  <c r="Q108" i="1"/>
  <c r="Q107" i="1"/>
  <c r="Q106" i="1"/>
  <c r="Q105" i="1"/>
  <c r="Q104" i="1"/>
  <c r="Q103" i="1"/>
  <c r="Q102" i="1"/>
  <c r="Q101" i="1"/>
  <c r="Q100" i="1"/>
  <c r="Q99" i="1"/>
  <c r="Q98" i="1"/>
  <c r="Q97" i="1"/>
  <c r="Q96" i="1"/>
  <c r="Q94" i="1"/>
  <c r="Q93" i="1"/>
  <c r="Q92" i="1"/>
  <c r="Q91" i="1"/>
  <c r="Q90" i="1"/>
  <c r="Q89" i="1"/>
  <c r="Q88" i="1"/>
  <c r="Q87" i="1"/>
  <c r="Q85" i="1"/>
  <c r="Q84" i="1"/>
  <c r="Q83" i="1"/>
  <c r="Q82" i="1"/>
  <c r="Q81" i="1"/>
  <c r="Q80" i="1"/>
  <c r="Q79" i="1"/>
  <c r="Q78" i="1"/>
  <c r="Q77" i="1"/>
  <c r="Q76" i="1"/>
  <c r="Q75" i="1"/>
  <c r="Q73" i="1"/>
  <c r="Q72" i="1"/>
  <c r="Q71" i="1"/>
  <c r="Q70" i="1"/>
  <c r="Q69" i="1"/>
  <c r="Q68" i="1"/>
  <c r="Q67" i="1"/>
  <c r="Q66" i="1"/>
  <c r="Q65" i="1"/>
  <c r="Q64" i="1"/>
  <c r="Q63" i="1"/>
  <c r="Q61" i="1"/>
  <c r="Q60" i="1"/>
  <c r="Q59" i="1"/>
  <c r="Q58" i="1"/>
  <c r="Q57" i="1"/>
  <c r="Q56" i="1"/>
  <c r="Q55" i="1"/>
  <c r="Q54" i="1"/>
  <c r="Q53" i="1"/>
  <c r="Q52" i="1"/>
  <c r="Q50" i="1"/>
  <c r="Q49" i="1"/>
  <c r="Q48" i="1"/>
  <c r="Q47" i="1"/>
  <c r="Q46" i="1"/>
  <c r="Q45" i="1"/>
  <c r="Q44" i="1"/>
  <c r="Q43" i="1"/>
  <c r="Q42" i="1"/>
  <c r="Q41" i="1"/>
  <c r="Q39" i="1"/>
  <c r="Q38" i="1"/>
  <c r="Q37" i="1"/>
  <c r="Q36" i="1"/>
  <c r="Q35" i="1"/>
  <c r="Q34" i="1"/>
  <c r="Q33" i="1"/>
  <c r="Q32" i="1"/>
  <c r="Q30" i="1"/>
  <c r="Q29" i="1"/>
  <c r="Q28" i="1"/>
  <c r="Q27" i="1"/>
  <c r="Q26" i="1"/>
  <c r="Q25" i="1"/>
  <c r="Q24" i="1"/>
  <c r="Q23" i="1"/>
  <c r="Q22" i="1"/>
  <c r="Q21" i="1"/>
  <c r="Q20" i="1"/>
  <c r="Q18" i="1"/>
  <c r="Q17" i="1"/>
  <c r="Q16" i="1"/>
  <c r="Q15" i="1"/>
  <c r="Q14" i="1"/>
  <c r="Q13" i="1"/>
  <c r="Q12" i="1"/>
  <c r="Q11" i="1"/>
  <c r="Q10" i="1"/>
  <c r="Q8" i="1"/>
  <c r="Q7" i="1"/>
  <c r="Q6" i="1"/>
  <c r="Q5" i="1"/>
  <c r="Q4" i="1"/>
  <c r="Q3" i="1"/>
  <c r="O4" i="1"/>
  <c r="O677" i="1"/>
  <c r="O676" i="1"/>
  <c r="O675" i="1"/>
  <c r="O674" i="1"/>
  <c r="O673" i="1"/>
  <c r="O672" i="1"/>
  <c r="O671" i="1"/>
  <c r="O670" i="1"/>
  <c r="O669" i="1"/>
  <c r="O668" i="1"/>
  <c r="O666" i="1"/>
  <c r="O665" i="1"/>
  <c r="O664" i="1"/>
  <c r="O663" i="1"/>
  <c r="O662" i="1"/>
  <c r="O661" i="1"/>
  <c r="O660" i="1"/>
  <c r="O659" i="1"/>
  <c r="O658" i="1"/>
  <c r="O657" i="1"/>
  <c r="O656" i="1"/>
  <c r="O654" i="1"/>
  <c r="O653" i="1"/>
  <c r="O652" i="1"/>
  <c r="O651" i="1"/>
  <c r="O650" i="1"/>
  <c r="O649" i="1"/>
  <c r="O648" i="1"/>
  <c r="O647" i="1"/>
  <c r="O646" i="1"/>
  <c r="O644" i="1"/>
  <c r="O643" i="1"/>
  <c r="O642" i="1"/>
  <c r="O641" i="1"/>
  <c r="O640" i="1"/>
  <c r="O639" i="1"/>
  <c r="O638" i="1"/>
  <c r="O637" i="1"/>
  <c r="O635" i="1"/>
  <c r="O634" i="1"/>
  <c r="O633" i="1"/>
  <c r="O632" i="1"/>
  <c r="O631" i="1"/>
  <c r="O630" i="1"/>
  <c r="O629" i="1"/>
  <c r="O628" i="1"/>
  <c r="O627" i="1"/>
  <c r="O626" i="1"/>
  <c r="O625" i="1"/>
  <c r="O624" i="1"/>
  <c r="O623" i="1"/>
  <c r="O622" i="1"/>
  <c r="O621" i="1"/>
  <c r="O620" i="1"/>
  <c r="O619" i="1"/>
  <c r="O618" i="1"/>
  <c r="O617" i="1"/>
  <c r="O616" i="1"/>
  <c r="O615" i="1"/>
  <c r="O613" i="1"/>
  <c r="O612" i="1"/>
  <c r="O611" i="1"/>
  <c r="O610" i="1"/>
  <c r="O609" i="1"/>
  <c r="O608" i="1"/>
  <c r="O607" i="1"/>
  <c r="O606" i="1"/>
  <c r="O605" i="1"/>
  <c r="O604" i="1"/>
  <c r="O603" i="1"/>
  <c r="O602" i="1"/>
  <c r="O601" i="1"/>
  <c r="O600" i="1"/>
  <c r="O599" i="1"/>
  <c r="O598" i="1"/>
  <c r="O597" i="1"/>
  <c r="O596" i="1"/>
  <c r="O594" i="1"/>
  <c r="O593" i="1"/>
  <c r="O592" i="1"/>
  <c r="O591" i="1"/>
  <c r="O590" i="1"/>
  <c r="O589" i="1"/>
  <c r="O588" i="1"/>
  <c r="O587" i="1"/>
  <c r="O586" i="1"/>
  <c r="O585" i="1"/>
  <c r="O584" i="1"/>
  <c r="O582" i="1"/>
  <c r="O581" i="1"/>
  <c r="O580" i="1"/>
  <c r="O579" i="1"/>
  <c r="O578" i="1"/>
  <c r="O577" i="1"/>
  <c r="O576" i="1"/>
  <c r="O575" i="1"/>
  <c r="O574" i="1"/>
  <c r="O573" i="1"/>
  <c r="O572" i="1"/>
  <c r="O571" i="1"/>
  <c r="O570" i="1"/>
  <c r="O569" i="1"/>
  <c r="O568" i="1"/>
  <c r="O567" i="1"/>
  <c r="O565" i="1"/>
  <c r="O564" i="1"/>
  <c r="O563" i="1"/>
  <c r="O562" i="1"/>
  <c r="O561" i="1"/>
  <c r="O560" i="1"/>
  <c r="O559" i="1"/>
  <c r="O558" i="1"/>
  <c r="O557" i="1"/>
  <c r="O556" i="1"/>
  <c r="O555" i="1"/>
  <c r="O553" i="1"/>
  <c r="O552" i="1"/>
  <c r="O551" i="1"/>
  <c r="O550" i="1"/>
  <c r="O549" i="1"/>
  <c r="O548" i="1"/>
  <c r="O547" i="1"/>
  <c r="O546" i="1"/>
  <c r="O545" i="1"/>
  <c r="O544" i="1"/>
  <c r="O543" i="1"/>
  <c r="O541" i="1"/>
  <c r="O540" i="1"/>
  <c r="O539" i="1"/>
  <c r="O538" i="1"/>
  <c r="O537" i="1"/>
  <c r="O536" i="1"/>
  <c r="O535" i="1"/>
  <c r="O534" i="1"/>
  <c r="O533" i="1"/>
  <c r="O532" i="1"/>
  <c r="O531" i="1"/>
  <c r="O529" i="1"/>
  <c r="O528" i="1"/>
  <c r="O527" i="1"/>
  <c r="O526" i="1"/>
  <c r="O525" i="1"/>
  <c r="O524" i="1"/>
  <c r="O523" i="1"/>
  <c r="O522" i="1"/>
  <c r="O521" i="1"/>
  <c r="O520" i="1"/>
  <c r="O518" i="1"/>
  <c r="O517" i="1"/>
  <c r="O516" i="1"/>
  <c r="O515" i="1"/>
  <c r="O514" i="1"/>
  <c r="O513" i="1"/>
  <c r="O512" i="1"/>
  <c r="O511" i="1"/>
  <c r="O510" i="1"/>
  <c r="O509" i="1"/>
  <c r="O507" i="1"/>
  <c r="O506" i="1"/>
  <c r="O505" i="1"/>
  <c r="O504" i="1"/>
  <c r="O503" i="1"/>
  <c r="O502" i="1"/>
  <c r="O501" i="1"/>
  <c r="O500" i="1"/>
  <c r="O499" i="1"/>
  <c r="O498" i="1"/>
  <c r="O497" i="1"/>
  <c r="O496" i="1"/>
  <c r="O495" i="1"/>
  <c r="O494" i="1"/>
  <c r="O493" i="1"/>
  <c r="O492" i="1"/>
  <c r="O491" i="1"/>
  <c r="O490" i="1"/>
  <c r="O489" i="1"/>
  <c r="O488" i="1"/>
  <c r="O487" i="1"/>
  <c r="O486" i="1"/>
  <c r="O485" i="1"/>
  <c r="O484" i="1"/>
  <c r="O483" i="1"/>
  <c r="O482" i="1"/>
  <c r="O481" i="1"/>
  <c r="O479" i="1"/>
  <c r="O478" i="1"/>
  <c r="O477" i="1"/>
  <c r="O476" i="1"/>
  <c r="O475" i="1"/>
  <c r="O474" i="1"/>
  <c r="O473" i="1"/>
  <c r="O472" i="1"/>
  <c r="O471" i="1"/>
  <c r="O470" i="1"/>
  <c r="O468" i="1"/>
  <c r="O467" i="1"/>
  <c r="O466" i="1"/>
  <c r="O465" i="1"/>
  <c r="O464" i="1"/>
  <c r="O463" i="1"/>
  <c r="O462" i="1"/>
  <c r="O461" i="1"/>
  <c r="O460" i="1"/>
  <c r="O458" i="1"/>
  <c r="O457" i="1"/>
  <c r="O456" i="1"/>
  <c r="O455" i="1"/>
  <c r="O454" i="1"/>
  <c r="O453" i="1"/>
  <c r="O452" i="1"/>
  <c r="O451" i="1"/>
  <c r="O450" i="1"/>
  <c r="O449" i="1"/>
  <c r="O448" i="1"/>
  <c r="O447" i="1"/>
  <c r="O446" i="1"/>
  <c r="O445" i="1"/>
  <c r="O444" i="1"/>
  <c r="O443" i="1"/>
  <c r="O442" i="1"/>
  <c r="O441" i="1"/>
  <c r="O439" i="1"/>
  <c r="O438" i="1"/>
  <c r="O437" i="1"/>
  <c r="O436" i="1"/>
  <c r="O435" i="1"/>
  <c r="O434" i="1"/>
  <c r="O433" i="1"/>
  <c r="O432" i="1"/>
  <c r="O431" i="1"/>
  <c r="O429" i="1"/>
  <c r="O428" i="1"/>
  <c r="O427" i="1"/>
  <c r="O426" i="1"/>
  <c r="O425" i="1"/>
  <c r="O424" i="1"/>
  <c r="O423" i="1"/>
  <c r="O422" i="1"/>
  <c r="O420" i="1"/>
  <c r="O419" i="1"/>
  <c r="O418" i="1"/>
  <c r="O417" i="1"/>
  <c r="O416" i="1"/>
  <c r="O415" i="1"/>
  <c r="O414" i="1"/>
  <c r="O413" i="1"/>
  <c r="O412" i="1"/>
  <c r="O410" i="1"/>
  <c r="O409" i="1"/>
  <c r="O408" i="1"/>
  <c r="O407" i="1"/>
  <c r="O406" i="1"/>
  <c r="O405" i="1"/>
  <c r="O404" i="1"/>
  <c r="O403" i="1"/>
  <c r="O402" i="1"/>
  <c r="O401" i="1"/>
  <c r="O399" i="1"/>
  <c r="O398" i="1"/>
  <c r="O397" i="1"/>
  <c r="O396" i="1"/>
  <c r="O395" i="1"/>
  <c r="O394" i="1"/>
  <c r="O393" i="1"/>
  <c r="O391" i="1"/>
  <c r="O390" i="1"/>
  <c r="O389" i="1"/>
  <c r="O388" i="1"/>
  <c r="O387" i="1"/>
  <c r="O386" i="1"/>
  <c r="O385" i="1"/>
  <c r="O384" i="1"/>
  <c r="O383" i="1"/>
  <c r="O382" i="1"/>
  <c r="O380" i="1"/>
  <c r="O379" i="1"/>
  <c r="O378" i="1"/>
  <c r="O377" i="1"/>
  <c r="O376" i="1"/>
  <c r="O375" i="1"/>
  <c r="O374" i="1"/>
  <c r="O373" i="1"/>
  <c r="O372" i="1"/>
  <c r="O371" i="1"/>
  <c r="O370" i="1"/>
  <c r="O368" i="1"/>
  <c r="O367" i="1"/>
  <c r="O366" i="1"/>
  <c r="O365" i="1"/>
  <c r="O364" i="1"/>
  <c r="O363" i="1"/>
  <c r="O362" i="1"/>
  <c r="O361" i="1"/>
  <c r="O360" i="1"/>
  <c r="O359" i="1"/>
  <c r="O358" i="1"/>
  <c r="O357" i="1"/>
  <c r="O356" i="1"/>
  <c r="O355" i="1"/>
  <c r="O354" i="1"/>
  <c r="O353" i="1"/>
  <c r="O352" i="1"/>
  <c r="O351" i="1"/>
  <c r="O350" i="1"/>
  <c r="O349" i="1"/>
  <c r="O347" i="1"/>
  <c r="O346" i="1"/>
  <c r="O345" i="1"/>
  <c r="O344" i="1"/>
  <c r="O343" i="1"/>
  <c r="O342" i="1"/>
  <c r="O341" i="1"/>
  <c r="O340" i="1"/>
  <c r="O339" i="1"/>
  <c r="O337" i="1"/>
  <c r="O336" i="1"/>
  <c r="O335" i="1"/>
  <c r="O334" i="1"/>
  <c r="O333" i="1"/>
  <c r="O332" i="1"/>
  <c r="O331" i="1"/>
  <c r="O330" i="1"/>
  <c r="O329" i="1"/>
  <c r="O328" i="1"/>
  <c r="O326" i="1"/>
  <c r="O325" i="1"/>
  <c r="O324" i="1"/>
  <c r="O323" i="1"/>
  <c r="O322" i="1"/>
  <c r="O321" i="1"/>
  <c r="O320" i="1"/>
  <c r="O319" i="1"/>
  <c r="O318" i="1"/>
  <c r="O317" i="1"/>
  <c r="O316" i="1"/>
  <c r="O314" i="1"/>
  <c r="O313" i="1"/>
  <c r="O312" i="1"/>
  <c r="O311" i="1"/>
  <c r="O310" i="1"/>
  <c r="O309" i="1"/>
  <c r="O308" i="1"/>
  <c r="O307" i="1"/>
  <c r="O306" i="1"/>
  <c r="O305" i="1"/>
  <c r="O304" i="1"/>
  <c r="O303" i="1"/>
  <c r="O302" i="1"/>
  <c r="O301" i="1"/>
  <c r="O300" i="1"/>
  <c r="O299" i="1"/>
  <c r="O298" i="1"/>
  <c r="O297" i="1"/>
  <c r="O296" i="1"/>
  <c r="O295" i="1"/>
  <c r="O293" i="1"/>
  <c r="O292" i="1"/>
  <c r="O291" i="1"/>
  <c r="O290" i="1"/>
  <c r="O289" i="1"/>
  <c r="O288" i="1"/>
  <c r="O287" i="1"/>
  <c r="O286" i="1"/>
  <c r="O285" i="1"/>
  <c r="O284" i="1"/>
  <c r="O283" i="1"/>
  <c r="O281" i="1"/>
  <c r="O280" i="1"/>
  <c r="O279" i="1"/>
  <c r="O278" i="1"/>
  <c r="O277" i="1"/>
  <c r="O276" i="1"/>
  <c r="O275" i="1"/>
  <c r="O274" i="1"/>
  <c r="O273" i="1"/>
  <c r="O272" i="1"/>
  <c r="O271" i="1"/>
  <c r="O269" i="1"/>
  <c r="O268" i="1"/>
  <c r="O267" i="1"/>
  <c r="O266" i="1"/>
  <c r="O265" i="1"/>
  <c r="O264" i="1"/>
  <c r="O263" i="1"/>
  <c r="O262" i="1"/>
  <c r="O261" i="1"/>
  <c r="O260" i="1"/>
  <c r="O259" i="1"/>
  <c r="O257" i="1"/>
  <c r="O256" i="1"/>
  <c r="O255" i="1"/>
  <c r="O254" i="1"/>
  <c r="O253" i="1"/>
  <c r="O252" i="1"/>
  <c r="O251" i="1"/>
  <c r="O250" i="1"/>
  <c r="O249" i="1"/>
  <c r="O248" i="1"/>
  <c r="O247" i="1"/>
  <c r="O245" i="1"/>
  <c r="O244" i="1"/>
  <c r="O243" i="1"/>
  <c r="O242" i="1"/>
  <c r="O241" i="1"/>
  <c r="O240" i="1"/>
  <c r="O239" i="1"/>
  <c r="O238" i="1"/>
  <c r="O237" i="1"/>
  <c r="O236" i="1"/>
  <c r="O235" i="1"/>
  <c r="O233" i="1"/>
  <c r="O232" i="1"/>
  <c r="O231" i="1"/>
  <c r="O230" i="1"/>
  <c r="O229" i="1"/>
  <c r="O228" i="1"/>
  <c r="O227" i="1"/>
  <c r="O226" i="1"/>
  <c r="O225" i="1"/>
  <c r="O223" i="1"/>
  <c r="O222" i="1"/>
  <c r="O221" i="1"/>
  <c r="O220" i="1"/>
  <c r="O219" i="1"/>
  <c r="O218" i="1"/>
  <c r="O217" i="1"/>
  <c r="O216" i="1"/>
  <c r="O215" i="1"/>
  <c r="O214" i="1"/>
  <c r="O213" i="1"/>
  <c r="O212" i="1"/>
  <c r="O211" i="1"/>
  <c r="O210" i="1"/>
  <c r="O209" i="1"/>
  <c r="O208" i="1"/>
  <c r="O207" i="1"/>
  <c r="O206" i="1"/>
  <c r="O205" i="1"/>
  <c r="O204" i="1"/>
  <c r="O203" i="1"/>
  <c r="O202" i="1"/>
  <c r="O201" i="1"/>
  <c r="O200" i="1"/>
  <c r="O199" i="1"/>
  <c r="O198" i="1"/>
  <c r="O197" i="1"/>
  <c r="O196" i="1"/>
  <c r="O195" i="1"/>
  <c r="O193" i="1"/>
  <c r="O192" i="1"/>
  <c r="O191" i="1"/>
  <c r="O190" i="1"/>
  <c r="O189" i="1"/>
  <c r="O188" i="1"/>
  <c r="O187" i="1"/>
  <c r="O186" i="1"/>
  <c r="O185" i="1"/>
  <c r="O184" i="1"/>
  <c r="O182" i="1"/>
  <c r="O181" i="1"/>
  <c r="O180" i="1"/>
  <c r="O179" i="1"/>
  <c r="O178" i="1"/>
  <c r="O177" i="1"/>
  <c r="O176" i="1"/>
  <c r="O175" i="1"/>
  <c r="O174" i="1"/>
  <c r="O173" i="1"/>
  <c r="O171" i="1"/>
  <c r="O170" i="1"/>
  <c r="O169" i="1"/>
  <c r="O168" i="1"/>
  <c r="O167" i="1"/>
  <c r="O166" i="1"/>
  <c r="O165" i="1"/>
  <c r="O164" i="1"/>
  <c r="O163" i="1"/>
  <c r="O162" i="1"/>
  <c r="O161" i="1"/>
  <c r="O159" i="1"/>
  <c r="O158" i="1"/>
  <c r="O157" i="1"/>
  <c r="O156" i="1"/>
  <c r="O155" i="1"/>
  <c r="O154" i="1"/>
  <c r="O153" i="1"/>
  <c r="O152" i="1"/>
  <c r="O151" i="1"/>
  <c r="O150" i="1"/>
  <c r="O149" i="1"/>
  <c r="O147" i="1"/>
  <c r="O146" i="1"/>
  <c r="O145" i="1"/>
  <c r="O144" i="1"/>
  <c r="O143" i="1"/>
  <c r="O142" i="1"/>
  <c r="O141" i="1"/>
  <c r="O140" i="1"/>
  <c r="O139" i="1"/>
  <c r="O138" i="1"/>
  <c r="O137" i="1"/>
  <c r="O135" i="1"/>
  <c r="O134" i="1"/>
  <c r="O133" i="1"/>
  <c r="O132" i="1"/>
  <c r="O131" i="1"/>
  <c r="O130" i="1"/>
  <c r="O129" i="1"/>
  <c r="O128" i="1"/>
  <c r="O127" i="1"/>
  <c r="O126" i="1"/>
  <c r="O124" i="1"/>
  <c r="O123" i="1"/>
  <c r="O122" i="1"/>
  <c r="O121" i="1"/>
  <c r="O120" i="1"/>
  <c r="O119" i="1"/>
  <c r="O118" i="1"/>
  <c r="O117" i="1"/>
  <c r="O116" i="1"/>
  <c r="O115" i="1"/>
  <c r="O113" i="1"/>
  <c r="O112" i="1"/>
  <c r="O111" i="1"/>
  <c r="O110" i="1"/>
  <c r="O109" i="1"/>
  <c r="O108" i="1"/>
  <c r="O107" i="1"/>
  <c r="O106" i="1"/>
  <c r="O105" i="1"/>
  <c r="O104" i="1"/>
  <c r="O103" i="1"/>
  <c r="O102" i="1"/>
  <c r="O101" i="1"/>
  <c r="O100" i="1"/>
  <c r="O99" i="1"/>
  <c r="O98" i="1"/>
  <c r="O97" i="1"/>
  <c r="O96" i="1"/>
  <c r="O94" i="1"/>
  <c r="O93" i="1"/>
  <c r="O92" i="1"/>
  <c r="O91" i="1"/>
  <c r="O90" i="1"/>
  <c r="O89" i="1"/>
  <c r="O88" i="1"/>
  <c r="O87" i="1"/>
  <c r="O85" i="1"/>
  <c r="O84" i="1"/>
  <c r="O83" i="1"/>
  <c r="O82" i="1"/>
  <c r="O81" i="1"/>
  <c r="O80" i="1"/>
  <c r="O79" i="1"/>
  <c r="O78" i="1"/>
  <c r="O77" i="1"/>
  <c r="O76" i="1"/>
  <c r="O75" i="1"/>
  <c r="O73" i="1"/>
  <c r="O72" i="1"/>
  <c r="O71" i="1"/>
  <c r="O70" i="1"/>
  <c r="O69" i="1"/>
  <c r="O68" i="1"/>
  <c r="O67" i="1"/>
  <c r="O66" i="1"/>
  <c r="O65" i="1"/>
  <c r="O64" i="1"/>
  <c r="O63" i="1"/>
  <c r="O61" i="1"/>
  <c r="O60" i="1"/>
  <c r="O59" i="1"/>
  <c r="O58" i="1"/>
  <c r="O57" i="1"/>
  <c r="O56" i="1"/>
  <c r="O55" i="1"/>
  <c r="O54" i="1"/>
  <c r="O53" i="1"/>
  <c r="O52" i="1"/>
  <c r="O50" i="1"/>
  <c r="O49" i="1"/>
  <c r="O48" i="1"/>
  <c r="O47" i="1"/>
  <c r="O46" i="1"/>
  <c r="O45" i="1"/>
  <c r="O44" i="1"/>
  <c r="O43" i="1"/>
  <c r="O42" i="1"/>
  <c r="O41" i="1"/>
  <c r="O39" i="1"/>
  <c r="O38" i="1"/>
  <c r="O37" i="1"/>
  <c r="O36" i="1"/>
  <c r="O35" i="1"/>
  <c r="O34" i="1"/>
  <c r="O33" i="1"/>
  <c r="O32" i="1"/>
  <c r="O30" i="1"/>
  <c r="O29" i="1"/>
  <c r="O28" i="1"/>
  <c r="O27" i="1"/>
  <c r="O26" i="1"/>
  <c r="O25" i="1"/>
  <c r="O24" i="1"/>
  <c r="O23" i="1"/>
  <c r="O22" i="1"/>
  <c r="O21" i="1"/>
  <c r="O20" i="1"/>
  <c r="O18" i="1"/>
  <c r="O17" i="1"/>
  <c r="O16" i="1"/>
  <c r="O15" i="1"/>
  <c r="O14" i="1"/>
  <c r="O13" i="1"/>
  <c r="O12" i="1"/>
  <c r="O11" i="1"/>
  <c r="O10" i="1"/>
  <c r="O8" i="1"/>
  <c r="O7" i="1"/>
  <c r="O6" i="1"/>
  <c r="O5" i="1"/>
  <c r="O3" i="1"/>
  <c r="K676" i="1"/>
  <c r="K675" i="1"/>
  <c r="K674" i="1"/>
  <c r="K673" i="1"/>
  <c r="K672" i="1"/>
  <c r="K671" i="1"/>
  <c r="K670" i="1"/>
  <c r="K669" i="1"/>
  <c r="K668" i="1"/>
  <c r="K666" i="1"/>
  <c r="K665" i="1"/>
  <c r="K664" i="1"/>
  <c r="K663" i="1"/>
  <c r="K662" i="1"/>
  <c r="K661" i="1"/>
  <c r="K660" i="1"/>
  <c r="K659" i="1"/>
  <c r="K658" i="1"/>
  <c r="K657" i="1"/>
  <c r="K656" i="1"/>
  <c r="K654" i="1"/>
  <c r="K653" i="1"/>
  <c r="K652" i="1"/>
  <c r="K651" i="1"/>
  <c r="K650" i="1"/>
  <c r="K649" i="1"/>
  <c r="K648" i="1"/>
  <c r="K647" i="1"/>
  <c r="K646" i="1"/>
  <c r="K644" i="1"/>
  <c r="K643" i="1"/>
  <c r="K642" i="1"/>
  <c r="K641" i="1"/>
  <c r="K640" i="1"/>
  <c r="K639" i="1"/>
  <c r="K638" i="1"/>
  <c r="K637" i="1"/>
  <c r="K635" i="1"/>
  <c r="K634" i="1"/>
  <c r="K633" i="1"/>
  <c r="K632" i="1"/>
  <c r="K631" i="1"/>
  <c r="K630" i="1"/>
  <c r="K629" i="1"/>
  <c r="K628" i="1"/>
  <c r="K627" i="1"/>
  <c r="K626" i="1"/>
  <c r="K625" i="1"/>
  <c r="K624" i="1"/>
  <c r="K623" i="1"/>
  <c r="K622" i="1"/>
  <c r="K621" i="1"/>
  <c r="K620" i="1"/>
  <c r="K619" i="1"/>
  <c r="K618" i="1"/>
  <c r="K617" i="1"/>
  <c r="K616" i="1"/>
  <c r="K615" i="1"/>
  <c r="K613" i="1"/>
  <c r="K612" i="1"/>
  <c r="K611" i="1"/>
  <c r="K610" i="1"/>
  <c r="K609" i="1"/>
  <c r="K608" i="1"/>
  <c r="K607" i="1"/>
  <c r="K606" i="1"/>
  <c r="K605" i="1"/>
  <c r="K604" i="1"/>
  <c r="K603" i="1"/>
  <c r="K602" i="1"/>
  <c r="K601" i="1"/>
  <c r="K600" i="1"/>
  <c r="K599" i="1"/>
  <c r="K598" i="1"/>
  <c r="K597" i="1"/>
  <c r="K596" i="1"/>
  <c r="K594" i="1"/>
  <c r="K593" i="1"/>
  <c r="K592" i="1"/>
  <c r="K591" i="1"/>
  <c r="K590" i="1"/>
  <c r="K589" i="1"/>
  <c r="K588" i="1"/>
  <c r="K587" i="1"/>
  <c r="K586" i="1"/>
  <c r="K585" i="1"/>
  <c r="K584" i="1"/>
  <c r="K582" i="1"/>
  <c r="K581" i="1"/>
  <c r="K580" i="1"/>
  <c r="K579" i="1"/>
  <c r="K578" i="1"/>
  <c r="K577" i="1"/>
  <c r="K576" i="1"/>
  <c r="K575" i="1"/>
  <c r="K574" i="1"/>
  <c r="K573" i="1"/>
  <c r="K572" i="1"/>
  <c r="K571" i="1"/>
  <c r="K570" i="1"/>
  <c r="K569" i="1"/>
  <c r="K568" i="1"/>
  <c r="K567" i="1"/>
  <c r="K565" i="1"/>
  <c r="K564" i="1"/>
  <c r="K563" i="1"/>
  <c r="K562" i="1"/>
  <c r="K561" i="1"/>
  <c r="K560" i="1"/>
  <c r="K559" i="1"/>
  <c r="K558" i="1"/>
  <c r="K557" i="1"/>
  <c r="K556" i="1"/>
  <c r="K555" i="1"/>
  <c r="K553" i="1"/>
  <c r="K552" i="1"/>
  <c r="K551" i="1"/>
  <c r="K550" i="1"/>
  <c r="K549" i="1"/>
  <c r="K548" i="1"/>
  <c r="K547" i="1"/>
  <c r="K546" i="1"/>
  <c r="K545" i="1"/>
  <c r="K544" i="1"/>
  <c r="K543" i="1"/>
  <c r="K541" i="1"/>
  <c r="K540" i="1"/>
  <c r="K539" i="1"/>
  <c r="K538" i="1"/>
  <c r="K537" i="1"/>
  <c r="K536" i="1"/>
  <c r="K535" i="1"/>
  <c r="K534" i="1"/>
  <c r="K533" i="1"/>
  <c r="K532" i="1"/>
  <c r="K531" i="1"/>
  <c r="K529" i="1"/>
  <c r="K528" i="1"/>
  <c r="K527" i="1"/>
  <c r="K526" i="1"/>
  <c r="K525" i="1"/>
  <c r="K524" i="1"/>
  <c r="K523" i="1"/>
  <c r="K522" i="1"/>
  <c r="K521" i="1"/>
  <c r="K520" i="1"/>
  <c r="K518" i="1"/>
  <c r="K517" i="1"/>
  <c r="K516" i="1"/>
  <c r="K515" i="1"/>
  <c r="K514" i="1"/>
  <c r="K513" i="1"/>
  <c r="K512" i="1"/>
  <c r="K511" i="1"/>
  <c r="K510" i="1"/>
  <c r="K509" i="1"/>
  <c r="K507" i="1"/>
  <c r="K506" i="1"/>
  <c r="K505" i="1"/>
  <c r="K504" i="1"/>
  <c r="K503" i="1"/>
  <c r="K502" i="1"/>
  <c r="K501" i="1"/>
  <c r="K500" i="1"/>
  <c r="K499" i="1"/>
  <c r="K498" i="1"/>
  <c r="K497" i="1"/>
  <c r="K496" i="1"/>
  <c r="K495" i="1"/>
  <c r="K494" i="1"/>
  <c r="K493" i="1"/>
  <c r="K492" i="1"/>
  <c r="K491" i="1"/>
  <c r="K490" i="1"/>
  <c r="K489" i="1"/>
  <c r="K488" i="1"/>
  <c r="K487" i="1"/>
  <c r="K486" i="1"/>
  <c r="K485" i="1"/>
  <c r="K484" i="1"/>
  <c r="K483" i="1"/>
  <c r="K482" i="1"/>
  <c r="K481" i="1"/>
  <c r="K479" i="1"/>
  <c r="K478" i="1"/>
  <c r="K477" i="1"/>
  <c r="K476" i="1"/>
  <c r="K475" i="1"/>
  <c r="K474" i="1"/>
  <c r="K473" i="1"/>
  <c r="K472" i="1"/>
  <c r="K471" i="1"/>
  <c r="K470" i="1"/>
  <c r="K468" i="1"/>
  <c r="K467" i="1"/>
  <c r="K466" i="1"/>
  <c r="K465" i="1"/>
  <c r="K464" i="1"/>
  <c r="K463" i="1"/>
  <c r="K462" i="1"/>
  <c r="K461" i="1"/>
  <c r="K460" i="1"/>
  <c r="K459" i="1"/>
  <c r="K458" i="1"/>
  <c r="K457" i="1"/>
  <c r="K456" i="1"/>
  <c r="K455" i="1"/>
  <c r="K454" i="1"/>
  <c r="K453" i="1"/>
  <c r="K452" i="1"/>
  <c r="K451" i="1"/>
  <c r="K450" i="1"/>
  <c r="K449" i="1"/>
  <c r="K448" i="1"/>
  <c r="K447" i="1"/>
  <c r="K446" i="1"/>
  <c r="K445" i="1"/>
  <c r="K444" i="1"/>
  <c r="K443" i="1"/>
  <c r="K442" i="1"/>
  <c r="K441" i="1"/>
  <c r="K440" i="1"/>
  <c r="K439" i="1"/>
  <c r="K438" i="1"/>
  <c r="K437" i="1"/>
  <c r="K436" i="1"/>
  <c r="K435" i="1"/>
  <c r="K434" i="1"/>
  <c r="K433" i="1"/>
  <c r="K432" i="1"/>
  <c r="K431" i="1"/>
  <c r="K430" i="1"/>
  <c r="K429" i="1"/>
  <c r="K428" i="1"/>
  <c r="K427" i="1"/>
  <c r="K426" i="1"/>
  <c r="K425" i="1"/>
  <c r="K424" i="1"/>
  <c r="K423" i="1"/>
  <c r="K422" i="1"/>
  <c r="K421" i="1"/>
  <c r="K420" i="1"/>
  <c r="K419" i="1"/>
  <c r="K418" i="1"/>
  <c r="K417" i="1"/>
  <c r="K416" i="1"/>
  <c r="K415" i="1"/>
  <c r="K414" i="1"/>
  <c r="K413" i="1"/>
  <c r="K412" i="1"/>
  <c r="K411" i="1"/>
  <c r="K410" i="1"/>
  <c r="K409" i="1"/>
  <c r="K408" i="1"/>
  <c r="K407" i="1"/>
  <c r="K406" i="1"/>
  <c r="K405" i="1"/>
  <c r="K404" i="1"/>
  <c r="K403" i="1"/>
  <c r="K402" i="1"/>
  <c r="K401" i="1"/>
  <c r="K400" i="1"/>
  <c r="K399" i="1"/>
  <c r="K398" i="1"/>
  <c r="K397" i="1"/>
  <c r="K396" i="1"/>
  <c r="K395" i="1"/>
  <c r="K394" i="1"/>
  <c r="K393" i="1"/>
  <c r="K392" i="1"/>
  <c r="K391" i="1"/>
  <c r="K390" i="1"/>
  <c r="K389" i="1"/>
  <c r="K388" i="1"/>
  <c r="K387" i="1"/>
  <c r="K386" i="1"/>
  <c r="K385" i="1"/>
  <c r="K384" i="1"/>
  <c r="K383" i="1"/>
  <c r="K382" i="1"/>
  <c r="K381" i="1"/>
  <c r="K380" i="1"/>
  <c r="K379" i="1"/>
  <c r="K378" i="1"/>
  <c r="K377" i="1"/>
  <c r="K376" i="1"/>
  <c r="K375" i="1"/>
  <c r="K374" i="1"/>
  <c r="K373" i="1"/>
  <c r="K372" i="1"/>
  <c r="K371" i="1"/>
  <c r="K370" i="1"/>
  <c r="K369" i="1"/>
  <c r="K368" i="1"/>
  <c r="K367" i="1"/>
  <c r="K366" i="1"/>
  <c r="K365" i="1"/>
  <c r="K364" i="1"/>
  <c r="K363" i="1"/>
  <c r="K362" i="1"/>
  <c r="K361" i="1"/>
  <c r="K360" i="1"/>
  <c r="K359" i="1"/>
  <c r="K358" i="1"/>
  <c r="K357" i="1"/>
  <c r="K356" i="1"/>
  <c r="K355" i="1"/>
  <c r="K354" i="1"/>
  <c r="K353" i="1"/>
  <c r="K352" i="1"/>
  <c r="K351" i="1"/>
  <c r="K350" i="1"/>
  <c r="K349" i="1"/>
  <c r="K348" i="1"/>
  <c r="K347" i="1"/>
  <c r="K346" i="1"/>
  <c r="K345" i="1"/>
  <c r="K344" i="1"/>
  <c r="K343" i="1"/>
  <c r="K342" i="1"/>
  <c r="K341" i="1"/>
  <c r="K340" i="1"/>
  <c r="K339" i="1"/>
  <c r="K338" i="1"/>
  <c r="K337" i="1"/>
  <c r="K336" i="1"/>
  <c r="K335" i="1"/>
  <c r="K334" i="1"/>
  <c r="K333" i="1"/>
  <c r="K332" i="1"/>
  <c r="K331" i="1"/>
  <c r="K330" i="1"/>
  <c r="K329" i="1"/>
  <c r="K328" i="1"/>
  <c r="K327" i="1"/>
  <c r="K326" i="1"/>
  <c r="K325" i="1"/>
  <c r="K324" i="1"/>
  <c r="K323" i="1"/>
  <c r="K322" i="1"/>
  <c r="K321" i="1"/>
  <c r="K320" i="1"/>
  <c r="K319" i="1"/>
  <c r="K318" i="1"/>
  <c r="K317" i="1"/>
  <c r="K316" i="1"/>
  <c r="K315" i="1"/>
  <c r="K314" i="1"/>
  <c r="K313" i="1"/>
  <c r="K312" i="1"/>
  <c r="K311" i="1"/>
  <c r="K310" i="1"/>
  <c r="K309" i="1"/>
  <c r="K308" i="1"/>
  <c r="K307" i="1"/>
  <c r="K306" i="1"/>
  <c r="K305" i="1"/>
  <c r="K304" i="1"/>
  <c r="K303" i="1"/>
  <c r="K302" i="1"/>
  <c r="K301" i="1"/>
  <c r="K300" i="1"/>
  <c r="K299" i="1"/>
  <c r="K298" i="1"/>
  <c r="K297" i="1"/>
  <c r="K296" i="1"/>
  <c r="K295" i="1"/>
  <c r="K294" i="1"/>
  <c r="K293" i="1"/>
  <c r="K292" i="1"/>
  <c r="K291" i="1"/>
  <c r="K290" i="1"/>
  <c r="K289" i="1"/>
  <c r="K288" i="1"/>
  <c r="K287" i="1"/>
  <c r="K286" i="1"/>
  <c r="K285" i="1"/>
  <c r="K284" i="1"/>
  <c r="K283" i="1"/>
  <c r="K282" i="1"/>
  <c r="K281" i="1"/>
  <c r="K280" i="1"/>
  <c r="K279" i="1"/>
  <c r="K278" i="1"/>
  <c r="K277" i="1"/>
  <c r="K276" i="1"/>
  <c r="K275" i="1"/>
  <c r="K274" i="1"/>
  <c r="K273" i="1"/>
  <c r="K272" i="1"/>
  <c r="K271" i="1"/>
  <c r="K270" i="1"/>
  <c r="K269" i="1"/>
  <c r="K268" i="1"/>
  <c r="K267" i="1"/>
  <c r="K266" i="1"/>
  <c r="K265" i="1"/>
  <c r="K264" i="1"/>
  <c r="K263" i="1"/>
  <c r="K262" i="1"/>
  <c r="K261" i="1"/>
  <c r="K260" i="1"/>
  <c r="K259" i="1"/>
  <c r="K258" i="1"/>
  <c r="K257" i="1"/>
  <c r="K256" i="1"/>
  <c r="K255" i="1"/>
  <c r="K254" i="1"/>
  <c r="K253" i="1"/>
  <c r="K252" i="1"/>
  <c r="K251" i="1"/>
  <c r="K250" i="1"/>
  <c r="K249" i="1"/>
  <c r="K248" i="1"/>
  <c r="K247" i="1"/>
  <c r="K246" i="1"/>
  <c r="K245" i="1"/>
  <c r="K244" i="1"/>
  <c r="K243" i="1"/>
  <c r="K242" i="1"/>
  <c r="K241" i="1"/>
  <c r="K240" i="1"/>
  <c r="K239" i="1"/>
  <c r="K238" i="1"/>
  <c r="K237" i="1"/>
  <c r="K236" i="1"/>
  <c r="K235" i="1"/>
  <c r="K234" i="1"/>
  <c r="K233" i="1"/>
  <c r="K232" i="1"/>
  <c r="K231" i="1"/>
  <c r="K230" i="1"/>
  <c r="K229" i="1"/>
  <c r="K228" i="1"/>
  <c r="K227" i="1"/>
  <c r="K226" i="1"/>
  <c r="K225" i="1"/>
  <c r="K224" i="1"/>
  <c r="K223" i="1"/>
  <c r="K222" i="1"/>
  <c r="K221" i="1"/>
  <c r="K220" i="1"/>
  <c r="K219" i="1"/>
  <c r="K218" i="1"/>
  <c r="K217" i="1"/>
  <c r="K216" i="1"/>
  <c r="K215" i="1"/>
  <c r="K214" i="1"/>
  <c r="K213" i="1"/>
  <c r="K212" i="1"/>
  <c r="K211" i="1"/>
  <c r="K210" i="1"/>
  <c r="K209" i="1"/>
  <c r="K208" i="1"/>
  <c r="K207" i="1"/>
  <c r="K206" i="1"/>
  <c r="K205" i="1"/>
  <c r="K204" i="1"/>
  <c r="K203" i="1"/>
  <c r="K202" i="1"/>
  <c r="K201" i="1"/>
  <c r="K200" i="1"/>
  <c r="K199" i="1"/>
  <c r="K198" i="1"/>
  <c r="K197" i="1"/>
  <c r="K196" i="1"/>
  <c r="K195" i="1"/>
  <c r="K194" i="1"/>
  <c r="K193" i="1"/>
  <c r="K192" i="1"/>
  <c r="K191" i="1"/>
  <c r="K190" i="1"/>
  <c r="K189" i="1"/>
  <c r="K188" i="1"/>
  <c r="K187" i="1"/>
  <c r="K186" i="1"/>
  <c r="K185" i="1"/>
  <c r="K184" i="1"/>
  <c r="K183" i="1"/>
  <c r="K182" i="1"/>
  <c r="K181" i="1"/>
  <c r="K180" i="1"/>
  <c r="K179" i="1"/>
  <c r="K178" i="1"/>
  <c r="K177" i="1"/>
  <c r="K176" i="1"/>
  <c r="K175" i="1"/>
  <c r="K174" i="1"/>
  <c r="K173" i="1"/>
  <c r="K172" i="1"/>
  <c r="K171" i="1"/>
  <c r="K170" i="1"/>
  <c r="K169" i="1"/>
  <c r="K168" i="1"/>
  <c r="K167" i="1"/>
  <c r="K166" i="1"/>
  <c r="K165" i="1"/>
  <c r="K164" i="1"/>
  <c r="K163" i="1"/>
  <c r="K162" i="1"/>
  <c r="K161" i="1"/>
  <c r="K160" i="1"/>
  <c r="K159" i="1"/>
  <c r="K158" i="1"/>
  <c r="K157" i="1"/>
  <c r="K156" i="1"/>
  <c r="K155" i="1"/>
  <c r="K154" i="1"/>
  <c r="K153" i="1"/>
  <c r="K152" i="1"/>
  <c r="K151" i="1"/>
  <c r="K150" i="1"/>
  <c r="K149" i="1"/>
  <c r="K148" i="1"/>
  <c r="K147" i="1"/>
  <c r="K146" i="1"/>
  <c r="K145" i="1"/>
  <c r="K144" i="1"/>
  <c r="K143" i="1"/>
  <c r="K142" i="1"/>
  <c r="K141" i="1"/>
  <c r="K140" i="1"/>
  <c r="K139" i="1"/>
  <c r="K138" i="1"/>
  <c r="K137" i="1"/>
  <c r="K136" i="1"/>
  <c r="K135" i="1"/>
  <c r="K134" i="1"/>
  <c r="K133" i="1"/>
  <c r="K132" i="1"/>
  <c r="K131" i="1"/>
  <c r="K130" i="1"/>
  <c r="K129" i="1"/>
  <c r="K128" i="1"/>
  <c r="K127" i="1"/>
  <c r="K126" i="1"/>
  <c r="K125" i="1"/>
  <c r="K124" i="1"/>
  <c r="K123" i="1"/>
  <c r="K122" i="1"/>
  <c r="K121" i="1"/>
  <c r="K120" i="1"/>
  <c r="K119" i="1"/>
  <c r="K118" i="1"/>
  <c r="K117" i="1"/>
  <c r="K116" i="1"/>
  <c r="K115" i="1"/>
  <c r="K114" i="1"/>
  <c r="K113" i="1"/>
  <c r="K112" i="1"/>
  <c r="K111" i="1"/>
  <c r="K110" i="1"/>
  <c r="K109" i="1"/>
  <c r="K108" i="1"/>
  <c r="K107" i="1"/>
  <c r="K106" i="1"/>
  <c r="K105" i="1"/>
  <c r="K104" i="1"/>
  <c r="K103" i="1"/>
  <c r="K102" i="1"/>
  <c r="K101" i="1"/>
  <c r="K100" i="1"/>
  <c r="K99" i="1"/>
  <c r="K98" i="1"/>
  <c r="K97" i="1"/>
  <c r="K96" i="1"/>
  <c r="K95" i="1"/>
  <c r="K94" i="1"/>
  <c r="K93" i="1"/>
  <c r="K92" i="1"/>
  <c r="K91" i="1"/>
  <c r="K90" i="1"/>
  <c r="K89" i="1"/>
  <c r="K88" i="1"/>
  <c r="K87" i="1"/>
  <c r="K86" i="1"/>
  <c r="K85" i="1"/>
  <c r="K84" i="1"/>
  <c r="K83" i="1"/>
  <c r="K82" i="1"/>
  <c r="K81" i="1"/>
  <c r="K80" i="1"/>
  <c r="K79" i="1"/>
  <c r="K78" i="1"/>
  <c r="K77" i="1"/>
  <c r="K76" i="1"/>
  <c r="K75" i="1"/>
  <c r="K74" i="1"/>
  <c r="K73" i="1"/>
  <c r="K72" i="1"/>
  <c r="K71" i="1"/>
  <c r="K70" i="1"/>
  <c r="K69" i="1"/>
  <c r="K68" i="1"/>
  <c r="K67" i="1"/>
  <c r="K66" i="1"/>
  <c r="K65" i="1"/>
  <c r="K64" i="1"/>
  <c r="K63" i="1"/>
  <c r="K62" i="1"/>
  <c r="K61" i="1"/>
  <c r="K60" i="1"/>
  <c r="K59" i="1"/>
  <c r="K58" i="1"/>
  <c r="K57" i="1"/>
  <c r="K56" i="1"/>
  <c r="K55" i="1"/>
  <c r="K54" i="1"/>
  <c r="K53" i="1"/>
  <c r="K52" i="1"/>
  <c r="K51" i="1"/>
  <c r="K50" i="1"/>
  <c r="K49" i="1"/>
  <c r="K48" i="1"/>
  <c r="K47" i="1"/>
  <c r="K46" i="1"/>
  <c r="K45" i="1"/>
  <c r="K44" i="1"/>
  <c r="K43" i="1"/>
  <c r="K42" i="1"/>
  <c r="K41" i="1"/>
  <c r="K40" i="1"/>
  <c r="K39" i="1"/>
  <c r="K38" i="1"/>
  <c r="K37" i="1"/>
  <c r="K36" i="1"/>
  <c r="K35" i="1"/>
  <c r="K34" i="1"/>
  <c r="K33" i="1"/>
  <c r="K32" i="1"/>
  <c r="K31" i="1"/>
  <c r="K30" i="1"/>
  <c r="K29" i="1"/>
  <c r="K28" i="1"/>
  <c r="K27" i="1"/>
  <c r="K26" i="1"/>
  <c r="K25" i="1"/>
  <c r="K24" i="1"/>
  <c r="K23" i="1"/>
  <c r="K22" i="1"/>
  <c r="K21" i="1"/>
  <c r="K20" i="1"/>
  <c r="K19" i="1"/>
  <c r="K18" i="1"/>
  <c r="K17" i="1"/>
  <c r="K16" i="1"/>
  <c r="K15" i="1"/>
  <c r="K14" i="1"/>
  <c r="K13" i="1"/>
  <c r="K12" i="1"/>
  <c r="K11" i="1"/>
  <c r="K10" i="1"/>
  <c r="K9" i="1"/>
  <c r="K8" i="1"/>
  <c r="K7" i="1"/>
  <c r="K6" i="1"/>
  <c r="K5" i="1"/>
  <c r="K4" i="1"/>
  <c r="K3" i="1"/>
  <c r="I677" i="1"/>
  <c r="I676" i="1"/>
  <c r="I675" i="1"/>
  <c r="I674" i="1"/>
  <c r="I673" i="1"/>
  <c r="I672" i="1"/>
  <c r="I671" i="1"/>
  <c r="I670" i="1"/>
  <c r="I669" i="1"/>
  <c r="I668" i="1"/>
  <c r="I667" i="1"/>
  <c r="I666" i="1"/>
  <c r="I665" i="1"/>
  <c r="I664" i="1"/>
  <c r="I663" i="1"/>
  <c r="I662" i="1"/>
  <c r="I661" i="1"/>
  <c r="I660" i="1"/>
  <c r="I659" i="1"/>
  <c r="I658" i="1"/>
  <c r="I657" i="1"/>
  <c r="I656" i="1"/>
  <c r="I655" i="1"/>
  <c r="I654" i="1"/>
  <c r="I653" i="1"/>
  <c r="I652" i="1"/>
  <c r="I651" i="1"/>
  <c r="I650" i="1"/>
  <c r="I649" i="1"/>
  <c r="I648" i="1"/>
  <c r="I647" i="1"/>
  <c r="I646" i="1"/>
  <c r="I645" i="1"/>
  <c r="I644" i="1"/>
  <c r="I643" i="1"/>
  <c r="I642" i="1"/>
  <c r="I641" i="1"/>
  <c r="I640" i="1"/>
  <c r="I639" i="1"/>
  <c r="I638" i="1"/>
  <c r="I637" i="1"/>
  <c r="I636" i="1"/>
  <c r="I635" i="1"/>
  <c r="I634" i="1"/>
  <c r="I633" i="1"/>
  <c r="I632" i="1"/>
  <c r="I631" i="1"/>
  <c r="I630" i="1"/>
  <c r="I629" i="1"/>
  <c r="I628" i="1"/>
  <c r="I627" i="1"/>
  <c r="I626" i="1"/>
  <c r="I625" i="1"/>
  <c r="I624" i="1"/>
  <c r="I623" i="1"/>
  <c r="I622" i="1"/>
  <c r="I621" i="1"/>
  <c r="I620" i="1"/>
  <c r="I619" i="1"/>
  <c r="I618" i="1"/>
  <c r="I617" i="1"/>
  <c r="I616" i="1"/>
  <c r="I615" i="1"/>
  <c r="I614" i="1"/>
  <c r="I613" i="1"/>
  <c r="I612" i="1"/>
  <c r="I611" i="1"/>
  <c r="I610" i="1"/>
  <c r="I609" i="1"/>
  <c r="I608" i="1"/>
  <c r="I607" i="1"/>
  <c r="I606" i="1"/>
  <c r="I605" i="1"/>
  <c r="I604" i="1"/>
  <c r="I603" i="1"/>
  <c r="I602" i="1"/>
  <c r="I601" i="1"/>
  <c r="I600" i="1"/>
  <c r="I599" i="1"/>
  <c r="I598" i="1"/>
  <c r="I597" i="1"/>
  <c r="I596" i="1"/>
  <c r="I595" i="1"/>
  <c r="I594" i="1"/>
  <c r="I593" i="1"/>
  <c r="I592" i="1"/>
  <c r="I591" i="1"/>
  <c r="I590" i="1"/>
  <c r="I589" i="1"/>
  <c r="I588" i="1"/>
  <c r="I587" i="1"/>
  <c r="I586" i="1"/>
  <c r="I585" i="1"/>
  <c r="I584" i="1"/>
  <c r="I583" i="1"/>
  <c r="I582" i="1"/>
  <c r="I581" i="1"/>
  <c r="I580" i="1"/>
  <c r="I579" i="1"/>
  <c r="I578" i="1"/>
  <c r="I577" i="1"/>
  <c r="I576" i="1"/>
  <c r="I575" i="1"/>
  <c r="I574" i="1"/>
  <c r="I573" i="1"/>
  <c r="I572" i="1"/>
  <c r="I571" i="1"/>
  <c r="I570" i="1"/>
  <c r="I569" i="1"/>
  <c r="I568" i="1"/>
  <c r="I567" i="1"/>
  <c r="I566" i="1"/>
  <c r="I565" i="1"/>
  <c r="I564" i="1"/>
  <c r="I563" i="1"/>
  <c r="I562" i="1"/>
  <c r="I561" i="1"/>
  <c r="I560" i="1"/>
  <c r="I559" i="1"/>
  <c r="I558" i="1"/>
  <c r="I557" i="1"/>
  <c r="I556" i="1"/>
  <c r="I555" i="1"/>
  <c r="I554" i="1"/>
  <c r="I553" i="1"/>
  <c r="I552" i="1"/>
  <c r="I551" i="1"/>
  <c r="I550" i="1"/>
  <c r="I549" i="1"/>
  <c r="I548" i="1"/>
  <c r="I547" i="1"/>
  <c r="I546" i="1"/>
  <c r="I545" i="1"/>
  <c r="I544" i="1"/>
  <c r="I543" i="1"/>
  <c r="I542" i="1"/>
  <c r="I541" i="1"/>
  <c r="I540" i="1"/>
  <c r="I539" i="1"/>
  <c r="I538" i="1"/>
  <c r="I537" i="1"/>
  <c r="I536" i="1"/>
  <c r="I535" i="1"/>
  <c r="I534" i="1"/>
  <c r="I533" i="1"/>
  <c r="I532" i="1"/>
  <c r="I531" i="1"/>
  <c r="I530" i="1"/>
  <c r="I529" i="1"/>
  <c r="I528" i="1"/>
  <c r="I527" i="1"/>
  <c r="I526" i="1"/>
  <c r="I525" i="1"/>
  <c r="I524" i="1"/>
  <c r="I523" i="1"/>
  <c r="I522" i="1"/>
  <c r="I521" i="1"/>
  <c r="I520" i="1"/>
  <c r="I519" i="1"/>
  <c r="I518" i="1"/>
  <c r="I517" i="1"/>
  <c r="I516" i="1"/>
  <c r="I515" i="1"/>
  <c r="I514" i="1"/>
  <c r="I513" i="1"/>
  <c r="I512" i="1"/>
  <c r="I511" i="1"/>
  <c r="I510" i="1"/>
  <c r="I509" i="1"/>
  <c r="I508" i="1"/>
  <c r="I507" i="1"/>
  <c r="I506" i="1"/>
  <c r="I505" i="1"/>
  <c r="I504" i="1"/>
  <c r="I503" i="1"/>
  <c r="I502" i="1"/>
  <c r="I501" i="1"/>
  <c r="I500" i="1"/>
  <c r="I499" i="1"/>
  <c r="I498" i="1"/>
  <c r="I497" i="1"/>
  <c r="I496" i="1"/>
  <c r="I495" i="1"/>
  <c r="I494" i="1"/>
  <c r="I493" i="1"/>
  <c r="I492" i="1"/>
  <c r="I491" i="1"/>
  <c r="I490" i="1"/>
  <c r="I489" i="1"/>
  <c r="I488" i="1"/>
  <c r="I487" i="1"/>
  <c r="I486" i="1"/>
  <c r="I485" i="1"/>
  <c r="I484" i="1"/>
  <c r="I483" i="1"/>
  <c r="I482" i="1"/>
  <c r="I481" i="1"/>
  <c r="I480" i="1"/>
  <c r="I479" i="1"/>
  <c r="I478" i="1"/>
  <c r="I477" i="1"/>
  <c r="I476" i="1"/>
  <c r="I475" i="1"/>
  <c r="I474" i="1"/>
  <c r="I473" i="1"/>
  <c r="I472" i="1"/>
  <c r="I471" i="1"/>
  <c r="I470" i="1"/>
  <c r="I469" i="1"/>
  <c r="I468" i="1"/>
  <c r="I467" i="1"/>
  <c r="I466" i="1"/>
  <c r="I465" i="1"/>
  <c r="I464" i="1"/>
  <c r="I463" i="1"/>
  <c r="I462" i="1"/>
  <c r="I461" i="1"/>
  <c r="I460" i="1"/>
  <c r="I459" i="1"/>
  <c r="I458" i="1"/>
  <c r="I457" i="1"/>
  <c r="I456" i="1"/>
  <c r="I455" i="1"/>
  <c r="I454" i="1"/>
  <c r="I453" i="1"/>
  <c r="I452" i="1"/>
  <c r="I451" i="1"/>
  <c r="I450" i="1"/>
  <c r="I449" i="1"/>
  <c r="I448" i="1"/>
  <c r="I447" i="1"/>
  <c r="I446" i="1"/>
  <c r="I445" i="1"/>
  <c r="I444" i="1"/>
  <c r="I443" i="1"/>
  <c r="I442" i="1"/>
  <c r="I441" i="1"/>
  <c r="I440" i="1"/>
  <c r="I439" i="1"/>
  <c r="I438" i="1"/>
  <c r="I437" i="1"/>
  <c r="I436" i="1"/>
  <c r="I435" i="1"/>
  <c r="I434" i="1"/>
  <c r="I433" i="1"/>
  <c r="I432" i="1"/>
  <c r="I431" i="1"/>
  <c r="I430" i="1"/>
  <c r="I429" i="1"/>
  <c r="I428" i="1"/>
  <c r="I427" i="1"/>
  <c r="I426" i="1"/>
  <c r="I425" i="1"/>
  <c r="I424" i="1"/>
  <c r="I423" i="1"/>
  <c r="I422" i="1"/>
  <c r="I421" i="1"/>
  <c r="I420" i="1"/>
  <c r="I419" i="1"/>
  <c r="I418" i="1"/>
  <c r="I417" i="1"/>
  <c r="I416" i="1"/>
  <c r="I415" i="1"/>
  <c r="I414" i="1"/>
  <c r="I413" i="1"/>
  <c r="I412" i="1"/>
  <c r="I411" i="1"/>
  <c r="I410" i="1"/>
  <c r="I409" i="1"/>
  <c r="I408" i="1"/>
  <c r="I407" i="1"/>
  <c r="I406" i="1"/>
  <c r="I405" i="1"/>
  <c r="I404" i="1"/>
  <c r="I403" i="1"/>
  <c r="I402" i="1"/>
  <c r="I401" i="1"/>
  <c r="I400" i="1"/>
  <c r="I399" i="1"/>
  <c r="I398" i="1"/>
  <c r="I397" i="1"/>
  <c r="I396" i="1"/>
  <c r="I395" i="1"/>
  <c r="I394" i="1"/>
  <c r="I393" i="1"/>
  <c r="I392" i="1"/>
  <c r="I391" i="1"/>
  <c r="I390" i="1"/>
  <c r="I389" i="1"/>
  <c r="I388" i="1"/>
  <c r="I387" i="1"/>
  <c r="I386" i="1"/>
  <c r="I385" i="1"/>
  <c r="I384" i="1"/>
  <c r="I383" i="1"/>
  <c r="I382" i="1"/>
  <c r="I381" i="1"/>
  <c r="I380" i="1"/>
  <c r="I379" i="1"/>
  <c r="I378" i="1"/>
  <c r="I377" i="1"/>
  <c r="I376" i="1"/>
  <c r="I375" i="1"/>
  <c r="I374" i="1"/>
  <c r="I373" i="1"/>
  <c r="I372" i="1"/>
  <c r="I371" i="1"/>
  <c r="I370" i="1"/>
  <c r="I369" i="1"/>
  <c r="I368" i="1"/>
  <c r="I367" i="1"/>
  <c r="I366" i="1"/>
  <c r="I365" i="1"/>
  <c r="I364" i="1"/>
  <c r="I363" i="1"/>
  <c r="I362" i="1"/>
  <c r="I361" i="1"/>
  <c r="I360" i="1"/>
  <c r="I359" i="1"/>
  <c r="I358" i="1"/>
  <c r="I357" i="1"/>
  <c r="I356" i="1"/>
  <c r="I355" i="1"/>
  <c r="I354" i="1"/>
  <c r="I353" i="1"/>
  <c r="I352" i="1"/>
  <c r="I351" i="1"/>
  <c r="I350" i="1"/>
  <c r="I349" i="1"/>
  <c r="I348" i="1"/>
  <c r="I347" i="1"/>
  <c r="I346" i="1"/>
  <c r="I345" i="1"/>
  <c r="I344" i="1"/>
  <c r="I343" i="1"/>
  <c r="I342" i="1"/>
  <c r="I341" i="1"/>
  <c r="I340" i="1"/>
  <c r="I339" i="1"/>
  <c r="I338" i="1"/>
  <c r="I337" i="1"/>
  <c r="I336" i="1"/>
  <c r="I335" i="1"/>
  <c r="I334" i="1"/>
  <c r="I333" i="1"/>
  <c r="I332" i="1"/>
  <c r="I331" i="1"/>
  <c r="I330" i="1"/>
  <c r="I329" i="1"/>
  <c r="I328" i="1"/>
  <c r="I327" i="1"/>
  <c r="I326" i="1"/>
  <c r="I325" i="1"/>
  <c r="I324" i="1"/>
  <c r="I323" i="1"/>
  <c r="I322" i="1"/>
  <c r="I321" i="1"/>
  <c r="I320" i="1"/>
  <c r="I319" i="1"/>
  <c r="I318" i="1"/>
  <c r="I317" i="1"/>
  <c r="I316" i="1"/>
  <c r="I315" i="1"/>
  <c r="I314" i="1"/>
  <c r="I313" i="1"/>
  <c r="I312" i="1"/>
  <c r="I311" i="1"/>
  <c r="I310" i="1"/>
  <c r="I309" i="1"/>
  <c r="I308" i="1"/>
  <c r="I307" i="1"/>
  <c r="I306" i="1"/>
  <c r="I305" i="1"/>
  <c r="I304" i="1"/>
  <c r="I303" i="1"/>
  <c r="I302" i="1"/>
  <c r="I301" i="1"/>
  <c r="I300" i="1"/>
  <c r="I299" i="1"/>
  <c r="I298" i="1"/>
  <c r="I297" i="1"/>
  <c r="I296" i="1"/>
  <c r="I295" i="1"/>
  <c r="I294" i="1"/>
  <c r="I293" i="1"/>
  <c r="I292" i="1"/>
  <c r="I291" i="1"/>
  <c r="I290" i="1"/>
  <c r="I289" i="1"/>
  <c r="I288" i="1"/>
  <c r="I287" i="1"/>
  <c r="I286" i="1"/>
  <c r="I285" i="1"/>
  <c r="I284" i="1"/>
  <c r="I283" i="1"/>
  <c r="I282" i="1"/>
  <c r="I281" i="1"/>
  <c r="I280" i="1"/>
  <c r="I279" i="1"/>
  <c r="I278" i="1"/>
  <c r="I277" i="1"/>
  <c r="I276" i="1"/>
  <c r="I275" i="1"/>
  <c r="I274" i="1"/>
  <c r="I273" i="1"/>
  <c r="I272" i="1"/>
  <c r="I271" i="1"/>
  <c r="I270" i="1"/>
  <c r="I269" i="1"/>
  <c r="I268" i="1"/>
  <c r="I267" i="1"/>
  <c r="I266" i="1"/>
  <c r="I265" i="1"/>
  <c r="I264" i="1"/>
  <c r="I263" i="1"/>
  <c r="I262" i="1"/>
  <c r="I261" i="1"/>
  <c r="I260" i="1"/>
  <c r="I259" i="1"/>
  <c r="I258" i="1"/>
  <c r="I257" i="1"/>
  <c r="I256" i="1"/>
  <c r="I255" i="1"/>
  <c r="I254" i="1"/>
  <c r="I253" i="1"/>
  <c r="I252" i="1"/>
  <c r="I251" i="1"/>
  <c r="I250" i="1"/>
  <c r="I249" i="1"/>
  <c r="I248" i="1"/>
  <c r="I247" i="1"/>
  <c r="I246" i="1"/>
  <c r="I245" i="1"/>
  <c r="I244" i="1"/>
  <c r="I243" i="1"/>
  <c r="I242" i="1"/>
  <c r="I241" i="1"/>
  <c r="I240" i="1"/>
  <c r="I239" i="1"/>
  <c r="I238" i="1"/>
  <c r="I237" i="1"/>
  <c r="I236" i="1"/>
  <c r="I235" i="1"/>
  <c r="I234" i="1"/>
  <c r="I233" i="1"/>
  <c r="I232" i="1"/>
  <c r="I231" i="1"/>
  <c r="I230" i="1"/>
  <c r="I229" i="1"/>
  <c r="I228" i="1"/>
  <c r="I227" i="1"/>
  <c r="I226" i="1"/>
  <c r="I225" i="1"/>
  <c r="I224" i="1"/>
  <c r="I223" i="1"/>
  <c r="I222" i="1"/>
  <c r="I221" i="1"/>
  <c r="I220" i="1"/>
  <c r="I219" i="1"/>
  <c r="I218" i="1"/>
  <c r="I217" i="1"/>
  <c r="I216" i="1"/>
  <c r="I215" i="1"/>
  <c r="I214" i="1"/>
  <c r="I213" i="1"/>
  <c r="I212" i="1"/>
  <c r="I211" i="1"/>
  <c r="I210" i="1"/>
  <c r="I209" i="1"/>
  <c r="I208" i="1"/>
  <c r="I207" i="1"/>
  <c r="I206" i="1"/>
  <c r="I205" i="1"/>
  <c r="I204" i="1"/>
  <c r="I203" i="1"/>
  <c r="I202" i="1"/>
  <c r="I201" i="1"/>
  <c r="I200" i="1"/>
  <c r="I199" i="1"/>
  <c r="I198" i="1"/>
  <c r="I197" i="1"/>
  <c r="I196" i="1"/>
  <c r="I195" i="1"/>
  <c r="I194" i="1"/>
  <c r="I193" i="1"/>
  <c r="I192" i="1"/>
  <c r="I191" i="1"/>
  <c r="I190" i="1"/>
  <c r="I189" i="1"/>
  <c r="I188" i="1"/>
  <c r="I187" i="1"/>
  <c r="I186" i="1"/>
  <c r="I185" i="1"/>
  <c r="I184" i="1"/>
  <c r="I183" i="1"/>
  <c r="I182" i="1"/>
  <c r="I181" i="1"/>
  <c r="I180" i="1"/>
  <c r="I179" i="1"/>
  <c r="I178" i="1"/>
  <c r="I177" i="1"/>
  <c r="I176" i="1"/>
  <c r="I175" i="1"/>
  <c r="I174" i="1"/>
  <c r="I173" i="1"/>
  <c r="I172" i="1"/>
  <c r="I171" i="1"/>
  <c r="I170" i="1"/>
  <c r="I169" i="1"/>
  <c r="I168" i="1"/>
  <c r="I167" i="1"/>
  <c r="I166" i="1"/>
  <c r="I165" i="1"/>
  <c r="I164" i="1"/>
  <c r="I163" i="1"/>
  <c r="I162" i="1"/>
  <c r="I161" i="1"/>
  <c r="I160" i="1"/>
  <c r="I159" i="1"/>
  <c r="I158" i="1"/>
  <c r="I157" i="1"/>
  <c r="I156" i="1"/>
  <c r="I155" i="1"/>
  <c r="I154" i="1"/>
  <c r="I153" i="1"/>
  <c r="I152" i="1"/>
  <c r="I151" i="1"/>
  <c r="I150" i="1"/>
  <c r="I149" i="1"/>
  <c r="I148" i="1"/>
  <c r="I147" i="1"/>
  <c r="I146" i="1"/>
  <c r="I145" i="1"/>
  <c r="I144" i="1"/>
  <c r="I143" i="1"/>
  <c r="I142" i="1"/>
  <c r="I141" i="1"/>
  <c r="I140" i="1"/>
  <c r="I139" i="1"/>
  <c r="I138" i="1"/>
  <c r="I137" i="1"/>
  <c r="I136" i="1"/>
  <c r="I135" i="1"/>
  <c r="I134" i="1"/>
  <c r="I133" i="1"/>
  <c r="I132" i="1"/>
  <c r="I131" i="1"/>
  <c r="I130" i="1"/>
  <c r="I129" i="1"/>
  <c r="I128" i="1"/>
  <c r="I127" i="1"/>
  <c r="I126" i="1"/>
  <c r="I125" i="1"/>
  <c r="I124" i="1"/>
  <c r="I123" i="1"/>
  <c r="I122" i="1"/>
  <c r="I121" i="1"/>
  <c r="I120" i="1"/>
  <c r="I119" i="1"/>
  <c r="I118" i="1"/>
  <c r="I117" i="1"/>
  <c r="I116" i="1"/>
  <c r="I115" i="1"/>
  <c r="I114" i="1"/>
  <c r="I113" i="1"/>
  <c r="I112" i="1"/>
  <c r="I111" i="1"/>
  <c r="I110" i="1"/>
  <c r="I109" i="1"/>
  <c r="I108" i="1"/>
  <c r="I107" i="1"/>
  <c r="I106" i="1"/>
  <c r="I105" i="1"/>
  <c r="I104" i="1"/>
  <c r="I103" i="1"/>
  <c r="I102" i="1"/>
  <c r="I101" i="1"/>
  <c r="I100" i="1"/>
  <c r="I99" i="1"/>
  <c r="I98" i="1"/>
  <c r="I97" i="1"/>
  <c r="I96" i="1"/>
  <c r="I95" i="1"/>
  <c r="I94" i="1"/>
  <c r="I93" i="1"/>
  <c r="I92" i="1"/>
  <c r="I91" i="1"/>
  <c r="I90" i="1"/>
  <c r="I89" i="1"/>
  <c r="I88" i="1"/>
  <c r="I87" i="1"/>
  <c r="I86" i="1"/>
  <c r="I85" i="1"/>
  <c r="I84" i="1"/>
  <c r="I83" i="1"/>
  <c r="I82" i="1"/>
  <c r="I81" i="1"/>
  <c r="I80" i="1"/>
  <c r="I79" i="1"/>
  <c r="I78" i="1"/>
  <c r="I77" i="1"/>
  <c r="I76" i="1"/>
  <c r="I75" i="1"/>
  <c r="I74" i="1"/>
  <c r="I73" i="1"/>
  <c r="I72" i="1"/>
  <c r="I71" i="1"/>
  <c r="I70" i="1"/>
  <c r="I69" i="1"/>
  <c r="I68" i="1"/>
  <c r="I67" i="1"/>
  <c r="I66" i="1"/>
  <c r="I65" i="1"/>
  <c r="I64" i="1"/>
  <c r="I63" i="1"/>
  <c r="I62" i="1"/>
  <c r="I61" i="1"/>
  <c r="I60" i="1"/>
  <c r="I59" i="1"/>
  <c r="I58" i="1"/>
  <c r="I57" i="1"/>
  <c r="I56" i="1"/>
  <c r="I55" i="1"/>
  <c r="I54" i="1"/>
  <c r="I53" i="1"/>
  <c r="I52" i="1"/>
  <c r="I51" i="1"/>
  <c r="I50" i="1"/>
  <c r="I49" i="1"/>
  <c r="I48" i="1"/>
  <c r="I47" i="1"/>
  <c r="I46" i="1"/>
  <c r="I45" i="1"/>
  <c r="I44" i="1"/>
  <c r="I43" i="1"/>
  <c r="I42" i="1"/>
  <c r="I41" i="1"/>
  <c r="I40" i="1"/>
  <c r="I39" i="1"/>
  <c r="I38" i="1"/>
  <c r="I37" i="1"/>
  <c r="I36" i="1"/>
  <c r="I35" i="1"/>
  <c r="I34" i="1"/>
  <c r="I33" i="1"/>
  <c r="I32" i="1"/>
  <c r="I31" i="1"/>
  <c r="I30" i="1"/>
  <c r="I29" i="1"/>
  <c r="I28" i="1"/>
  <c r="I27" i="1"/>
  <c r="I26" i="1"/>
  <c r="I25" i="1"/>
  <c r="I24" i="1"/>
  <c r="I23" i="1"/>
  <c r="I22" i="1"/>
  <c r="I21" i="1"/>
  <c r="I20" i="1"/>
  <c r="I19" i="1"/>
  <c r="I18" i="1"/>
  <c r="I17" i="1"/>
  <c r="I16" i="1"/>
  <c r="I15" i="1"/>
  <c r="I14" i="1"/>
  <c r="I13" i="1"/>
  <c r="I12" i="1"/>
  <c r="I11" i="1"/>
  <c r="I10" i="1"/>
  <c r="I9" i="1"/>
  <c r="I8" i="1"/>
  <c r="I7" i="1"/>
  <c r="I6" i="1"/>
  <c r="I5" i="1"/>
  <c r="I4" i="1"/>
  <c r="I3" i="1"/>
  <c r="I678" i="1" l="1"/>
  <c r="Q9" i="1"/>
  <c r="S9" i="1"/>
  <c r="O9" i="1"/>
  <c r="Q19" i="1"/>
  <c r="S19" i="1"/>
  <c r="O19" i="1"/>
  <c r="Q31" i="1"/>
  <c r="S31" i="1"/>
  <c r="O31" i="1"/>
  <c r="Q40" i="1"/>
  <c r="S40" i="1"/>
  <c r="O40" i="1"/>
  <c r="Q51" i="1"/>
  <c r="S51" i="1"/>
  <c r="O51" i="1"/>
  <c r="Q62" i="1"/>
  <c r="S62" i="1"/>
  <c r="O62" i="1"/>
  <c r="Q74" i="1"/>
  <c r="S74" i="1"/>
  <c r="O74" i="1"/>
  <c r="Q86" i="1"/>
  <c r="S86" i="1"/>
  <c r="O86" i="1"/>
  <c r="Q95" i="1"/>
  <c r="S95" i="1"/>
  <c r="O95" i="1"/>
  <c r="Q114" i="1"/>
  <c r="S114" i="1"/>
  <c r="O114" i="1"/>
  <c r="Q125" i="1"/>
  <c r="S125" i="1"/>
  <c r="O125" i="1"/>
  <c r="Q136" i="1"/>
  <c r="S136" i="1"/>
  <c r="O136" i="1"/>
  <c r="Q148" i="1"/>
  <c r="S148" i="1"/>
  <c r="O148" i="1"/>
  <c r="Q160" i="1"/>
  <c r="S160" i="1"/>
  <c r="O160" i="1"/>
  <c r="Q172" i="1"/>
  <c r="S172" i="1"/>
  <c r="O172" i="1"/>
  <c r="Q183" i="1"/>
  <c r="S183" i="1"/>
  <c r="O183" i="1"/>
  <c r="Q194" i="1"/>
  <c r="S194" i="1"/>
  <c r="O194" i="1"/>
  <c r="Q224" i="1"/>
  <c r="S224" i="1"/>
  <c r="O224" i="1"/>
  <c r="Q234" i="1"/>
  <c r="S234" i="1"/>
  <c r="O234" i="1"/>
  <c r="Q246" i="1"/>
  <c r="S246" i="1"/>
  <c r="O246" i="1"/>
  <c r="Q258" i="1"/>
  <c r="S258" i="1"/>
  <c r="O258" i="1"/>
  <c r="Q270" i="1"/>
  <c r="S270" i="1"/>
  <c r="O270" i="1"/>
  <c r="Q282" i="1"/>
  <c r="S282" i="1"/>
  <c r="O282" i="1"/>
  <c r="Q294" i="1"/>
  <c r="S294" i="1"/>
  <c r="O294" i="1"/>
  <c r="Q315" i="1"/>
  <c r="S315" i="1"/>
  <c r="O315" i="1"/>
  <c r="Q327" i="1"/>
  <c r="S327" i="1"/>
  <c r="O327" i="1"/>
  <c r="Q338" i="1"/>
  <c r="S338" i="1"/>
  <c r="O338" i="1"/>
  <c r="Q348" i="1"/>
  <c r="S348" i="1"/>
  <c r="O348" i="1"/>
  <c r="Q369" i="1"/>
  <c r="S369" i="1"/>
  <c r="O369" i="1"/>
  <c r="Q381" i="1"/>
  <c r="S381" i="1"/>
  <c r="O381" i="1"/>
  <c r="Q392" i="1"/>
  <c r="S392" i="1"/>
  <c r="O392" i="1"/>
  <c r="Q400" i="1"/>
  <c r="S400" i="1"/>
  <c r="O400" i="1"/>
  <c r="Q411" i="1"/>
  <c r="S411" i="1"/>
  <c r="O411" i="1"/>
  <c r="Q421" i="1"/>
  <c r="S421" i="1"/>
  <c r="O421" i="1"/>
  <c r="Q430" i="1"/>
  <c r="S430" i="1"/>
  <c r="O430" i="1"/>
  <c r="Q440" i="1"/>
  <c r="S440" i="1"/>
  <c r="O440" i="1"/>
  <c r="Q459" i="1"/>
  <c r="S459" i="1"/>
  <c r="O459" i="1"/>
  <c r="Q469" i="1"/>
  <c r="S469" i="1"/>
  <c r="O469" i="1"/>
  <c r="K469" i="1"/>
  <c r="Q480" i="1"/>
  <c r="S480" i="1"/>
  <c r="O480" i="1"/>
  <c r="K480" i="1"/>
  <c r="Q508" i="1"/>
  <c r="S508" i="1"/>
  <c r="O508" i="1"/>
  <c r="K508" i="1"/>
  <c r="Q519" i="1"/>
  <c r="S519" i="1"/>
  <c r="O519" i="1"/>
  <c r="K519" i="1"/>
  <c r="Q530" i="1"/>
  <c r="S530" i="1"/>
  <c r="O530" i="1"/>
  <c r="K530" i="1"/>
  <c r="Q542" i="1"/>
  <c r="S542" i="1"/>
  <c r="O542" i="1"/>
  <c r="K542" i="1"/>
  <c r="Q554" i="1"/>
  <c r="S554" i="1"/>
  <c r="O554" i="1"/>
  <c r="K554" i="1"/>
  <c r="Q566" i="1"/>
  <c r="S566" i="1"/>
  <c r="O566" i="1"/>
  <c r="K566" i="1"/>
  <c r="Q583" i="1"/>
  <c r="S583" i="1"/>
  <c r="O583" i="1"/>
  <c r="K583" i="1"/>
  <c r="Q595" i="1"/>
  <c r="S595" i="1"/>
  <c r="O595" i="1"/>
  <c r="K595" i="1"/>
  <c r="Q614" i="1"/>
  <c r="S614" i="1"/>
  <c r="O614" i="1"/>
  <c r="K614" i="1"/>
  <c r="Q636" i="1"/>
  <c r="S636" i="1"/>
  <c r="O636" i="1"/>
  <c r="K636" i="1"/>
  <c r="Q645" i="1"/>
  <c r="S645" i="1"/>
  <c r="O645" i="1"/>
  <c r="K645" i="1"/>
  <c r="Q655" i="1"/>
  <c r="S655" i="1"/>
  <c r="O655" i="1"/>
  <c r="K655" i="1"/>
  <c r="Q667" i="1"/>
  <c r="S667" i="1"/>
  <c r="O667" i="1"/>
  <c r="K667" i="1"/>
  <c r="Y634" i="2" l="1"/>
  <c r="Y633" i="2"/>
  <c r="Y632" i="2"/>
  <c r="Y631" i="2"/>
  <c r="Y630" i="2"/>
  <c r="Y629" i="2"/>
  <c r="Y628" i="2"/>
  <c r="Y627" i="2"/>
  <c r="Y626" i="2"/>
  <c r="Y625" i="2"/>
  <c r="Y624" i="2"/>
  <c r="Y623" i="2"/>
  <c r="Y622" i="2"/>
  <c r="Y621" i="2"/>
  <c r="Y620" i="2"/>
  <c r="Y619" i="2"/>
  <c r="Y618" i="2"/>
  <c r="Y617" i="2"/>
  <c r="Y616" i="2"/>
  <c r="Y615" i="2"/>
  <c r="Y614" i="2"/>
  <c r="Y613" i="2"/>
  <c r="Y612" i="2"/>
  <c r="Y611" i="2"/>
  <c r="Y610" i="2"/>
  <c r="Y609" i="2"/>
  <c r="Y608" i="2"/>
  <c r="Y607" i="2"/>
  <c r="Y606" i="2"/>
  <c r="Y605" i="2"/>
  <c r="Y604" i="2"/>
  <c r="Y603" i="2"/>
  <c r="Y602" i="2"/>
  <c r="Y601" i="2"/>
  <c r="Y600" i="2"/>
  <c r="Y599" i="2"/>
  <c r="Y598" i="2"/>
  <c r="Y597" i="2"/>
  <c r="Y596" i="2"/>
  <c r="Y595" i="2"/>
  <c r="Y594" i="2"/>
  <c r="Y593" i="2"/>
  <c r="Y592" i="2"/>
  <c r="Y591" i="2"/>
  <c r="Y590" i="2"/>
  <c r="Y589" i="2"/>
  <c r="Y588" i="2"/>
  <c r="Y587" i="2"/>
  <c r="Y586" i="2"/>
  <c r="Y585" i="2"/>
  <c r="Y584" i="2"/>
  <c r="Y583" i="2"/>
  <c r="Y582" i="2"/>
  <c r="Y581" i="2"/>
  <c r="Y580" i="2"/>
  <c r="Y579" i="2"/>
  <c r="Y578" i="2"/>
  <c r="Y577" i="2"/>
  <c r="Y576" i="2"/>
  <c r="Y575" i="2"/>
  <c r="Y574" i="2"/>
  <c r="Y573" i="2"/>
  <c r="Y572" i="2"/>
  <c r="Y571" i="2"/>
  <c r="Y570" i="2"/>
  <c r="Y569" i="2"/>
  <c r="Y568" i="2"/>
  <c r="Y567" i="2"/>
  <c r="Y566" i="2"/>
  <c r="Y565" i="2"/>
  <c r="Y564" i="2"/>
  <c r="Y563" i="2"/>
  <c r="Y562" i="2"/>
  <c r="Y561" i="2"/>
  <c r="Y560" i="2"/>
  <c r="Y559" i="2"/>
  <c r="Y558" i="2"/>
  <c r="Y557" i="2"/>
  <c r="Y556" i="2"/>
  <c r="Y555" i="2"/>
  <c r="Y554" i="2"/>
  <c r="Y553" i="2"/>
  <c r="Y552" i="2"/>
  <c r="Y551" i="2"/>
  <c r="Y550" i="2"/>
  <c r="Y549" i="2"/>
  <c r="Y548" i="2"/>
  <c r="Y547" i="2"/>
  <c r="Y546" i="2"/>
  <c r="Y545" i="2"/>
  <c r="Y544" i="2"/>
  <c r="Y543" i="2"/>
  <c r="Y542" i="2"/>
  <c r="Y541" i="2"/>
  <c r="Y540" i="2"/>
  <c r="Y539" i="2"/>
  <c r="Y538" i="2"/>
  <c r="Y537" i="2"/>
  <c r="Y536" i="2"/>
  <c r="Y535" i="2"/>
  <c r="Y534" i="2"/>
  <c r="Y533" i="2"/>
  <c r="Y532" i="2"/>
  <c r="Y531" i="2"/>
  <c r="Y530" i="2"/>
  <c r="Y529" i="2"/>
  <c r="Y528" i="2"/>
  <c r="Y527" i="2"/>
  <c r="Y526" i="2"/>
  <c r="Y525" i="2"/>
  <c r="Y524" i="2"/>
  <c r="Y523" i="2"/>
  <c r="Y522" i="2"/>
  <c r="Y521" i="2"/>
  <c r="Y520" i="2"/>
  <c r="Y519" i="2"/>
  <c r="Y518" i="2"/>
  <c r="Y517" i="2"/>
  <c r="Y516" i="2"/>
  <c r="Y515" i="2"/>
  <c r="Y514" i="2"/>
  <c r="Y513" i="2"/>
  <c r="Y512" i="2"/>
  <c r="Y511" i="2"/>
  <c r="Y510" i="2"/>
  <c r="Y509" i="2"/>
  <c r="Y508" i="2"/>
  <c r="Y507" i="2"/>
  <c r="Y506" i="2"/>
  <c r="Y505" i="2"/>
  <c r="Y504" i="2"/>
  <c r="Y503" i="2"/>
  <c r="Y502" i="2"/>
  <c r="Y501" i="2"/>
  <c r="Y500" i="2"/>
  <c r="Y499" i="2"/>
  <c r="Y498" i="2"/>
  <c r="Y497" i="2"/>
  <c r="Y496" i="2"/>
  <c r="Y495" i="2"/>
  <c r="Y494" i="2"/>
  <c r="Y493" i="2"/>
  <c r="Y492" i="2"/>
  <c r="Y491" i="2"/>
  <c r="Y490" i="2"/>
  <c r="Y489" i="2"/>
  <c r="Y488" i="2"/>
  <c r="Y487" i="2"/>
  <c r="Y486" i="2"/>
  <c r="Y485" i="2"/>
  <c r="Y484" i="2"/>
  <c r="Y483" i="2"/>
  <c r="Y482" i="2"/>
  <c r="Y481" i="2"/>
  <c r="Y480" i="2"/>
  <c r="Y479" i="2"/>
  <c r="Y478" i="2"/>
  <c r="Y477" i="2"/>
  <c r="Y476" i="2"/>
  <c r="Y475" i="2"/>
  <c r="Y474" i="2"/>
  <c r="Y473" i="2"/>
  <c r="Y472" i="2"/>
  <c r="Y471" i="2"/>
  <c r="Y470" i="2"/>
  <c r="Y469" i="2"/>
  <c r="Y468" i="2"/>
  <c r="Y467" i="2"/>
  <c r="Y466" i="2"/>
  <c r="Y465" i="2"/>
  <c r="Y464" i="2"/>
  <c r="Y463" i="2"/>
  <c r="Y462" i="2"/>
  <c r="Y461" i="2"/>
  <c r="Y460" i="2"/>
  <c r="Y459" i="2"/>
  <c r="Y458" i="2"/>
  <c r="Y457" i="2"/>
  <c r="Y456" i="2"/>
  <c r="Y455" i="2"/>
  <c r="Y454" i="2"/>
  <c r="Y453" i="2"/>
  <c r="Y452" i="2"/>
  <c r="Y451" i="2"/>
  <c r="Y450" i="2"/>
  <c r="Y449" i="2"/>
  <c r="Y448" i="2"/>
  <c r="Y447" i="2"/>
  <c r="Y446" i="2"/>
  <c r="Y445" i="2"/>
  <c r="Y444" i="2"/>
  <c r="Y443" i="2"/>
  <c r="Y442" i="2"/>
  <c r="Y441" i="2"/>
  <c r="Y440" i="2"/>
  <c r="Y439" i="2"/>
  <c r="Y438" i="2"/>
  <c r="Y437" i="2"/>
  <c r="Y436" i="2"/>
  <c r="Y435" i="2"/>
  <c r="Y434" i="2"/>
  <c r="Y433" i="2"/>
  <c r="Y432" i="2"/>
  <c r="Y431" i="2"/>
  <c r="Y430" i="2"/>
  <c r="Y429" i="2"/>
  <c r="Y428" i="2"/>
  <c r="Y427" i="2"/>
  <c r="Y426" i="2"/>
  <c r="Y425" i="2"/>
  <c r="Y424" i="2"/>
  <c r="Y423" i="2"/>
  <c r="Y422" i="2"/>
  <c r="Y421" i="2"/>
  <c r="Y420" i="2"/>
  <c r="Y419" i="2"/>
  <c r="Y418" i="2"/>
  <c r="Y417" i="2"/>
  <c r="Y416" i="2"/>
  <c r="Y415" i="2"/>
  <c r="Y414" i="2"/>
  <c r="Y413" i="2"/>
  <c r="Y412" i="2"/>
  <c r="Y411" i="2"/>
  <c r="Y410" i="2"/>
  <c r="Y409" i="2"/>
  <c r="Y408" i="2"/>
  <c r="Y407" i="2"/>
  <c r="Y406" i="2"/>
  <c r="Y405" i="2"/>
  <c r="Y404" i="2"/>
  <c r="Y403" i="2"/>
  <c r="Y402" i="2"/>
  <c r="Y401" i="2"/>
  <c r="Y400" i="2"/>
  <c r="Y399" i="2"/>
  <c r="Y398" i="2"/>
  <c r="Y397" i="2"/>
  <c r="Y396" i="2"/>
  <c r="Y395" i="2"/>
  <c r="Y394" i="2"/>
  <c r="Y393" i="2"/>
  <c r="Y392" i="2"/>
  <c r="Y391" i="2"/>
  <c r="Y390" i="2"/>
  <c r="Y389" i="2"/>
  <c r="Y388" i="2"/>
  <c r="Y387" i="2"/>
  <c r="Y386" i="2"/>
  <c r="Y385" i="2"/>
  <c r="Y384" i="2"/>
  <c r="Y383" i="2"/>
  <c r="Y382" i="2"/>
  <c r="Y381" i="2"/>
  <c r="Y380" i="2"/>
  <c r="Y379" i="2"/>
  <c r="Y378" i="2"/>
  <c r="Y376" i="2"/>
  <c r="Y375" i="2"/>
  <c r="Y374" i="2"/>
  <c r="Y373" i="2"/>
  <c r="Y372" i="2"/>
  <c r="Y371" i="2"/>
  <c r="Y370" i="2"/>
  <c r="Y369" i="2"/>
  <c r="Y368" i="2"/>
  <c r="Y367" i="2"/>
  <c r="Y366" i="2"/>
  <c r="Y365" i="2"/>
  <c r="Y364" i="2"/>
  <c r="Y363" i="2"/>
  <c r="Y362" i="2"/>
  <c r="Y361" i="2"/>
  <c r="Y360" i="2"/>
  <c r="Y359" i="2"/>
  <c r="Y358" i="2"/>
  <c r="Y357" i="2"/>
  <c r="Y356" i="2"/>
  <c r="Y355" i="2"/>
  <c r="Y354" i="2"/>
  <c r="Y353" i="2"/>
  <c r="Y352" i="2"/>
  <c r="Y351" i="2"/>
  <c r="Y350" i="2"/>
  <c r="Y349" i="2"/>
  <c r="Y348" i="2"/>
  <c r="Y347" i="2"/>
  <c r="Y346" i="2"/>
  <c r="Y345" i="2"/>
  <c r="Y344" i="2"/>
  <c r="Y343" i="2"/>
  <c r="Y342" i="2"/>
  <c r="Y341" i="2"/>
  <c r="Y340" i="2"/>
  <c r="Y339" i="2"/>
  <c r="Y338" i="2"/>
  <c r="Y337" i="2"/>
  <c r="Y336" i="2"/>
  <c r="Y335" i="2"/>
  <c r="Y334" i="2"/>
  <c r="Y333" i="2"/>
  <c r="Y332" i="2"/>
  <c r="Y331" i="2"/>
  <c r="Y330" i="2"/>
  <c r="Y329" i="2"/>
  <c r="Y328" i="2"/>
  <c r="Y327" i="2"/>
  <c r="Y326" i="2"/>
  <c r="Y325" i="2"/>
  <c r="Y324" i="2"/>
  <c r="Y323" i="2"/>
  <c r="Y322" i="2"/>
  <c r="Y321" i="2"/>
  <c r="Y320" i="2"/>
  <c r="Y319" i="2"/>
  <c r="Y318" i="2"/>
  <c r="Y317" i="2"/>
  <c r="Y316" i="2"/>
  <c r="Y315" i="2"/>
  <c r="Y314" i="2"/>
  <c r="Y313" i="2"/>
  <c r="Y312" i="2"/>
  <c r="Y311" i="2"/>
  <c r="Y310" i="2"/>
  <c r="Y309" i="2"/>
  <c r="Y308" i="2"/>
  <c r="Y307" i="2"/>
  <c r="Y306" i="2"/>
  <c r="Y305" i="2"/>
  <c r="Y304" i="2"/>
  <c r="Y303" i="2"/>
  <c r="Y302" i="2"/>
  <c r="Y301" i="2"/>
  <c r="Y300" i="2"/>
  <c r="Y299" i="2"/>
  <c r="Y298" i="2"/>
  <c r="Y297" i="2"/>
  <c r="Y296" i="2"/>
  <c r="Y295" i="2"/>
  <c r="Y294" i="2"/>
  <c r="Y293" i="2"/>
  <c r="Y292" i="2"/>
  <c r="Y291" i="2"/>
  <c r="Y290" i="2"/>
  <c r="Y289" i="2"/>
  <c r="Y288" i="2"/>
  <c r="Y287" i="2"/>
  <c r="Y286" i="2"/>
  <c r="Y285" i="2"/>
  <c r="Y284" i="2"/>
  <c r="Y283" i="2"/>
  <c r="Y282" i="2"/>
  <c r="Y281" i="2"/>
  <c r="Y280" i="2"/>
  <c r="Y279" i="2"/>
  <c r="Y278" i="2"/>
  <c r="Y277" i="2"/>
  <c r="Y276" i="2"/>
  <c r="Y275" i="2"/>
  <c r="Y274" i="2"/>
  <c r="Y273" i="2"/>
  <c r="Y272" i="2"/>
  <c r="Y271" i="2"/>
  <c r="Y270" i="2"/>
  <c r="Y269" i="2"/>
  <c r="Y268" i="2"/>
  <c r="Y267" i="2"/>
  <c r="Y266" i="2"/>
  <c r="Y265" i="2"/>
  <c r="Y264" i="2"/>
  <c r="Y263" i="2"/>
  <c r="Y262" i="2"/>
  <c r="Y261" i="2"/>
  <c r="Y260" i="2"/>
  <c r="Y259" i="2"/>
  <c r="Y258" i="2"/>
  <c r="Y257" i="2"/>
  <c r="Y256" i="2"/>
  <c r="Y255" i="2"/>
  <c r="Y254" i="2"/>
  <c r="Y253" i="2"/>
  <c r="Y252" i="2"/>
  <c r="Y251" i="2"/>
  <c r="Y250" i="2"/>
  <c r="Y249" i="2"/>
  <c r="Y248" i="2"/>
  <c r="Y247" i="2"/>
  <c r="Y246" i="2"/>
  <c r="Y245" i="2"/>
  <c r="Y244" i="2"/>
  <c r="Y243" i="2"/>
  <c r="Y242" i="2"/>
  <c r="Y241" i="2"/>
  <c r="Y240" i="2"/>
  <c r="Y239" i="2"/>
  <c r="Y238" i="2"/>
  <c r="Y237" i="2"/>
  <c r="Y236" i="2"/>
  <c r="Y235" i="2"/>
  <c r="Y234" i="2"/>
  <c r="Y233" i="2"/>
  <c r="Y232" i="2"/>
  <c r="Y231" i="2"/>
  <c r="Y230" i="2"/>
  <c r="Y229" i="2"/>
  <c r="Y228" i="2"/>
  <c r="Y227" i="2"/>
  <c r="Y226" i="2"/>
  <c r="Y225" i="2"/>
  <c r="Y224" i="2"/>
  <c r="Y223" i="2"/>
  <c r="Y222" i="2"/>
  <c r="Y221" i="2"/>
  <c r="Y220" i="2"/>
  <c r="Y219" i="2"/>
  <c r="Y218" i="2"/>
  <c r="Y217" i="2"/>
  <c r="Y216" i="2"/>
  <c r="Y215" i="2"/>
  <c r="Y214" i="2"/>
  <c r="Y213" i="2"/>
  <c r="Y212" i="2"/>
  <c r="Y211" i="2"/>
  <c r="Y210" i="2"/>
  <c r="Y209" i="2"/>
  <c r="Y208" i="2"/>
  <c r="Y207" i="2"/>
  <c r="Y206" i="2"/>
  <c r="Y205" i="2"/>
  <c r="Y204" i="2"/>
  <c r="Y203" i="2"/>
  <c r="Y202" i="2"/>
  <c r="Y201" i="2"/>
  <c r="Y200" i="2"/>
  <c r="Y199" i="2"/>
  <c r="Y198" i="2"/>
  <c r="Y197" i="2"/>
  <c r="Y196" i="2"/>
  <c r="Y195" i="2"/>
  <c r="Y194" i="2"/>
  <c r="Y193" i="2"/>
  <c r="Y192" i="2"/>
  <c r="Y191" i="2"/>
  <c r="Y190" i="2"/>
  <c r="Y189" i="2"/>
  <c r="Y188" i="2"/>
  <c r="Y187" i="2"/>
  <c r="Y186" i="2"/>
  <c r="Y185" i="2"/>
  <c r="Y184" i="2"/>
  <c r="Y183" i="2"/>
  <c r="Y182" i="2"/>
  <c r="Y181" i="2"/>
  <c r="Y180" i="2"/>
  <c r="Y179" i="2"/>
  <c r="Y178" i="2"/>
  <c r="Y177" i="2"/>
  <c r="Y176" i="2"/>
  <c r="Y175" i="2"/>
  <c r="Y174" i="2"/>
  <c r="Y173" i="2"/>
  <c r="Y172" i="2"/>
  <c r="Y171" i="2"/>
  <c r="Y170" i="2"/>
  <c r="Y169" i="2"/>
  <c r="Y168" i="2"/>
  <c r="Y167" i="2"/>
  <c r="Y166" i="2"/>
  <c r="Y165" i="2"/>
  <c r="Y164" i="2"/>
  <c r="Y163" i="2"/>
  <c r="Y162" i="2"/>
  <c r="Y161" i="2"/>
  <c r="Y160" i="2"/>
  <c r="Y159" i="2"/>
  <c r="Y158" i="2"/>
  <c r="Y157" i="2"/>
  <c r="Y156" i="2"/>
  <c r="Y155" i="2"/>
  <c r="Y154" i="2"/>
  <c r="Y153" i="2"/>
  <c r="Y152" i="2"/>
  <c r="Y151" i="2"/>
  <c r="Y150" i="2"/>
  <c r="Y149" i="2"/>
  <c r="Y148" i="2"/>
  <c r="Y147" i="2"/>
  <c r="Y146" i="2"/>
  <c r="Y145" i="2"/>
  <c r="Y144" i="2"/>
  <c r="Y143" i="2"/>
  <c r="Y142" i="2"/>
  <c r="Y141" i="2"/>
  <c r="Y140" i="2"/>
  <c r="Y139" i="2"/>
  <c r="Y138" i="2"/>
  <c r="Y137" i="2"/>
  <c r="Y136" i="2"/>
  <c r="Y135" i="2"/>
  <c r="Y134" i="2"/>
  <c r="Y133" i="2"/>
  <c r="Y132" i="2"/>
  <c r="Y131" i="2"/>
  <c r="Y130" i="2"/>
  <c r="Y129" i="2"/>
  <c r="Y128" i="2"/>
  <c r="Y127" i="2"/>
  <c r="Y126" i="2"/>
  <c r="Y125" i="2"/>
  <c r="Y124" i="2"/>
  <c r="Y123" i="2"/>
  <c r="Y122" i="2"/>
  <c r="Y121" i="2"/>
  <c r="Y120" i="2"/>
  <c r="Y119" i="2"/>
  <c r="Y118" i="2"/>
  <c r="Y117" i="2"/>
  <c r="Y116" i="2"/>
  <c r="Y115" i="2"/>
  <c r="Y114" i="2"/>
  <c r="Y113" i="2"/>
  <c r="Y112" i="2"/>
  <c r="Y111" i="2"/>
  <c r="Y110" i="2"/>
  <c r="Y109" i="2"/>
  <c r="Y108" i="2"/>
  <c r="Y107" i="2"/>
  <c r="Y106" i="2"/>
  <c r="Y105" i="2"/>
  <c r="Y104" i="2"/>
  <c r="Y103" i="2"/>
  <c r="Y102" i="2"/>
  <c r="Y101" i="2"/>
  <c r="Y100" i="2"/>
  <c r="Y99" i="2"/>
  <c r="Y98" i="2"/>
  <c r="Y97" i="2"/>
  <c r="Y96" i="2"/>
  <c r="Y95" i="2"/>
  <c r="Y94" i="2"/>
  <c r="Y93" i="2"/>
  <c r="Y92" i="2"/>
  <c r="Y91" i="2"/>
  <c r="Y90" i="2"/>
  <c r="Y89" i="2"/>
  <c r="Y88" i="2"/>
  <c r="Y87" i="2"/>
  <c r="Y86" i="2"/>
  <c r="Y85" i="2"/>
  <c r="Y84" i="2"/>
  <c r="Y83" i="2"/>
  <c r="Y82" i="2"/>
  <c r="Y81" i="2"/>
  <c r="Y80" i="2"/>
  <c r="Y79" i="2"/>
  <c r="Y78" i="2"/>
  <c r="Y77" i="2"/>
  <c r="Y76" i="2"/>
  <c r="Y75" i="2"/>
  <c r="Y74" i="2"/>
  <c r="Y73" i="2"/>
  <c r="Y72" i="2"/>
  <c r="Y71" i="2"/>
  <c r="Y70" i="2"/>
  <c r="Y69" i="2"/>
  <c r="Y68" i="2"/>
  <c r="Y67" i="2"/>
  <c r="Y66" i="2"/>
  <c r="Y65" i="2"/>
  <c r="Y64" i="2"/>
  <c r="Y63" i="2"/>
  <c r="Y62" i="2"/>
  <c r="Y61" i="2"/>
  <c r="Y60" i="2"/>
  <c r="Y59" i="2"/>
  <c r="Y58" i="2"/>
  <c r="Y57" i="2"/>
  <c r="Y56" i="2"/>
  <c r="Y55" i="2"/>
  <c r="Y54" i="2"/>
  <c r="Y53" i="2"/>
  <c r="Y52" i="2"/>
  <c r="Y51" i="2"/>
  <c r="Y50" i="2"/>
  <c r="Y49" i="2"/>
  <c r="Y48" i="2"/>
  <c r="Y47" i="2"/>
  <c r="Y46" i="2"/>
  <c r="Y45" i="2"/>
  <c r="Y44" i="2"/>
  <c r="Y43" i="2"/>
  <c r="Y42" i="2"/>
  <c r="Y41" i="2"/>
  <c r="Y40" i="2"/>
  <c r="Y39" i="2"/>
  <c r="Y38" i="2"/>
  <c r="Y37" i="2"/>
  <c r="Y36" i="2"/>
  <c r="Y35" i="2"/>
  <c r="Y34" i="2"/>
  <c r="Y33" i="2"/>
  <c r="Y32" i="2"/>
  <c r="Y31" i="2"/>
  <c r="Y30" i="2"/>
  <c r="Y29" i="2"/>
  <c r="Y28" i="2"/>
  <c r="Y27" i="2"/>
  <c r="Y26" i="2"/>
  <c r="Y25" i="2"/>
  <c r="Y24" i="2"/>
  <c r="Y23" i="2"/>
  <c r="Y22" i="2"/>
  <c r="Y21" i="2"/>
  <c r="Y20" i="2"/>
  <c r="Y19" i="2"/>
  <c r="Y18" i="2"/>
  <c r="Y17" i="2"/>
  <c r="Y16" i="2"/>
  <c r="Y15" i="2"/>
  <c r="Y14" i="2"/>
  <c r="Y13" i="2"/>
  <c r="Y12" i="2"/>
  <c r="Y11" i="2"/>
  <c r="Y10" i="2"/>
  <c r="Y9" i="2"/>
  <c r="Y8" i="2"/>
  <c r="Y7" i="2"/>
  <c r="Y6" i="2"/>
  <c r="Y5" i="2"/>
  <c r="Y4" i="2"/>
  <c r="W633" i="2"/>
  <c r="W632" i="2"/>
  <c r="W631" i="2"/>
  <c r="W630" i="2"/>
  <c r="W629" i="2"/>
  <c r="W628" i="2"/>
  <c r="W627" i="2"/>
  <c r="W626" i="2"/>
  <c r="W625" i="2"/>
  <c r="W624" i="2"/>
  <c r="W623" i="2"/>
  <c r="W622" i="2"/>
  <c r="W621" i="2"/>
  <c r="W620" i="2"/>
  <c r="W619" i="2"/>
  <c r="W618" i="2"/>
  <c r="W617" i="2"/>
  <c r="W616" i="2"/>
  <c r="W615" i="2"/>
  <c r="W614" i="2"/>
  <c r="W613" i="2"/>
  <c r="W612" i="2"/>
  <c r="W611" i="2"/>
  <c r="W610" i="2"/>
  <c r="W609" i="2"/>
  <c r="W608" i="2"/>
  <c r="W607" i="2"/>
  <c r="W606" i="2"/>
  <c r="W605" i="2"/>
  <c r="W604" i="2"/>
  <c r="W603" i="2"/>
  <c r="W602" i="2"/>
  <c r="W601" i="2"/>
  <c r="W600" i="2"/>
  <c r="W599" i="2"/>
  <c r="W598" i="2"/>
  <c r="W597" i="2"/>
  <c r="W596" i="2"/>
  <c r="W595" i="2"/>
  <c r="W594" i="2"/>
  <c r="W593" i="2"/>
  <c r="W592" i="2"/>
  <c r="W591" i="2"/>
  <c r="W590" i="2"/>
  <c r="W589" i="2"/>
  <c r="W588" i="2"/>
  <c r="W587" i="2"/>
  <c r="W586" i="2"/>
  <c r="W585" i="2"/>
  <c r="W584" i="2"/>
  <c r="W583" i="2"/>
  <c r="W582" i="2"/>
  <c r="W581" i="2"/>
  <c r="W580" i="2"/>
  <c r="W579" i="2"/>
  <c r="W578" i="2"/>
  <c r="W577" i="2"/>
  <c r="W576" i="2"/>
  <c r="W575" i="2"/>
  <c r="W574" i="2"/>
  <c r="W573" i="2"/>
  <c r="W572" i="2"/>
  <c r="W571" i="2"/>
  <c r="W570" i="2"/>
  <c r="W569" i="2"/>
  <c r="W568" i="2"/>
  <c r="W567" i="2"/>
  <c r="W566" i="2"/>
  <c r="W565" i="2"/>
  <c r="W564" i="2"/>
  <c r="W563" i="2"/>
  <c r="W562" i="2"/>
  <c r="W561" i="2"/>
  <c r="W560" i="2"/>
  <c r="W559" i="2"/>
  <c r="W558" i="2"/>
  <c r="W557" i="2"/>
  <c r="W556" i="2"/>
  <c r="W555" i="2"/>
  <c r="W554" i="2"/>
  <c r="W553" i="2"/>
  <c r="W552" i="2"/>
  <c r="W551" i="2"/>
  <c r="W550" i="2"/>
  <c r="W549" i="2"/>
  <c r="W548" i="2"/>
  <c r="W547" i="2"/>
  <c r="W546" i="2"/>
  <c r="W545" i="2"/>
  <c r="W544" i="2"/>
  <c r="W543" i="2"/>
  <c r="W542" i="2"/>
  <c r="W541" i="2"/>
  <c r="W540" i="2"/>
  <c r="W539" i="2"/>
  <c r="W538" i="2"/>
  <c r="W537" i="2"/>
  <c r="W536" i="2"/>
  <c r="W535" i="2"/>
  <c r="W534" i="2"/>
  <c r="W533" i="2"/>
  <c r="W532" i="2"/>
  <c r="W529" i="2"/>
  <c r="W528" i="2"/>
  <c r="W527" i="2"/>
  <c r="W526" i="2"/>
  <c r="W525" i="2"/>
  <c r="W524" i="2"/>
  <c r="W523" i="2"/>
  <c r="W522" i="2"/>
  <c r="W521" i="2"/>
  <c r="W520" i="2"/>
  <c r="W519" i="2"/>
  <c r="W518" i="2"/>
  <c r="W517" i="2"/>
  <c r="W516" i="2"/>
  <c r="W515" i="2"/>
  <c r="W514" i="2"/>
  <c r="W513" i="2"/>
  <c r="W512" i="2"/>
  <c r="W511" i="2"/>
  <c r="W510" i="2"/>
  <c r="W509" i="2"/>
  <c r="W508" i="2"/>
  <c r="W507" i="2"/>
  <c r="W506" i="2"/>
  <c r="W505" i="2"/>
  <c r="W504" i="2"/>
  <c r="W503" i="2"/>
  <c r="W502" i="2"/>
  <c r="W501" i="2"/>
  <c r="W500" i="2"/>
  <c r="W499" i="2"/>
  <c r="W498" i="2"/>
  <c r="W497" i="2"/>
  <c r="W496" i="2"/>
  <c r="W495" i="2"/>
  <c r="W494" i="2"/>
  <c r="W493" i="2"/>
  <c r="W492" i="2"/>
  <c r="W491" i="2"/>
  <c r="W490" i="2"/>
  <c r="W489" i="2"/>
  <c r="W488" i="2"/>
  <c r="W487" i="2"/>
  <c r="W486" i="2"/>
  <c r="W485" i="2"/>
  <c r="W484" i="2"/>
  <c r="W483" i="2"/>
  <c r="W482" i="2"/>
  <c r="W481" i="2"/>
  <c r="W480" i="2"/>
  <c r="W479" i="2"/>
  <c r="W478" i="2"/>
  <c r="W477" i="2"/>
  <c r="W476" i="2"/>
  <c r="W475" i="2"/>
  <c r="W474" i="2"/>
  <c r="W473" i="2"/>
  <c r="W472" i="2"/>
  <c r="W471" i="2"/>
  <c r="W470" i="2"/>
  <c r="W469" i="2"/>
  <c r="W468" i="2"/>
  <c r="W467" i="2"/>
  <c r="W466" i="2"/>
  <c r="W465" i="2"/>
  <c r="W464" i="2"/>
  <c r="W463" i="2"/>
  <c r="W462" i="2"/>
  <c r="W461" i="2"/>
  <c r="W460" i="2"/>
  <c r="W459" i="2"/>
  <c r="W458" i="2"/>
  <c r="W457" i="2"/>
  <c r="W456" i="2"/>
  <c r="W455" i="2"/>
  <c r="W454" i="2"/>
  <c r="W453" i="2"/>
  <c r="W452" i="2"/>
  <c r="W451" i="2"/>
  <c r="W450" i="2"/>
  <c r="W449" i="2"/>
  <c r="W448" i="2"/>
  <c r="W447" i="2"/>
  <c r="W446" i="2"/>
  <c r="W445" i="2"/>
  <c r="W444" i="2"/>
  <c r="W443" i="2"/>
  <c r="W442" i="2"/>
  <c r="W441" i="2"/>
  <c r="W440" i="2"/>
  <c r="W439" i="2"/>
  <c r="W438" i="2"/>
  <c r="W437" i="2"/>
  <c r="W436" i="2"/>
  <c r="W435" i="2"/>
  <c r="W434" i="2"/>
  <c r="W433" i="2"/>
  <c r="W432" i="2"/>
  <c r="W431" i="2"/>
  <c r="W430" i="2"/>
  <c r="W429" i="2"/>
  <c r="W428" i="2"/>
  <c r="W427" i="2"/>
  <c r="W426" i="2"/>
  <c r="W425" i="2"/>
  <c r="W424" i="2"/>
  <c r="W423" i="2"/>
  <c r="W422" i="2"/>
  <c r="W421" i="2"/>
  <c r="W420" i="2"/>
  <c r="W419" i="2"/>
  <c r="W418" i="2"/>
  <c r="W417" i="2"/>
  <c r="W416" i="2"/>
  <c r="W415" i="2"/>
  <c r="W414" i="2"/>
  <c r="W413" i="2"/>
  <c r="W412" i="2"/>
  <c r="W411" i="2"/>
  <c r="W410" i="2"/>
  <c r="W409" i="2"/>
  <c r="W408" i="2"/>
  <c r="W407" i="2"/>
  <c r="W406" i="2"/>
  <c r="W405" i="2"/>
  <c r="W404" i="2"/>
  <c r="W403" i="2"/>
  <c r="W402" i="2"/>
  <c r="W401" i="2"/>
  <c r="W400" i="2"/>
  <c r="W399" i="2"/>
  <c r="W398" i="2"/>
  <c r="W397" i="2"/>
  <c r="W396" i="2"/>
  <c r="W395" i="2"/>
  <c r="W394" i="2"/>
  <c r="W393" i="2"/>
  <c r="W392" i="2"/>
  <c r="W391" i="2"/>
  <c r="W390" i="2"/>
  <c r="W389" i="2"/>
  <c r="W388" i="2"/>
  <c r="W387" i="2"/>
  <c r="W386" i="2"/>
  <c r="W385" i="2"/>
  <c r="W384" i="2"/>
  <c r="W383" i="2"/>
  <c r="W382" i="2"/>
  <c r="W381" i="2"/>
  <c r="W380" i="2"/>
  <c r="W379" i="2"/>
  <c r="W378" i="2"/>
  <c r="W377" i="2"/>
  <c r="W376" i="2"/>
  <c r="W375" i="2"/>
  <c r="W374" i="2"/>
  <c r="W373" i="2"/>
  <c r="W372" i="2"/>
  <c r="W371" i="2"/>
  <c r="W370" i="2"/>
  <c r="W369" i="2"/>
  <c r="W368" i="2"/>
  <c r="W367" i="2"/>
  <c r="W366" i="2"/>
  <c r="W365" i="2"/>
  <c r="W364" i="2"/>
  <c r="W363" i="2"/>
  <c r="W362" i="2"/>
  <c r="W361" i="2"/>
  <c r="W360" i="2"/>
  <c r="W359" i="2"/>
  <c r="W358" i="2"/>
  <c r="W357" i="2"/>
  <c r="W356" i="2"/>
  <c r="W355" i="2"/>
  <c r="W354" i="2"/>
  <c r="W353" i="2"/>
  <c r="W352" i="2"/>
  <c r="W351" i="2"/>
  <c r="W350" i="2"/>
  <c r="W349" i="2"/>
  <c r="W348" i="2"/>
  <c r="W347" i="2"/>
  <c r="W346" i="2"/>
  <c r="W345" i="2"/>
  <c r="W344" i="2"/>
  <c r="W343" i="2"/>
  <c r="W342" i="2"/>
  <c r="W341" i="2"/>
  <c r="W340" i="2"/>
  <c r="W339" i="2"/>
  <c r="W338" i="2"/>
  <c r="W337" i="2"/>
  <c r="W336" i="2"/>
  <c r="W335" i="2"/>
  <c r="W334" i="2"/>
  <c r="W333" i="2"/>
  <c r="W332" i="2"/>
  <c r="W331" i="2"/>
  <c r="W330" i="2"/>
  <c r="W329" i="2"/>
  <c r="W328" i="2"/>
  <c r="W327" i="2"/>
  <c r="W326" i="2"/>
  <c r="W325" i="2"/>
  <c r="W324" i="2"/>
  <c r="W323" i="2"/>
  <c r="W322" i="2"/>
  <c r="W321" i="2"/>
  <c r="W320" i="2"/>
  <c r="W319" i="2"/>
  <c r="W318" i="2"/>
  <c r="W317" i="2"/>
  <c r="W316" i="2"/>
  <c r="W315" i="2"/>
  <c r="W314" i="2"/>
  <c r="W313" i="2"/>
  <c r="W312" i="2"/>
  <c r="W311" i="2"/>
  <c r="W310" i="2"/>
  <c r="W309" i="2"/>
  <c r="W308" i="2"/>
  <c r="W307" i="2"/>
  <c r="W306" i="2"/>
  <c r="W304" i="2"/>
  <c r="W303" i="2"/>
  <c r="W302" i="2"/>
  <c r="W301" i="2"/>
  <c r="W300" i="2"/>
  <c r="W299" i="2"/>
  <c r="W298" i="2"/>
  <c r="W297" i="2"/>
  <c r="W296" i="2"/>
  <c r="W295" i="2"/>
  <c r="W294" i="2"/>
  <c r="W293" i="2"/>
  <c r="W292" i="2"/>
  <c r="W291" i="2"/>
  <c r="W290" i="2"/>
  <c r="W289" i="2"/>
  <c r="W288" i="2"/>
  <c r="W287" i="2"/>
  <c r="W286" i="2"/>
  <c r="W285" i="2"/>
  <c r="W284" i="2"/>
  <c r="W283" i="2"/>
  <c r="W282" i="2"/>
  <c r="W281" i="2"/>
  <c r="W280" i="2"/>
  <c r="W279" i="2"/>
  <c r="W278" i="2"/>
  <c r="W277" i="2"/>
  <c r="W276" i="2"/>
  <c r="W275" i="2"/>
  <c r="W274" i="2"/>
  <c r="W273" i="2"/>
  <c r="W272" i="2"/>
  <c r="W271" i="2"/>
  <c r="W270" i="2"/>
  <c r="W269" i="2"/>
  <c r="W268" i="2"/>
  <c r="W267" i="2"/>
  <c r="W266" i="2"/>
  <c r="W265" i="2"/>
  <c r="W264" i="2"/>
  <c r="W263" i="2"/>
  <c r="W262" i="2"/>
  <c r="W261" i="2"/>
  <c r="W260" i="2"/>
  <c r="W259" i="2"/>
  <c r="W258" i="2"/>
  <c r="W257" i="2"/>
  <c r="W256" i="2"/>
  <c r="W255" i="2"/>
  <c r="W254" i="2"/>
  <c r="W253" i="2"/>
  <c r="W252" i="2"/>
  <c r="W251" i="2"/>
  <c r="W250" i="2"/>
  <c r="W249" i="2"/>
  <c r="W248" i="2"/>
  <c r="W247" i="2"/>
  <c r="W246" i="2"/>
  <c r="W245" i="2"/>
  <c r="W244" i="2"/>
  <c r="W243" i="2"/>
  <c r="W242" i="2"/>
  <c r="W241" i="2"/>
  <c r="W240" i="2"/>
  <c r="W239" i="2"/>
  <c r="W238" i="2"/>
  <c r="W237" i="2"/>
  <c r="W236" i="2"/>
  <c r="W235" i="2"/>
  <c r="W234" i="2"/>
  <c r="W233" i="2"/>
  <c r="W232" i="2"/>
  <c r="W231" i="2"/>
  <c r="W230" i="2"/>
  <c r="W229" i="2"/>
  <c r="W228" i="2"/>
  <c r="W227" i="2"/>
  <c r="W226" i="2"/>
  <c r="W225" i="2"/>
  <c r="W224" i="2"/>
  <c r="W223" i="2"/>
  <c r="W222" i="2"/>
  <c r="W221" i="2"/>
  <c r="W220" i="2"/>
  <c r="W219" i="2"/>
  <c r="W218" i="2"/>
  <c r="W217" i="2"/>
  <c r="W216" i="2"/>
  <c r="W215" i="2"/>
  <c r="W214" i="2"/>
  <c r="W213" i="2"/>
  <c r="W212" i="2"/>
  <c r="W211" i="2"/>
  <c r="W210" i="2"/>
  <c r="W209" i="2"/>
  <c r="W208" i="2"/>
  <c r="W207" i="2"/>
  <c r="W206" i="2"/>
  <c r="W205" i="2"/>
  <c r="W204" i="2"/>
  <c r="W203" i="2"/>
  <c r="W202" i="2"/>
  <c r="W201" i="2"/>
  <c r="W200" i="2"/>
  <c r="W199" i="2"/>
  <c r="W198" i="2"/>
  <c r="W197" i="2"/>
  <c r="W196" i="2"/>
  <c r="W195" i="2"/>
  <c r="W194" i="2"/>
  <c r="W193" i="2"/>
  <c r="W192" i="2"/>
  <c r="W191" i="2"/>
  <c r="W190" i="2"/>
  <c r="W189" i="2"/>
  <c r="W188" i="2"/>
  <c r="W187" i="2"/>
  <c r="W186" i="2"/>
  <c r="W185" i="2"/>
  <c r="W184" i="2"/>
  <c r="W183" i="2"/>
  <c r="W182" i="2"/>
  <c r="W181" i="2"/>
  <c r="W180" i="2"/>
  <c r="W179" i="2"/>
  <c r="W178" i="2"/>
  <c r="W177" i="2"/>
  <c r="W176" i="2"/>
  <c r="W175" i="2"/>
  <c r="W174" i="2"/>
  <c r="W173" i="2"/>
  <c r="W172" i="2"/>
  <c r="W171" i="2"/>
  <c r="W170" i="2"/>
  <c r="W169" i="2"/>
  <c r="W168" i="2"/>
  <c r="W167" i="2"/>
  <c r="W166" i="2"/>
  <c r="W165" i="2"/>
  <c r="W164" i="2"/>
  <c r="W163" i="2"/>
  <c r="W162" i="2"/>
  <c r="W161" i="2"/>
  <c r="W159" i="2"/>
  <c r="W158" i="2"/>
  <c r="W157" i="2"/>
  <c r="W156" i="2"/>
  <c r="W155" i="2"/>
  <c r="W154" i="2"/>
  <c r="W153" i="2"/>
  <c r="W152" i="2"/>
  <c r="W151" i="2"/>
  <c r="W150" i="2"/>
  <c r="W149" i="2"/>
  <c r="W148" i="2"/>
  <c r="W147" i="2"/>
  <c r="W146" i="2"/>
  <c r="W145" i="2"/>
  <c r="W144" i="2"/>
  <c r="W143" i="2"/>
  <c r="W142" i="2"/>
  <c r="W141" i="2"/>
  <c r="W140" i="2"/>
  <c r="W139" i="2"/>
  <c r="W138" i="2"/>
  <c r="W137" i="2"/>
  <c r="W136" i="2"/>
  <c r="W135" i="2"/>
  <c r="W134" i="2"/>
  <c r="W133" i="2"/>
  <c r="W132" i="2"/>
  <c r="W131" i="2"/>
  <c r="W130" i="2"/>
  <c r="W129" i="2"/>
  <c r="W128" i="2"/>
  <c r="W127" i="2"/>
  <c r="W126" i="2"/>
  <c r="W125" i="2"/>
  <c r="W124" i="2"/>
  <c r="W123" i="2"/>
  <c r="W122" i="2"/>
  <c r="W121" i="2"/>
  <c r="W120" i="2"/>
  <c r="W119" i="2"/>
  <c r="W118" i="2"/>
  <c r="W117" i="2"/>
  <c r="W116" i="2"/>
  <c r="W115" i="2"/>
  <c r="W114" i="2"/>
  <c r="W113" i="2"/>
  <c r="W112" i="2"/>
  <c r="W111" i="2"/>
  <c r="W110" i="2"/>
  <c r="W109" i="2"/>
  <c r="W108" i="2"/>
  <c r="W107" i="2"/>
  <c r="W106" i="2"/>
  <c r="W105" i="2"/>
  <c r="W104" i="2"/>
  <c r="W103" i="2"/>
  <c r="W102" i="2"/>
  <c r="W101" i="2"/>
  <c r="W100" i="2"/>
  <c r="W99" i="2"/>
  <c r="W98" i="2"/>
  <c r="W97" i="2"/>
  <c r="W96" i="2"/>
  <c r="W95" i="2"/>
  <c r="W94" i="2"/>
  <c r="W93" i="2"/>
  <c r="W92" i="2"/>
  <c r="W91" i="2"/>
  <c r="W90" i="2"/>
  <c r="W89" i="2"/>
  <c r="W88" i="2"/>
  <c r="W87" i="2"/>
  <c r="W86" i="2"/>
  <c r="W85" i="2"/>
  <c r="W84" i="2"/>
  <c r="W83" i="2"/>
  <c r="W82" i="2"/>
  <c r="W81" i="2"/>
  <c r="W80" i="2"/>
  <c r="W79" i="2"/>
  <c r="W78" i="2"/>
  <c r="W77" i="2"/>
  <c r="W76" i="2"/>
  <c r="W75" i="2"/>
  <c r="W74" i="2"/>
  <c r="W73" i="2"/>
  <c r="W72" i="2"/>
  <c r="W71" i="2"/>
  <c r="W70" i="2"/>
  <c r="W69" i="2"/>
  <c r="W68" i="2"/>
  <c r="W67" i="2"/>
  <c r="W66" i="2"/>
  <c r="W65" i="2"/>
  <c r="W64" i="2"/>
  <c r="W63" i="2"/>
  <c r="W62" i="2"/>
  <c r="W61" i="2"/>
  <c r="W60" i="2"/>
  <c r="W59" i="2"/>
  <c r="W58" i="2"/>
  <c r="W57" i="2"/>
  <c r="W56" i="2"/>
  <c r="W55" i="2"/>
  <c r="W54" i="2"/>
  <c r="W53" i="2"/>
  <c r="W52" i="2"/>
  <c r="W51" i="2"/>
  <c r="W50" i="2"/>
  <c r="W49" i="2"/>
  <c r="W48" i="2"/>
  <c r="W47" i="2"/>
  <c r="W46" i="2"/>
  <c r="W45" i="2"/>
  <c r="W44" i="2"/>
  <c r="W43" i="2"/>
  <c r="W42" i="2"/>
  <c r="W41" i="2"/>
  <c r="W40" i="2"/>
  <c r="W39" i="2"/>
  <c r="W38" i="2"/>
  <c r="W37" i="2"/>
  <c r="W36" i="2"/>
  <c r="W35" i="2"/>
  <c r="W34" i="2"/>
  <c r="W33" i="2"/>
  <c r="W32" i="2"/>
  <c r="W31" i="2"/>
  <c r="W30" i="2"/>
  <c r="W29" i="2"/>
  <c r="W28" i="2"/>
  <c r="W27" i="2"/>
  <c r="W26" i="2"/>
  <c r="W25" i="2"/>
  <c r="W24" i="2"/>
  <c r="W23" i="2"/>
  <c r="W22" i="2"/>
  <c r="W21" i="2"/>
  <c r="W20" i="2"/>
  <c r="W19" i="2"/>
  <c r="W18" i="2"/>
  <c r="W17" i="2"/>
  <c r="W16" i="2"/>
  <c r="W15" i="2"/>
  <c r="W14" i="2"/>
  <c r="W13" i="2"/>
  <c r="W12" i="2"/>
  <c r="W11" i="2"/>
  <c r="W10" i="2"/>
  <c r="W9" i="2"/>
  <c r="W8" i="2"/>
  <c r="W7" i="2"/>
  <c r="W6" i="2"/>
  <c r="W5" i="2"/>
  <c r="W4" i="2"/>
  <c r="U634" i="2"/>
  <c r="U633" i="2"/>
  <c r="U632" i="2"/>
  <c r="U631" i="2"/>
  <c r="U630" i="2"/>
  <c r="U629" i="2"/>
  <c r="U628" i="2"/>
  <c r="U627" i="2"/>
  <c r="U626" i="2"/>
  <c r="U625" i="2"/>
  <c r="U624" i="2"/>
  <c r="U623" i="2"/>
  <c r="U622" i="2"/>
  <c r="U621" i="2"/>
  <c r="U620" i="2"/>
  <c r="U619" i="2"/>
  <c r="U618" i="2"/>
  <c r="U617" i="2"/>
  <c r="U616" i="2"/>
  <c r="U615" i="2"/>
  <c r="U614" i="2"/>
  <c r="U613" i="2"/>
  <c r="U612" i="2"/>
  <c r="U611" i="2"/>
  <c r="U610" i="2"/>
  <c r="U609" i="2"/>
  <c r="U608" i="2"/>
  <c r="U607" i="2"/>
  <c r="U606" i="2"/>
  <c r="U605" i="2"/>
  <c r="U604" i="2"/>
  <c r="U603" i="2"/>
  <c r="U602" i="2"/>
  <c r="U601" i="2"/>
  <c r="U600" i="2"/>
  <c r="U599" i="2"/>
  <c r="U598" i="2"/>
  <c r="U597" i="2"/>
  <c r="U596" i="2"/>
  <c r="U595" i="2"/>
  <c r="U594" i="2"/>
  <c r="U593" i="2"/>
  <c r="U592" i="2"/>
  <c r="U591" i="2"/>
  <c r="U590" i="2"/>
  <c r="U589" i="2"/>
  <c r="U588" i="2"/>
  <c r="U587" i="2"/>
  <c r="U586" i="2"/>
  <c r="U585" i="2"/>
  <c r="U584" i="2"/>
  <c r="U583" i="2"/>
  <c r="U582" i="2"/>
  <c r="U581" i="2"/>
  <c r="U580" i="2"/>
  <c r="U579" i="2"/>
  <c r="U578" i="2"/>
  <c r="U577" i="2"/>
  <c r="U576" i="2"/>
  <c r="U575" i="2"/>
  <c r="U574" i="2"/>
  <c r="U573" i="2"/>
  <c r="U572" i="2"/>
  <c r="U571" i="2"/>
  <c r="U570" i="2"/>
  <c r="U569" i="2"/>
  <c r="U568" i="2"/>
  <c r="U567" i="2"/>
  <c r="U566" i="2"/>
  <c r="U565" i="2"/>
  <c r="U564" i="2"/>
  <c r="U563" i="2"/>
  <c r="U562" i="2"/>
  <c r="U561" i="2"/>
  <c r="U560" i="2"/>
  <c r="U559" i="2"/>
  <c r="U558" i="2"/>
  <c r="U557" i="2"/>
  <c r="U556" i="2"/>
  <c r="U555" i="2"/>
  <c r="U554" i="2"/>
  <c r="U553" i="2"/>
  <c r="U552" i="2"/>
  <c r="U551" i="2"/>
  <c r="U550" i="2"/>
  <c r="U549" i="2"/>
  <c r="U548" i="2"/>
  <c r="U547" i="2"/>
  <c r="U546" i="2"/>
  <c r="U545" i="2"/>
  <c r="U544" i="2"/>
  <c r="U543" i="2"/>
  <c r="U542" i="2"/>
  <c r="U541" i="2"/>
  <c r="U540" i="2"/>
  <c r="U539" i="2"/>
  <c r="U538" i="2"/>
  <c r="U537" i="2"/>
  <c r="U536" i="2"/>
  <c r="U535" i="2"/>
  <c r="U534" i="2"/>
  <c r="U533" i="2"/>
  <c r="U532" i="2"/>
  <c r="U531" i="2"/>
  <c r="U530" i="2"/>
  <c r="U529" i="2"/>
  <c r="U528" i="2"/>
  <c r="U527" i="2"/>
  <c r="U526" i="2"/>
  <c r="U525" i="2"/>
  <c r="U524" i="2"/>
  <c r="U523" i="2"/>
  <c r="U522" i="2"/>
  <c r="U521" i="2"/>
  <c r="U520" i="2"/>
  <c r="U519" i="2"/>
  <c r="U518" i="2"/>
  <c r="U517" i="2"/>
  <c r="U516" i="2"/>
  <c r="U515" i="2"/>
  <c r="U514" i="2"/>
  <c r="U513" i="2"/>
  <c r="U512" i="2"/>
  <c r="U511" i="2"/>
  <c r="U510" i="2"/>
  <c r="U509" i="2"/>
  <c r="U508" i="2"/>
  <c r="U507" i="2"/>
  <c r="U506" i="2"/>
  <c r="U505" i="2"/>
  <c r="U504" i="2"/>
  <c r="U503" i="2"/>
  <c r="U502" i="2"/>
  <c r="U501" i="2"/>
  <c r="U500" i="2"/>
  <c r="U499" i="2"/>
  <c r="U498" i="2"/>
  <c r="U497" i="2"/>
  <c r="U496" i="2"/>
  <c r="U495" i="2"/>
  <c r="U494" i="2"/>
  <c r="U493" i="2"/>
  <c r="U492" i="2"/>
  <c r="U491" i="2"/>
  <c r="U490" i="2"/>
  <c r="U489" i="2"/>
  <c r="U488" i="2"/>
  <c r="U487" i="2"/>
  <c r="U486" i="2"/>
  <c r="U485" i="2"/>
  <c r="U484" i="2"/>
  <c r="U483" i="2"/>
  <c r="U482" i="2"/>
  <c r="U481" i="2"/>
  <c r="U480" i="2"/>
  <c r="U479" i="2"/>
  <c r="U478" i="2"/>
  <c r="U477" i="2"/>
  <c r="U476" i="2"/>
  <c r="U475" i="2"/>
  <c r="U474" i="2"/>
  <c r="U473" i="2"/>
  <c r="U472" i="2"/>
  <c r="U471" i="2"/>
  <c r="U470" i="2"/>
  <c r="U469" i="2"/>
  <c r="U468" i="2"/>
  <c r="U467" i="2"/>
  <c r="U466" i="2"/>
  <c r="U465" i="2"/>
  <c r="U464" i="2"/>
  <c r="U463" i="2"/>
  <c r="U462" i="2"/>
  <c r="U461" i="2"/>
  <c r="U460" i="2"/>
  <c r="U459" i="2"/>
  <c r="U458" i="2"/>
  <c r="U457" i="2"/>
  <c r="U456" i="2"/>
  <c r="U455" i="2"/>
  <c r="U454" i="2"/>
  <c r="U453" i="2"/>
  <c r="U452" i="2"/>
  <c r="U451" i="2"/>
  <c r="U450" i="2"/>
  <c r="U449" i="2"/>
  <c r="U448" i="2"/>
  <c r="U447" i="2"/>
  <c r="U446" i="2"/>
  <c r="U445" i="2"/>
  <c r="U444" i="2"/>
  <c r="U443" i="2"/>
  <c r="U442" i="2"/>
  <c r="U441" i="2"/>
  <c r="U440" i="2"/>
  <c r="U439" i="2"/>
  <c r="U438" i="2"/>
  <c r="U437" i="2"/>
  <c r="U436" i="2"/>
  <c r="U435" i="2"/>
  <c r="U434" i="2"/>
  <c r="U433" i="2"/>
  <c r="U432" i="2"/>
  <c r="U431" i="2"/>
  <c r="U430" i="2"/>
  <c r="U429" i="2"/>
  <c r="U428" i="2"/>
  <c r="U427" i="2"/>
  <c r="U426" i="2"/>
  <c r="U425" i="2"/>
  <c r="U424" i="2"/>
  <c r="U423" i="2"/>
  <c r="U422" i="2"/>
  <c r="U421" i="2"/>
  <c r="U420" i="2"/>
  <c r="U419" i="2"/>
  <c r="U418" i="2"/>
  <c r="U417" i="2"/>
  <c r="U416" i="2"/>
  <c r="U415" i="2"/>
  <c r="U414" i="2"/>
  <c r="U413" i="2"/>
  <c r="U412" i="2"/>
  <c r="U411" i="2"/>
  <c r="U410" i="2"/>
  <c r="U409" i="2"/>
  <c r="U408" i="2"/>
  <c r="U407" i="2"/>
  <c r="U406" i="2"/>
  <c r="U405" i="2"/>
  <c r="U404" i="2"/>
  <c r="U403" i="2"/>
  <c r="U402" i="2"/>
  <c r="U401" i="2"/>
  <c r="U400" i="2"/>
  <c r="U399" i="2"/>
  <c r="U398" i="2"/>
  <c r="U397" i="2"/>
  <c r="U396" i="2"/>
  <c r="U395" i="2"/>
  <c r="U394" i="2"/>
  <c r="U393" i="2"/>
  <c r="U392" i="2"/>
  <c r="U391" i="2"/>
  <c r="U390" i="2"/>
  <c r="U389" i="2"/>
  <c r="U388" i="2"/>
  <c r="U387" i="2"/>
  <c r="U386" i="2"/>
  <c r="U385" i="2"/>
  <c r="U384" i="2"/>
  <c r="U383" i="2"/>
  <c r="U382" i="2"/>
  <c r="U381" i="2"/>
  <c r="U380" i="2"/>
  <c r="U379" i="2"/>
  <c r="U378" i="2"/>
  <c r="U377" i="2"/>
  <c r="U376" i="2"/>
  <c r="U375" i="2"/>
  <c r="U374" i="2"/>
  <c r="U373" i="2"/>
  <c r="U372" i="2"/>
  <c r="U371" i="2"/>
  <c r="U370" i="2"/>
  <c r="U369" i="2"/>
  <c r="U368" i="2"/>
  <c r="U367" i="2"/>
  <c r="U366" i="2"/>
  <c r="U365" i="2"/>
  <c r="U364" i="2"/>
  <c r="U363" i="2"/>
  <c r="U362" i="2"/>
  <c r="U361" i="2"/>
  <c r="U360" i="2"/>
  <c r="U359" i="2"/>
  <c r="U358" i="2"/>
  <c r="U357" i="2"/>
  <c r="U356" i="2"/>
  <c r="U355" i="2"/>
  <c r="U354" i="2"/>
  <c r="U353" i="2"/>
  <c r="U352" i="2"/>
  <c r="U351" i="2"/>
  <c r="U350" i="2"/>
  <c r="U349" i="2"/>
  <c r="U348" i="2"/>
  <c r="U347" i="2"/>
  <c r="U346" i="2"/>
  <c r="U345" i="2"/>
  <c r="U344" i="2"/>
  <c r="U343" i="2"/>
  <c r="U342" i="2"/>
  <c r="U341" i="2"/>
  <c r="U340" i="2"/>
  <c r="U339" i="2"/>
  <c r="U338" i="2"/>
  <c r="U337" i="2"/>
  <c r="U336" i="2"/>
  <c r="U335" i="2"/>
  <c r="U334" i="2"/>
  <c r="U333" i="2"/>
  <c r="U332" i="2"/>
  <c r="U331" i="2"/>
  <c r="U330" i="2"/>
  <c r="U329" i="2"/>
  <c r="U328" i="2"/>
  <c r="U327" i="2"/>
  <c r="U326" i="2"/>
  <c r="U325" i="2"/>
  <c r="U324" i="2"/>
  <c r="U323" i="2"/>
  <c r="U322" i="2"/>
  <c r="U321" i="2"/>
  <c r="U320" i="2"/>
  <c r="U319" i="2"/>
  <c r="U318" i="2"/>
  <c r="U317" i="2"/>
  <c r="U316" i="2"/>
  <c r="U315" i="2"/>
  <c r="U314" i="2"/>
  <c r="U313" i="2"/>
  <c r="U312" i="2"/>
  <c r="U311" i="2"/>
  <c r="U310" i="2"/>
  <c r="U309" i="2"/>
  <c r="U308" i="2"/>
  <c r="U307" i="2"/>
  <c r="U306" i="2"/>
  <c r="U305" i="2"/>
  <c r="U304" i="2"/>
  <c r="U303" i="2"/>
  <c r="U302" i="2"/>
  <c r="U301" i="2"/>
  <c r="U300" i="2"/>
  <c r="U299" i="2"/>
  <c r="U298" i="2"/>
  <c r="U297" i="2"/>
  <c r="U296" i="2"/>
  <c r="U295" i="2"/>
  <c r="U294" i="2"/>
  <c r="U293" i="2"/>
  <c r="U292" i="2"/>
  <c r="U291" i="2"/>
  <c r="U290" i="2"/>
  <c r="U289" i="2"/>
  <c r="U288" i="2"/>
  <c r="U287" i="2"/>
  <c r="U286" i="2"/>
  <c r="U285" i="2"/>
  <c r="U284" i="2"/>
  <c r="U283" i="2"/>
  <c r="U282" i="2"/>
  <c r="U281" i="2"/>
  <c r="U280" i="2"/>
  <c r="U279" i="2"/>
  <c r="U278" i="2"/>
  <c r="U277" i="2"/>
  <c r="U276" i="2"/>
  <c r="U275" i="2"/>
  <c r="U274" i="2"/>
  <c r="U273" i="2"/>
  <c r="U272" i="2"/>
  <c r="U271" i="2"/>
  <c r="U270" i="2"/>
  <c r="U269" i="2"/>
  <c r="U268" i="2"/>
  <c r="U267" i="2"/>
  <c r="U266" i="2"/>
  <c r="U265" i="2"/>
  <c r="U264" i="2"/>
  <c r="U263" i="2"/>
  <c r="U262" i="2"/>
  <c r="U261" i="2"/>
  <c r="U260" i="2"/>
  <c r="U259" i="2"/>
  <c r="U258" i="2"/>
  <c r="U257" i="2"/>
  <c r="U256" i="2"/>
  <c r="U255" i="2"/>
  <c r="U254" i="2"/>
  <c r="U253" i="2"/>
  <c r="U252" i="2"/>
  <c r="U251" i="2"/>
  <c r="U250" i="2"/>
  <c r="U249" i="2"/>
  <c r="U248" i="2"/>
  <c r="U247" i="2"/>
  <c r="U246" i="2"/>
  <c r="U245" i="2"/>
  <c r="U244" i="2"/>
  <c r="U243" i="2"/>
  <c r="U242" i="2"/>
  <c r="U241" i="2"/>
  <c r="U240" i="2"/>
  <c r="U239" i="2"/>
  <c r="U238" i="2"/>
  <c r="U237" i="2"/>
  <c r="U236" i="2"/>
  <c r="U235" i="2"/>
  <c r="U234" i="2"/>
  <c r="U233" i="2"/>
  <c r="U232" i="2"/>
  <c r="U231" i="2"/>
  <c r="U230" i="2"/>
  <c r="U229" i="2"/>
  <c r="U228" i="2"/>
  <c r="U227" i="2"/>
  <c r="U226" i="2"/>
  <c r="U225" i="2"/>
  <c r="U224" i="2"/>
  <c r="U223" i="2"/>
  <c r="U222" i="2"/>
  <c r="U221" i="2"/>
  <c r="U220" i="2"/>
  <c r="U219" i="2"/>
  <c r="U218" i="2"/>
  <c r="U217" i="2"/>
  <c r="U216" i="2"/>
  <c r="U215" i="2"/>
  <c r="U214" i="2"/>
  <c r="U213" i="2"/>
  <c r="U212" i="2"/>
  <c r="U211" i="2"/>
  <c r="U210" i="2"/>
  <c r="U209" i="2"/>
  <c r="U208" i="2"/>
  <c r="U207" i="2"/>
  <c r="U206" i="2"/>
  <c r="U205" i="2"/>
  <c r="U204" i="2"/>
  <c r="U203" i="2"/>
  <c r="U202" i="2"/>
  <c r="U201" i="2"/>
  <c r="U200" i="2"/>
  <c r="U199" i="2"/>
  <c r="U198" i="2"/>
  <c r="U197" i="2"/>
  <c r="U196" i="2"/>
  <c r="U195" i="2"/>
  <c r="U194" i="2"/>
  <c r="U193" i="2"/>
  <c r="U192" i="2"/>
  <c r="U191" i="2"/>
  <c r="U190" i="2"/>
  <c r="U189" i="2"/>
  <c r="U188" i="2"/>
  <c r="U187" i="2"/>
  <c r="U186" i="2"/>
  <c r="U185" i="2"/>
  <c r="U184" i="2"/>
  <c r="U183" i="2"/>
  <c r="U182" i="2"/>
  <c r="U181" i="2"/>
  <c r="U180" i="2"/>
  <c r="U179" i="2"/>
  <c r="U178" i="2"/>
  <c r="U177" i="2"/>
  <c r="U176" i="2"/>
  <c r="U175" i="2"/>
  <c r="U174" i="2"/>
  <c r="U173" i="2"/>
  <c r="U172" i="2"/>
  <c r="U171" i="2"/>
  <c r="U170" i="2"/>
  <c r="U169" i="2"/>
  <c r="U168" i="2"/>
  <c r="U167" i="2"/>
  <c r="U166" i="2"/>
  <c r="U165" i="2"/>
  <c r="U164" i="2"/>
  <c r="U163" i="2"/>
  <c r="U162" i="2"/>
  <c r="U161" i="2"/>
  <c r="U160" i="2"/>
  <c r="U159" i="2"/>
  <c r="U158" i="2"/>
  <c r="U157" i="2"/>
  <c r="U156" i="2"/>
  <c r="U155" i="2"/>
  <c r="U154" i="2"/>
  <c r="U153" i="2"/>
  <c r="U152" i="2"/>
  <c r="U151" i="2"/>
  <c r="U150" i="2"/>
  <c r="U149" i="2"/>
  <c r="U148" i="2"/>
  <c r="U147" i="2"/>
  <c r="U146" i="2"/>
  <c r="U145" i="2"/>
  <c r="U144" i="2"/>
  <c r="U143" i="2"/>
  <c r="U142" i="2"/>
  <c r="U141" i="2"/>
  <c r="U140" i="2"/>
  <c r="U139" i="2"/>
  <c r="U138" i="2"/>
  <c r="U137" i="2"/>
  <c r="U136" i="2"/>
  <c r="U135" i="2"/>
  <c r="U134" i="2"/>
  <c r="U133" i="2"/>
  <c r="U132" i="2"/>
  <c r="U131" i="2"/>
  <c r="U130" i="2"/>
  <c r="U129" i="2"/>
  <c r="U128" i="2"/>
  <c r="U127" i="2"/>
  <c r="U126" i="2"/>
  <c r="U125" i="2"/>
  <c r="U124" i="2"/>
  <c r="U123" i="2"/>
  <c r="U122" i="2"/>
  <c r="U121" i="2"/>
  <c r="U120" i="2"/>
  <c r="U119" i="2"/>
  <c r="U118" i="2"/>
  <c r="U117" i="2"/>
  <c r="U116" i="2"/>
  <c r="U115" i="2"/>
  <c r="U114" i="2"/>
  <c r="U113" i="2"/>
  <c r="U112" i="2"/>
  <c r="U111" i="2"/>
  <c r="U110" i="2"/>
  <c r="U109" i="2"/>
  <c r="U108" i="2"/>
  <c r="U107" i="2"/>
  <c r="U106" i="2"/>
  <c r="U105" i="2"/>
  <c r="U104" i="2"/>
  <c r="U103" i="2"/>
  <c r="U102" i="2"/>
  <c r="U101" i="2"/>
  <c r="U100" i="2"/>
  <c r="U99" i="2"/>
  <c r="U98" i="2"/>
  <c r="U97" i="2"/>
  <c r="U96" i="2"/>
  <c r="U95" i="2"/>
  <c r="U94" i="2"/>
  <c r="U93" i="2"/>
  <c r="U92" i="2"/>
  <c r="U91" i="2"/>
  <c r="U90" i="2"/>
  <c r="U89" i="2"/>
  <c r="U88" i="2"/>
  <c r="U87" i="2"/>
  <c r="U86" i="2"/>
  <c r="U85" i="2"/>
  <c r="U84" i="2"/>
  <c r="U83" i="2"/>
  <c r="U82" i="2"/>
  <c r="U81" i="2"/>
  <c r="U80" i="2"/>
  <c r="U79" i="2"/>
  <c r="U78" i="2"/>
  <c r="U77" i="2"/>
  <c r="U76" i="2"/>
  <c r="U75" i="2"/>
  <c r="U74" i="2"/>
  <c r="U73" i="2"/>
  <c r="U72" i="2"/>
  <c r="U71" i="2"/>
  <c r="U70" i="2"/>
  <c r="U69" i="2"/>
  <c r="U68" i="2"/>
  <c r="U67" i="2"/>
  <c r="U66" i="2"/>
  <c r="U65" i="2"/>
  <c r="U64" i="2"/>
  <c r="U63" i="2"/>
  <c r="U62" i="2"/>
  <c r="U61" i="2"/>
  <c r="U60" i="2"/>
  <c r="U59" i="2"/>
  <c r="U58" i="2"/>
  <c r="U57" i="2"/>
  <c r="U56" i="2"/>
  <c r="U55" i="2"/>
  <c r="U54" i="2"/>
  <c r="U53" i="2"/>
  <c r="U52" i="2"/>
  <c r="U51" i="2"/>
  <c r="U50" i="2"/>
  <c r="U49" i="2"/>
  <c r="U48" i="2"/>
  <c r="U47" i="2"/>
  <c r="U46" i="2"/>
  <c r="U45" i="2"/>
  <c r="U44" i="2"/>
  <c r="U43" i="2"/>
  <c r="U42" i="2"/>
  <c r="U41" i="2"/>
  <c r="U40" i="2"/>
  <c r="U39" i="2"/>
  <c r="U38" i="2"/>
  <c r="U37" i="2"/>
  <c r="U36" i="2"/>
  <c r="U35" i="2"/>
  <c r="U34" i="2"/>
  <c r="U33" i="2"/>
  <c r="U32" i="2"/>
  <c r="U31" i="2"/>
  <c r="U30" i="2"/>
  <c r="U29" i="2"/>
  <c r="U28" i="2"/>
  <c r="U27" i="2"/>
  <c r="U26" i="2"/>
  <c r="U25" i="2"/>
  <c r="U24" i="2"/>
  <c r="U23" i="2"/>
  <c r="U22" i="2"/>
  <c r="U21" i="2"/>
  <c r="U20" i="2"/>
  <c r="U19" i="2"/>
  <c r="U18" i="2"/>
  <c r="U17" i="2"/>
  <c r="U16" i="2"/>
  <c r="U15" i="2"/>
  <c r="U14" i="2"/>
  <c r="U13" i="2"/>
  <c r="U12" i="2"/>
  <c r="U11" i="2"/>
  <c r="U10" i="2"/>
  <c r="U9" i="2"/>
  <c r="U8" i="2"/>
  <c r="U7" i="2"/>
  <c r="U6" i="2"/>
  <c r="U5" i="2"/>
  <c r="U4" i="2"/>
  <c r="S634" i="2"/>
  <c r="S633" i="2"/>
  <c r="S632" i="2"/>
  <c r="S631" i="2"/>
  <c r="S630" i="2"/>
  <c r="S629" i="2"/>
  <c r="S628" i="2"/>
  <c r="S627" i="2"/>
  <c r="S626" i="2"/>
  <c r="S625" i="2"/>
  <c r="S624" i="2"/>
  <c r="S623" i="2"/>
  <c r="S622" i="2"/>
  <c r="S621" i="2"/>
  <c r="S620" i="2"/>
  <c r="S619" i="2"/>
  <c r="S618" i="2"/>
  <c r="S617" i="2"/>
  <c r="S616" i="2"/>
  <c r="S615" i="2"/>
  <c r="S614" i="2"/>
  <c r="S613" i="2"/>
  <c r="S612" i="2"/>
  <c r="S611" i="2"/>
  <c r="S610" i="2"/>
  <c r="S609" i="2"/>
  <c r="S608" i="2"/>
  <c r="S607" i="2"/>
  <c r="S606" i="2"/>
  <c r="S605" i="2"/>
  <c r="S604" i="2"/>
  <c r="S603" i="2"/>
  <c r="S602" i="2"/>
  <c r="S601" i="2"/>
  <c r="S600" i="2"/>
  <c r="S599" i="2"/>
  <c r="S598" i="2"/>
  <c r="S597" i="2"/>
  <c r="S596" i="2"/>
  <c r="S595" i="2"/>
  <c r="S594" i="2"/>
  <c r="S593" i="2"/>
  <c r="S592" i="2"/>
  <c r="S591" i="2"/>
  <c r="S590" i="2"/>
  <c r="S589" i="2"/>
  <c r="S588" i="2"/>
  <c r="S587" i="2"/>
  <c r="S586" i="2"/>
  <c r="S585" i="2"/>
  <c r="S584" i="2"/>
  <c r="S583" i="2"/>
  <c r="S582" i="2"/>
  <c r="S581" i="2"/>
  <c r="S580" i="2"/>
  <c r="S579" i="2"/>
  <c r="S578" i="2"/>
  <c r="S577" i="2"/>
  <c r="S576" i="2"/>
  <c r="S575" i="2"/>
  <c r="S574" i="2"/>
  <c r="S573" i="2"/>
  <c r="S572" i="2"/>
  <c r="S571" i="2"/>
  <c r="S570" i="2"/>
  <c r="S569" i="2"/>
  <c r="S568" i="2"/>
  <c r="S567" i="2"/>
  <c r="S566" i="2"/>
  <c r="S565" i="2"/>
  <c r="S564" i="2"/>
  <c r="S563" i="2"/>
  <c r="S562" i="2"/>
  <c r="S561" i="2"/>
  <c r="S560" i="2"/>
  <c r="S559" i="2"/>
  <c r="S558" i="2"/>
  <c r="S557" i="2"/>
  <c r="S556" i="2"/>
  <c r="S555" i="2"/>
  <c r="S554" i="2"/>
  <c r="S553" i="2"/>
  <c r="S552" i="2"/>
  <c r="S551" i="2"/>
  <c r="S550" i="2"/>
  <c r="S549" i="2"/>
  <c r="S548" i="2"/>
  <c r="S547" i="2"/>
  <c r="S546" i="2"/>
  <c r="S545" i="2"/>
  <c r="S544" i="2"/>
  <c r="S543" i="2"/>
  <c r="S542" i="2"/>
  <c r="S541" i="2"/>
  <c r="S540" i="2"/>
  <c r="S539" i="2"/>
  <c r="S538" i="2"/>
  <c r="S537" i="2"/>
  <c r="S536" i="2"/>
  <c r="S535" i="2"/>
  <c r="S534" i="2"/>
  <c r="S533" i="2"/>
  <c r="S532" i="2"/>
  <c r="S531" i="2"/>
  <c r="S530" i="2"/>
  <c r="S529" i="2"/>
  <c r="S528" i="2"/>
  <c r="S527" i="2"/>
  <c r="S526" i="2"/>
  <c r="S525" i="2"/>
  <c r="S524" i="2"/>
  <c r="S523" i="2"/>
  <c r="S522" i="2"/>
  <c r="S521" i="2"/>
  <c r="S520" i="2"/>
  <c r="S519" i="2"/>
  <c r="S518" i="2"/>
  <c r="S517" i="2"/>
  <c r="S516" i="2"/>
  <c r="S515" i="2"/>
  <c r="S514" i="2"/>
  <c r="S513" i="2"/>
  <c r="S512" i="2"/>
  <c r="S511" i="2"/>
  <c r="S510" i="2"/>
  <c r="S509" i="2"/>
  <c r="S508" i="2"/>
  <c r="S507" i="2"/>
  <c r="S506" i="2"/>
  <c r="S505" i="2"/>
  <c r="S504" i="2"/>
  <c r="S503" i="2"/>
  <c r="S502" i="2"/>
  <c r="S501" i="2"/>
  <c r="S500" i="2"/>
  <c r="S499" i="2"/>
  <c r="S498" i="2"/>
  <c r="S497" i="2"/>
  <c r="S496" i="2"/>
  <c r="S495" i="2"/>
  <c r="S494" i="2"/>
  <c r="S493" i="2"/>
  <c r="S492" i="2"/>
  <c r="S491" i="2"/>
  <c r="S490" i="2"/>
  <c r="S489" i="2"/>
  <c r="S488" i="2"/>
  <c r="S487" i="2"/>
  <c r="S486" i="2"/>
  <c r="S485" i="2"/>
  <c r="S484" i="2"/>
  <c r="S483" i="2"/>
  <c r="S482" i="2"/>
  <c r="S481" i="2"/>
  <c r="S480" i="2"/>
  <c r="S479" i="2"/>
  <c r="S478" i="2"/>
  <c r="S477" i="2"/>
  <c r="S476" i="2"/>
  <c r="S475" i="2"/>
  <c r="S474" i="2"/>
  <c r="S473" i="2"/>
  <c r="S472" i="2"/>
  <c r="S471" i="2"/>
  <c r="S470" i="2"/>
  <c r="S469" i="2"/>
  <c r="S468" i="2"/>
  <c r="S467" i="2"/>
  <c r="S466" i="2"/>
  <c r="S465" i="2"/>
  <c r="S464" i="2"/>
  <c r="S463" i="2"/>
  <c r="S462" i="2"/>
  <c r="S461" i="2"/>
  <c r="S460" i="2"/>
  <c r="S459" i="2"/>
  <c r="S458" i="2"/>
  <c r="S457" i="2"/>
  <c r="S456" i="2"/>
  <c r="S455" i="2"/>
  <c r="S454" i="2"/>
  <c r="S453" i="2"/>
  <c r="S452" i="2"/>
  <c r="S451" i="2"/>
  <c r="S450" i="2"/>
  <c r="S449" i="2"/>
  <c r="S448" i="2"/>
  <c r="S447" i="2"/>
  <c r="S446" i="2"/>
  <c r="S445" i="2"/>
  <c r="S444" i="2"/>
  <c r="S443" i="2"/>
  <c r="S442" i="2"/>
  <c r="S441" i="2"/>
  <c r="S440" i="2"/>
  <c r="S439" i="2"/>
  <c r="S438" i="2"/>
  <c r="S437" i="2"/>
  <c r="S436" i="2"/>
  <c r="S435" i="2"/>
  <c r="S434" i="2"/>
  <c r="S433" i="2"/>
  <c r="S432" i="2"/>
  <c r="S431" i="2"/>
  <c r="S430" i="2"/>
  <c r="S429" i="2"/>
  <c r="S428" i="2"/>
  <c r="S427" i="2"/>
  <c r="S426" i="2"/>
  <c r="S425" i="2"/>
  <c r="S424" i="2"/>
  <c r="S423" i="2"/>
  <c r="S422" i="2"/>
  <c r="S421" i="2"/>
  <c r="S420" i="2"/>
  <c r="S419" i="2"/>
  <c r="S418" i="2"/>
  <c r="S417" i="2"/>
  <c r="S416" i="2"/>
  <c r="S415" i="2"/>
  <c r="S414" i="2"/>
  <c r="S413" i="2"/>
  <c r="S412" i="2"/>
  <c r="S411" i="2"/>
  <c r="S410" i="2"/>
  <c r="S409" i="2"/>
  <c r="S408" i="2"/>
  <c r="S407" i="2"/>
  <c r="S406" i="2"/>
  <c r="S405" i="2"/>
  <c r="S404" i="2"/>
  <c r="S403" i="2"/>
  <c r="S402" i="2"/>
  <c r="S401" i="2"/>
  <c r="S400" i="2"/>
  <c r="S399" i="2"/>
  <c r="S398" i="2"/>
  <c r="S397" i="2"/>
  <c r="S396" i="2"/>
  <c r="S395" i="2"/>
  <c r="S394" i="2"/>
  <c r="S393" i="2"/>
  <c r="S392" i="2"/>
  <c r="S391" i="2"/>
  <c r="S390" i="2"/>
  <c r="S389" i="2"/>
  <c r="S388" i="2"/>
  <c r="S387" i="2"/>
  <c r="S386" i="2"/>
  <c r="S385" i="2"/>
  <c r="S384" i="2"/>
  <c r="S383" i="2"/>
  <c r="S382" i="2"/>
  <c r="S381" i="2"/>
  <c r="S380" i="2"/>
  <c r="S379" i="2"/>
  <c r="S378" i="2"/>
  <c r="S377" i="2"/>
  <c r="S376" i="2"/>
  <c r="S375" i="2"/>
  <c r="S374" i="2"/>
  <c r="S373" i="2"/>
  <c r="S372" i="2"/>
  <c r="S371" i="2"/>
  <c r="S370" i="2"/>
  <c r="S369" i="2"/>
  <c r="S368" i="2"/>
  <c r="S367" i="2"/>
  <c r="S366" i="2"/>
  <c r="S365" i="2"/>
  <c r="S364" i="2"/>
  <c r="S363" i="2"/>
  <c r="S362" i="2"/>
  <c r="S361" i="2"/>
  <c r="S360" i="2"/>
  <c r="S359" i="2"/>
  <c r="S358" i="2"/>
  <c r="S357" i="2"/>
  <c r="S356" i="2"/>
  <c r="S355" i="2"/>
  <c r="S354" i="2"/>
  <c r="S353" i="2"/>
  <c r="S352" i="2"/>
  <c r="S351" i="2"/>
  <c r="S350" i="2"/>
  <c r="S349" i="2"/>
  <c r="S348" i="2"/>
  <c r="S347" i="2"/>
  <c r="S346" i="2"/>
  <c r="S345" i="2"/>
  <c r="S344" i="2"/>
  <c r="S343" i="2"/>
  <c r="S342" i="2"/>
  <c r="S341" i="2"/>
  <c r="S340" i="2"/>
  <c r="S339" i="2"/>
  <c r="S338" i="2"/>
  <c r="S337" i="2"/>
  <c r="S336" i="2"/>
  <c r="S335" i="2"/>
  <c r="S334" i="2"/>
  <c r="S333" i="2"/>
  <c r="S332" i="2"/>
  <c r="S331" i="2"/>
  <c r="S330" i="2"/>
  <c r="S329" i="2"/>
  <c r="S328" i="2"/>
  <c r="S327" i="2"/>
  <c r="S326" i="2"/>
  <c r="S325" i="2"/>
  <c r="S324" i="2"/>
  <c r="S323" i="2"/>
  <c r="S322" i="2"/>
  <c r="S321" i="2"/>
  <c r="S320" i="2"/>
  <c r="S319" i="2"/>
  <c r="S318" i="2"/>
  <c r="S317" i="2"/>
  <c r="S316" i="2"/>
  <c r="S315" i="2"/>
  <c r="S314" i="2"/>
  <c r="S313" i="2"/>
  <c r="S312" i="2"/>
  <c r="S311" i="2"/>
  <c r="S310" i="2"/>
  <c r="S309" i="2"/>
  <c r="S308" i="2"/>
  <c r="S307" i="2"/>
  <c r="S306" i="2"/>
  <c r="S305" i="2"/>
  <c r="S304" i="2"/>
  <c r="S303" i="2"/>
  <c r="S302" i="2"/>
  <c r="S301" i="2"/>
  <c r="S300" i="2"/>
  <c r="S299" i="2"/>
  <c r="S298" i="2"/>
  <c r="S297" i="2"/>
  <c r="S296" i="2"/>
  <c r="S295" i="2"/>
  <c r="S294" i="2"/>
  <c r="S293" i="2"/>
  <c r="S292" i="2"/>
  <c r="S291" i="2"/>
  <c r="S290" i="2"/>
  <c r="S289" i="2"/>
  <c r="S288" i="2"/>
  <c r="S287" i="2"/>
  <c r="S286" i="2"/>
  <c r="S285" i="2"/>
  <c r="S284" i="2"/>
  <c r="S283" i="2"/>
  <c r="S282" i="2"/>
  <c r="S281" i="2"/>
  <c r="S280" i="2"/>
  <c r="S279" i="2"/>
  <c r="S278" i="2"/>
  <c r="S277" i="2"/>
  <c r="S276" i="2"/>
  <c r="S275" i="2"/>
  <c r="S274" i="2"/>
  <c r="S273" i="2"/>
  <c r="S272" i="2"/>
  <c r="S271" i="2"/>
  <c r="S270" i="2"/>
  <c r="S269" i="2"/>
  <c r="S268" i="2"/>
  <c r="S267" i="2"/>
  <c r="S266" i="2"/>
  <c r="S265" i="2"/>
  <c r="S264" i="2"/>
  <c r="S263" i="2"/>
  <c r="S262" i="2"/>
  <c r="S261" i="2"/>
  <c r="S260" i="2"/>
  <c r="S259" i="2"/>
  <c r="S258" i="2"/>
  <c r="S257" i="2"/>
  <c r="S256" i="2"/>
  <c r="S255" i="2"/>
  <c r="S254" i="2"/>
  <c r="S253" i="2"/>
  <c r="S252" i="2"/>
  <c r="S251" i="2"/>
  <c r="S250" i="2"/>
  <c r="S249" i="2"/>
  <c r="S248" i="2"/>
  <c r="S247" i="2"/>
  <c r="S246" i="2"/>
  <c r="S245" i="2"/>
  <c r="S244" i="2"/>
  <c r="S243" i="2"/>
  <c r="S242" i="2"/>
  <c r="S241" i="2"/>
  <c r="S240" i="2"/>
  <c r="S239" i="2"/>
  <c r="S238" i="2"/>
  <c r="S237" i="2"/>
  <c r="S236" i="2"/>
  <c r="S235" i="2"/>
  <c r="S234" i="2"/>
  <c r="S233" i="2"/>
  <c r="S232" i="2"/>
  <c r="S231" i="2"/>
  <c r="S230" i="2"/>
  <c r="S229" i="2"/>
  <c r="S228" i="2"/>
  <c r="S227" i="2"/>
  <c r="S226" i="2"/>
  <c r="S225" i="2"/>
  <c r="S224" i="2"/>
  <c r="S223" i="2"/>
  <c r="S222" i="2"/>
  <c r="S221" i="2"/>
  <c r="S220" i="2"/>
  <c r="S219" i="2"/>
  <c r="S218" i="2"/>
  <c r="S217" i="2"/>
  <c r="S216" i="2"/>
  <c r="S215" i="2"/>
  <c r="S214" i="2"/>
  <c r="S213" i="2"/>
  <c r="S212" i="2"/>
  <c r="S211" i="2"/>
  <c r="S210" i="2"/>
  <c r="S209" i="2"/>
  <c r="S208" i="2"/>
  <c r="S207" i="2"/>
  <c r="S206" i="2"/>
  <c r="S205" i="2"/>
  <c r="S204" i="2"/>
  <c r="S203" i="2"/>
  <c r="S202" i="2"/>
  <c r="S201" i="2"/>
  <c r="S200" i="2"/>
  <c r="S199" i="2"/>
  <c r="S198" i="2"/>
  <c r="S197" i="2"/>
  <c r="S196" i="2"/>
  <c r="S195" i="2"/>
  <c r="S194" i="2"/>
  <c r="S193" i="2"/>
  <c r="S192" i="2"/>
  <c r="S191" i="2"/>
  <c r="S190" i="2"/>
  <c r="S189" i="2"/>
  <c r="S188" i="2"/>
  <c r="S187" i="2"/>
  <c r="S186" i="2"/>
  <c r="S185" i="2"/>
  <c r="S184" i="2"/>
  <c r="S183" i="2"/>
  <c r="S182" i="2"/>
  <c r="S181" i="2"/>
  <c r="S180" i="2"/>
  <c r="S179" i="2"/>
  <c r="S178" i="2"/>
  <c r="S177" i="2"/>
  <c r="S176" i="2"/>
  <c r="S175" i="2"/>
  <c r="S174" i="2"/>
  <c r="S173" i="2"/>
  <c r="S172" i="2"/>
  <c r="S171" i="2"/>
  <c r="S170" i="2"/>
  <c r="S169" i="2"/>
  <c r="S168" i="2"/>
  <c r="S167" i="2"/>
  <c r="S166" i="2"/>
  <c r="S165" i="2"/>
  <c r="S164" i="2"/>
  <c r="S163" i="2"/>
  <c r="S162" i="2"/>
  <c r="S161" i="2"/>
  <c r="S160" i="2"/>
  <c r="S159" i="2"/>
  <c r="S158" i="2"/>
  <c r="S157" i="2"/>
  <c r="S156" i="2"/>
  <c r="S155" i="2"/>
  <c r="S154" i="2"/>
  <c r="S153" i="2"/>
  <c r="S152" i="2"/>
  <c r="S151" i="2"/>
  <c r="S150" i="2"/>
  <c r="S149" i="2"/>
  <c r="S148" i="2"/>
  <c r="S147" i="2"/>
  <c r="S146" i="2"/>
  <c r="S145" i="2"/>
  <c r="S144" i="2"/>
  <c r="S143" i="2"/>
  <c r="S142" i="2"/>
  <c r="S141" i="2"/>
  <c r="S140" i="2"/>
  <c r="S139" i="2"/>
  <c r="S138" i="2"/>
  <c r="S137" i="2"/>
  <c r="S136" i="2"/>
  <c r="S135" i="2"/>
  <c r="S134" i="2"/>
  <c r="S133" i="2"/>
  <c r="S132" i="2"/>
  <c r="S131" i="2"/>
  <c r="S130" i="2"/>
  <c r="S129" i="2"/>
  <c r="S128" i="2"/>
  <c r="S127" i="2"/>
  <c r="S126" i="2"/>
  <c r="S125" i="2"/>
  <c r="S124" i="2"/>
  <c r="S123" i="2"/>
  <c r="S122" i="2"/>
  <c r="S121" i="2"/>
  <c r="S120" i="2"/>
  <c r="S119" i="2"/>
  <c r="S118" i="2"/>
  <c r="S117" i="2"/>
  <c r="S116" i="2"/>
  <c r="S115" i="2"/>
  <c r="S114" i="2"/>
  <c r="S113" i="2"/>
  <c r="S112" i="2"/>
  <c r="S111" i="2"/>
  <c r="S110" i="2"/>
  <c r="S109" i="2"/>
  <c r="S108" i="2"/>
  <c r="S107" i="2"/>
  <c r="S106" i="2"/>
  <c r="S105" i="2"/>
  <c r="S104" i="2"/>
  <c r="S103" i="2"/>
  <c r="S102" i="2"/>
  <c r="S101" i="2"/>
  <c r="S100" i="2"/>
  <c r="S99" i="2"/>
  <c r="S98" i="2"/>
  <c r="S97" i="2"/>
  <c r="S96" i="2"/>
  <c r="S95" i="2"/>
  <c r="S94" i="2"/>
  <c r="S93" i="2"/>
  <c r="S92" i="2"/>
  <c r="S91" i="2"/>
  <c r="S90" i="2"/>
  <c r="S89" i="2"/>
  <c r="S88" i="2"/>
  <c r="S87" i="2"/>
  <c r="S86" i="2"/>
  <c r="S85" i="2"/>
  <c r="S84" i="2"/>
  <c r="S83" i="2"/>
  <c r="S82" i="2"/>
  <c r="S81" i="2"/>
  <c r="S80" i="2"/>
  <c r="S79" i="2"/>
  <c r="S78" i="2"/>
  <c r="S77" i="2"/>
  <c r="S76" i="2"/>
  <c r="S75" i="2"/>
  <c r="S74" i="2"/>
  <c r="S73" i="2"/>
  <c r="S72" i="2"/>
  <c r="S71" i="2"/>
  <c r="S70" i="2"/>
  <c r="S69" i="2"/>
  <c r="S68" i="2"/>
  <c r="S67" i="2"/>
  <c r="S66" i="2"/>
  <c r="S65" i="2"/>
  <c r="S64" i="2"/>
  <c r="S63" i="2"/>
  <c r="S62" i="2"/>
  <c r="S61" i="2"/>
  <c r="S60" i="2"/>
  <c r="S59" i="2"/>
  <c r="S58" i="2"/>
  <c r="S57" i="2"/>
  <c r="S56" i="2"/>
  <c r="S55" i="2"/>
  <c r="S54" i="2"/>
  <c r="S53" i="2"/>
  <c r="S52" i="2"/>
  <c r="S51" i="2"/>
  <c r="S50" i="2"/>
  <c r="S49" i="2"/>
  <c r="S48" i="2"/>
  <c r="S47" i="2"/>
  <c r="S46" i="2"/>
  <c r="S45" i="2"/>
  <c r="S44" i="2"/>
  <c r="S43" i="2"/>
  <c r="S42" i="2"/>
  <c r="S41" i="2"/>
  <c r="S40" i="2"/>
  <c r="S39" i="2"/>
  <c r="S38" i="2"/>
  <c r="S37" i="2"/>
  <c r="S36" i="2"/>
  <c r="S35" i="2"/>
  <c r="S34" i="2"/>
  <c r="S33" i="2"/>
  <c r="S32" i="2"/>
  <c r="S31" i="2"/>
  <c r="S30" i="2"/>
  <c r="S29" i="2"/>
  <c r="S28" i="2"/>
  <c r="S27" i="2"/>
  <c r="S26" i="2"/>
  <c r="S25" i="2"/>
  <c r="S24" i="2"/>
  <c r="S23" i="2"/>
  <c r="S22" i="2"/>
  <c r="S21" i="2"/>
  <c r="S20" i="2"/>
  <c r="S19" i="2"/>
  <c r="S18" i="2"/>
  <c r="S17" i="2"/>
  <c r="S16" i="2"/>
  <c r="S15" i="2"/>
  <c r="S14" i="2"/>
  <c r="S13" i="2"/>
  <c r="S12" i="2"/>
  <c r="S11" i="2"/>
  <c r="S10" i="2"/>
  <c r="S9" i="2"/>
  <c r="S8" i="2"/>
  <c r="S7" i="2"/>
  <c r="S6" i="2"/>
  <c r="S5" i="2"/>
  <c r="S4" i="2"/>
  <c r="W635" i="2" l="1"/>
  <c r="M634" i="2"/>
  <c r="Q634" i="2"/>
  <c r="Q633" i="2"/>
  <c r="Q632" i="2"/>
  <c r="Q631" i="2"/>
  <c r="Q630" i="2"/>
  <c r="Q629" i="2"/>
  <c r="Q628" i="2"/>
  <c r="Q627" i="2"/>
  <c r="Q626" i="2"/>
  <c r="Q625" i="2"/>
  <c r="Q624" i="2"/>
  <c r="Q623" i="2"/>
  <c r="Q622" i="2"/>
  <c r="Q621" i="2"/>
  <c r="Q620" i="2"/>
  <c r="Q619" i="2"/>
  <c r="Q618" i="2"/>
  <c r="Q617" i="2"/>
  <c r="Q616" i="2"/>
  <c r="Q615" i="2"/>
  <c r="Q614" i="2"/>
  <c r="Q613" i="2"/>
  <c r="Q612" i="2"/>
  <c r="Q611" i="2"/>
  <c r="Q610" i="2"/>
  <c r="Q609" i="2"/>
  <c r="Q608" i="2"/>
  <c r="Q607" i="2"/>
  <c r="Q606" i="2"/>
  <c r="Q605" i="2"/>
  <c r="Q604" i="2"/>
  <c r="Q603" i="2"/>
  <c r="Q602" i="2"/>
  <c r="Q601" i="2"/>
  <c r="Q600" i="2"/>
  <c r="Q599" i="2"/>
  <c r="Q598" i="2"/>
  <c r="Q597" i="2"/>
  <c r="Q596" i="2"/>
  <c r="Q595" i="2"/>
  <c r="Q594" i="2"/>
  <c r="Q593" i="2"/>
  <c r="Q592" i="2"/>
  <c r="Q591" i="2"/>
  <c r="Q590" i="2"/>
  <c r="Q589" i="2"/>
  <c r="Q588" i="2"/>
  <c r="Q587" i="2"/>
  <c r="Q586" i="2"/>
  <c r="Q585" i="2"/>
  <c r="Q584" i="2"/>
  <c r="Q583" i="2"/>
  <c r="Q582" i="2"/>
  <c r="Q581" i="2"/>
  <c r="Q580" i="2"/>
  <c r="Q579" i="2"/>
  <c r="Q578" i="2"/>
  <c r="Q577" i="2"/>
  <c r="Q576" i="2"/>
  <c r="Q575" i="2"/>
  <c r="Q574" i="2"/>
  <c r="Q573" i="2"/>
  <c r="Q572" i="2"/>
  <c r="Q571" i="2"/>
  <c r="Q570" i="2"/>
  <c r="Q569" i="2"/>
  <c r="Q568" i="2"/>
  <c r="Q567" i="2"/>
  <c r="Q566" i="2"/>
  <c r="Q565" i="2"/>
  <c r="Q564" i="2"/>
  <c r="Q563" i="2"/>
  <c r="Q562" i="2"/>
  <c r="Q561" i="2"/>
  <c r="Q560" i="2"/>
  <c r="Q559" i="2"/>
  <c r="Q558" i="2"/>
  <c r="Q557" i="2"/>
  <c r="Q556" i="2"/>
  <c r="Q555" i="2"/>
  <c r="Q554" i="2"/>
  <c r="Q553" i="2"/>
  <c r="Q552" i="2"/>
  <c r="Q551" i="2"/>
  <c r="Q550" i="2"/>
  <c r="Q549" i="2"/>
  <c r="Q548" i="2"/>
  <c r="Q547" i="2"/>
  <c r="Q546" i="2"/>
  <c r="Q545" i="2"/>
  <c r="Q544" i="2"/>
  <c r="Q543" i="2"/>
  <c r="Q542" i="2"/>
  <c r="Q541" i="2"/>
  <c r="Q540" i="2"/>
  <c r="Q539" i="2"/>
  <c r="Q538" i="2"/>
  <c r="Q537" i="2"/>
  <c r="Q535" i="2"/>
  <c r="Q534" i="2"/>
  <c r="Q533" i="2"/>
  <c r="Q532" i="2"/>
  <c r="Q531" i="2"/>
  <c r="Q530" i="2"/>
  <c r="Q529" i="2"/>
  <c r="Q528" i="2"/>
  <c r="Q527" i="2"/>
  <c r="Q526" i="2"/>
  <c r="Q525" i="2"/>
  <c r="Q524" i="2"/>
  <c r="Q523" i="2"/>
  <c r="Q522" i="2"/>
  <c r="Q521" i="2"/>
  <c r="Q520" i="2"/>
  <c r="Q519" i="2"/>
  <c r="Q518" i="2"/>
  <c r="Q517" i="2"/>
  <c r="Q516" i="2"/>
  <c r="Q515" i="2"/>
  <c r="Q514" i="2"/>
  <c r="Q513" i="2"/>
  <c r="Q512" i="2"/>
  <c r="Q511" i="2"/>
  <c r="Q510" i="2"/>
  <c r="Q509" i="2"/>
  <c r="Q508" i="2"/>
  <c r="Q507" i="2"/>
  <c r="Q506" i="2"/>
  <c r="Q505" i="2"/>
  <c r="Q504" i="2"/>
  <c r="Q503" i="2"/>
  <c r="Q502" i="2"/>
  <c r="Q501" i="2"/>
  <c r="Q500" i="2"/>
  <c r="Q499" i="2"/>
  <c r="Q498" i="2"/>
  <c r="Q497" i="2"/>
  <c r="Q496" i="2"/>
  <c r="Q495" i="2"/>
  <c r="Q494" i="2"/>
  <c r="Q493" i="2"/>
  <c r="Q492" i="2"/>
  <c r="Q491" i="2"/>
  <c r="Q490" i="2"/>
  <c r="Q489" i="2"/>
  <c r="Q488" i="2"/>
  <c r="Q487" i="2"/>
  <c r="Q486" i="2"/>
  <c r="Q485" i="2"/>
  <c r="Q484" i="2"/>
  <c r="Q483" i="2"/>
  <c r="Q482" i="2"/>
  <c r="Q481" i="2"/>
  <c r="Q480" i="2"/>
  <c r="Q479" i="2"/>
  <c r="Q478" i="2"/>
  <c r="Q477" i="2"/>
  <c r="Q476" i="2"/>
  <c r="Q475" i="2"/>
  <c r="Q474" i="2"/>
  <c r="Q473" i="2"/>
  <c r="Q472" i="2"/>
  <c r="Q471" i="2"/>
  <c r="Q470" i="2"/>
  <c r="Q469" i="2"/>
  <c r="Q468" i="2"/>
  <c r="Q467" i="2"/>
  <c r="Q466" i="2"/>
  <c r="Q465" i="2"/>
  <c r="Q464" i="2"/>
  <c r="Q463" i="2"/>
  <c r="Q462" i="2"/>
  <c r="Q461" i="2"/>
  <c r="Q460" i="2"/>
  <c r="Q459" i="2"/>
  <c r="Q458" i="2"/>
  <c r="Q457" i="2"/>
  <c r="Q456" i="2"/>
  <c r="Q455" i="2"/>
  <c r="Q454" i="2"/>
  <c r="Q453" i="2"/>
  <c r="Q452" i="2"/>
  <c r="Q451" i="2"/>
  <c r="Q450" i="2"/>
  <c r="Q449" i="2"/>
  <c r="Q448" i="2"/>
  <c r="Q447" i="2"/>
  <c r="Q446" i="2"/>
  <c r="Q445" i="2"/>
  <c r="Q444" i="2"/>
  <c r="Q443" i="2"/>
  <c r="Q442" i="2"/>
  <c r="Q441" i="2"/>
  <c r="Q440" i="2"/>
  <c r="Q439" i="2"/>
  <c r="Q438" i="2"/>
  <c r="Q437" i="2"/>
  <c r="Q436" i="2"/>
  <c r="Q435" i="2"/>
  <c r="Q434" i="2"/>
  <c r="Q433" i="2"/>
  <c r="Q432" i="2"/>
  <c r="Q431" i="2"/>
  <c r="Q430" i="2"/>
  <c r="Q429" i="2"/>
  <c r="Q428" i="2"/>
  <c r="Q427" i="2"/>
  <c r="Q426" i="2"/>
  <c r="Q425" i="2"/>
  <c r="Q424" i="2"/>
  <c r="Q423" i="2"/>
  <c r="Q422" i="2"/>
  <c r="Q421" i="2"/>
  <c r="Q420" i="2"/>
  <c r="Q419" i="2"/>
  <c r="Q418" i="2"/>
  <c r="Q417" i="2"/>
  <c r="Q416" i="2"/>
  <c r="Q415" i="2"/>
  <c r="Q414" i="2"/>
  <c r="Q413" i="2"/>
  <c r="Q412" i="2"/>
  <c r="Q411" i="2"/>
  <c r="Q410" i="2"/>
  <c r="Q409" i="2"/>
  <c r="Q408" i="2"/>
  <c r="Q407" i="2"/>
  <c r="Q406" i="2"/>
  <c r="Q405" i="2"/>
  <c r="Q404" i="2"/>
  <c r="Q403" i="2"/>
  <c r="Q402" i="2"/>
  <c r="Q401" i="2"/>
  <c r="Q400" i="2"/>
  <c r="Q399" i="2"/>
  <c r="Q398" i="2"/>
  <c r="Q397" i="2"/>
  <c r="Q396" i="2"/>
  <c r="Q395" i="2"/>
  <c r="Q394" i="2"/>
  <c r="Q393" i="2"/>
  <c r="Q392" i="2"/>
  <c r="Q391" i="2"/>
  <c r="Q390" i="2"/>
  <c r="Q389" i="2"/>
  <c r="Q388" i="2"/>
  <c r="Q387" i="2"/>
  <c r="Q386" i="2"/>
  <c r="Q385" i="2"/>
  <c r="Q384" i="2"/>
  <c r="Q383" i="2"/>
  <c r="Q382" i="2"/>
  <c r="Q381" i="2"/>
  <c r="Q380" i="2"/>
  <c r="Q379" i="2"/>
  <c r="Q378" i="2"/>
  <c r="Q377" i="2"/>
  <c r="Q376" i="2"/>
  <c r="Q375" i="2"/>
  <c r="Q374" i="2"/>
  <c r="Q373" i="2"/>
  <c r="Q372" i="2"/>
  <c r="Q371" i="2"/>
  <c r="Q370" i="2"/>
  <c r="Q369" i="2"/>
  <c r="Q368" i="2"/>
  <c r="Q367" i="2"/>
  <c r="Q366" i="2"/>
  <c r="Q365" i="2"/>
  <c r="Q364" i="2"/>
  <c r="Q363" i="2"/>
  <c r="Q362" i="2"/>
  <c r="Q361" i="2"/>
  <c r="Q360" i="2"/>
  <c r="Q359" i="2"/>
  <c r="Q358" i="2"/>
  <c r="Q357" i="2"/>
  <c r="Q356" i="2"/>
  <c r="Q355" i="2"/>
  <c r="Q354" i="2"/>
  <c r="Q353" i="2"/>
  <c r="Q352" i="2"/>
  <c r="Q351" i="2"/>
  <c r="Q350" i="2"/>
  <c r="Q349" i="2"/>
  <c r="Q348" i="2"/>
  <c r="Q347" i="2"/>
  <c r="Q346" i="2"/>
  <c r="Q345" i="2"/>
  <c r="Q344" i="2"/>
  <c r="Q343" i="2"/>
  <c r="Q342" i="2"/>
  <c r="Q341" i="2"/>
  <c r="Q340" i="2"/>
  <c r="Q339" i="2"/>
  <c r="Q338" i="2"/>
  <c r="Q337" i="2"/>
  <c r="Q336" i="2"/>
  <c r="Q335" i="2"/>
  <c r="Q334" i="2"/>
  <c r="Q333" i="2"/>
  <c r="Q332" i="2"/>
  <c r="Q331" i="2"/>
  <c r="Q330" i="2"/>
  <c r="Q329" i="2"/>
  <c r="Q328" i="2"/>
  <c r="Q327" i="2"/>
  <c r="Q326" i="2"/>
  <c r="Q325" i="2"/>
  <c r="Q324" i="2"/>
  <c r="Q323" i="2"/>
  <c r="Q322" i="2"/>
  <c r="Q321" i="2"/>
  <c r="Q320" i="2"/>
  <c r="Q319" i="2"/>
  <c r="Q318" i="2"/>
  <c r="Q317" i="2"/>
  <c r="Q316" i="2"/>
  <c r="Q315" i="2"/>
  <c r="Q314" i="2"/>
  <c r="Q313" i="2"/>
  <c r="Q312" i="2"/>
  <c r="Q311" i="2"/>
  <c r="Q310" i="2"/>
  <c r="Q309" i="2"/>
  <c r="Q308" i="2"/>
  <c r="Q307" i="2"/>
  <c r="Q306" i="2"/>
  <c r="Q305" i="2"/>
  <c r="Q304" i="2"/>
  <c r="Q303" i="2"/>
  <c r="Q302" i="2"/>
  <c r="Q301" i="2"/>
  <c r="Q300" i="2"/>
  <c r="Q299" i="2"/>
  <c r="Q298" i="2"/>
  <c r="Q297" i="2"/>
  <c r="Q296" i="2"/>
  <c r="Q295" i="2"/>
  <c r="Q294" i="2"/>
  <c r="Q293" i="2"/>
  <c r="Q292" i="2"/>
  <c r="Q291" i="2"/>
  <c r="Q290" i="2"/>
  <c r="Q289" i="2"/>
  <c r="Q288" i="2"/>
  <c r="Q287" i="2"/>
  <c r="Q286" i="2"/>
  <c r="Q285" i="2"/>
  <c r="Q284" i="2"/>
  <c r="Q283" i="2"/>
  <c r="Q282" i="2"/>
  <c r="Q281" i="2"/>
  <c r="Q280" i="2"/>
  <c r="Q279" i="2"/>
  <c r="Q278" i="2"/>
  <c r="Q277" i="2"/>
  <c r="Q276" i="2"/>
  <c r="Q275" i="2"/>
  <c r="Q274" i="2"/>
  <c r="Q273" i="2"/>
  <c r="Q272" i="2"/>
  <c r="Q271" i="2"/>
  <c r="Q270" i="2"/>
  <c r="Q269" i="2"/>
  <c r="Q268" i="2"/>
  <c r="Q267" i="2"/>
  <c r="Q266" i="2"/>
  <c r="Q265" i="2"/>
  <c r="Q264" i="2"/>
  <c r="Q263" i="2"/>
  <c r="Q262" i="2"/>
  <c r="Q261" i="2"/>
  <c r="Q260" i="2"/>
  <c r="Q259" i="2"/>
  <c r="Q258" i="2"/>
  <c r="Q257" i="2"/>
  <c r="Q256" i="2"/>
  <c r="Q255" i="2"/>
  <c r="Q254" i="2"/>
  <c r="Q253" i="2"/>
  <c r="Q252" i="2"/>
  <c r="Q251" i="2"/>
  <c r="Q250" i="2"/>
  <c r="Q249" i="2"/>
  <c r="Q248" i="2"/>
  <c r="Q247" i="2"/>
  <c r="Q246" i="2"/>
  <c r="Q245" i="2"/>
  <c r="Q244" i="2"/>
  <c r="Q243" i="2"/>
  <c r="Q242" i="2"/>
  <c r="Q241" i="2"/>
  <c r="Q240" i="2"/>
  <c r="Q239" i="2"/>
  <c r="Q238" i="2"/>
  <c r="Q237" i="2"/>
  <c r="Q236" i="2"/>
  <c r="Q235" i="2"/>
  <c r="Q234" i="2"/>
  <c r="Q233" i="2"/>
  <c r="Q232" i="2"/>
  <c r="Q231" i="2"/>
  <c r="Q230" i="2"/>
  <c r="Q229" i="2"/>
  <c r="Q228" i="2"/>
  <c r="Q227" i="2"/>
  <c r="Q226" i="2"/>
  <c r="Q225" i="2"/>
  <c r="Q224" i="2"/>
  <c r="Q223" i="2"/>
  <c r="Q222" i="2"/>
  <c r="Q221" i="2"/>
  <c r="Q220" i="2"/>
  <c r="Q219" i="2"/>
  <c r="Q218" i="2"/>
  <c r="Q217" i="2"/>
  <c r="Q216" i="2"/>
  <c r="Q215" i="2"/>
  <c r="Q214" i="2"/>
  <c r="Q213" i="2"/>
  <c r="Q212" i="2"/>
  <c r="Q211" i="2"/>
  <c r="Q210" i="2"/>
  <c r="Q209" i="2"/>
  <c r="Q208" i="2"/>
  <c r="Q207" i="2"/>
  <c r="Q206" i="2"/>
  <c r="Q205" i="2"/>
  <c r="Q204" i="2"/>
  <c r="Q203" i="2"/>
  <c r="Q202" i="2"/>
  <c r="Q201" i="2"/>
  <c r="Q200" i="2"/>
  <c r="Q199" i="2"/>
  <c r="Q198" i="2"/>
  <c r="Q197" i="2"/>
  <c r="Q196" i="2"/>
  <c r="Q195" i="2"/>
  <c r="Q194" i="2"/>
  <c r="Q193" i="2"/>
  <c r="Q192" i="2"/>
  <c r="Q191" i="2"/>
  <c r="Q190" i="2"/>
  <c r="Q189" i="2"/>
  <c r="Q188" i="2"/>
  <c r="Q187" i="2"/>
  <c r="Q186" i="2"/>
  <c r="Q185" i="2"/>
  <c r="Q184" i="2"/>
  <c r="Q183" i="2"/>
  <c r="Q182" i="2"/>
  <c r="Q181" i="2"/>
  <c r="Q180" i="2"/>
  <c r="Q179" i="2"/>
  <c r="Q178" i="2"/>
  <c r="Q177" i="2"/>
  <c r="Q176" i="2"/>
  <c r="Q175" i="2"/>
  <c r="Q174" i="2"/>
  <c r="Q173" i="2"/>
  <c r="Q172" i="2"/>
  <c r="Q171" i="2"/>
  <c r="Q170" i="2"/>
  <c r="Q169" i="2"/>
  <c r="Q168" i="2"/>
  <c r="Q167" i="2"/>
  <c r="Q166" i="2"/>
  <c r="Q165" i="2"/>
  <c r="Q164" i="2"/>
  <c r="Q163" i="2"/>
  <c r="Q162" i="2"/>
  <c r="Q161" i="2"/>
  <c r="Q160" i="2"/>
  <c r="Q159" i="2"/>
  <c r="Q158" i="2"/>
  <c r="Q157" i="2"/>
  <c r="Q156" i="2"/>
  <c r="Q155" i="2"/>
  <c r="Q154" i="2"/>
  <c r="Q153" i="2"/>
  <c r="Q152" i="2"/>
  <c r="Q151" i="2"/>
  <c r="Q150" i="2"/>
  <c r="Q149" i="2"/>
  <c r="Q148" i="2"/>
  <c r="Q147" i="2"/>
  <c r="Q146" i="2"/>
  <c r="Q145" i="2"/>
  <c r="Q144" i="2"/>
  <c r="Q143" i="2"/>
  <c r="Q142" i="2"/>
  <c r="Q141" i="2"/>
  <c r="Q140" i="2"/>
  <c r="Q139" i="2"/>
  <c r="Q138" i="2"/>
  <c r="Q137" i="2"/>
  <c r="Q136" i="2"/>
  <c r="Q135" i="2"/>
  <c r="Q134" i="2"/>
  <c r="Q133" i="2"/>
  <c r="Q132" i="2"/>
  <c r="Q131" i="2"/>
  <c r="Q130" i="2"/>
  <c r="Q129" i="2"/>
  <c r="Q128" i="2"/>
  <c r="Q127" i="2"/>
  <c r="Q126" i="2"/>
  <c r="Q125" i="2"/>
  <c r="Q124" i="2"/>
  <c r="Q123" i="2"/>
  <c r="Q122" i="2"/>
  <c r="Q121" i="2"/>
  <c r="Q120" i="2"/>
  <c r="Q119" i="2"/>
  <c r="Q118" i="2"/>
  <c r="Q117" i="2"/>
  <c r="Q116" i="2"/>
  <c r="Q115" i="2"/>
  <c r="Q114" i="2"/>
  <c r="Q113" i="2"/>
  <c r="Q112" i="2"/>
  <c r="Q111" i="2"/>
  <c r="Q110" i="2"/>
  <c r="Q109" i="2"/>
  <c r="Q108" i="2"/>
  <c r="Q107" i="2"/>
  <c r="Q106" i="2"/>
  <c r="Q105" i="2"/>
  <c r="Q104" i="2"/>
  <c r="Q103" i="2"/>
  <c r="Q102" i="2"/>
  <c r="Q101" i="2"/>
  <c r="Q100" i="2"/>
  <c r="Q99" i="2"/>
  <c r="Q98" i="2"/>
  <c r="Q97" i="2"/>
  <c r="Q96" i="2"/>
  <c r="Q95" i="2"/>
  <c r="Q94" i="2"/>
  <c r="Q93" i="2"/>
  <c r="Q92" i="2"/>
  <c r="Q91" i="2"/>
  <c r="Q90" i="2"/>
  <c r="Q89" i="2"/>
  <c r="Q88" i="2"/>
  <c r="Q87" i="2"/>
  <c r="Q86" i="2"/>
  <c r="Q85" i="2"/>
  <c r="Q84" i="2"/>
  <c r="Q83" i="2"/>
  <c r="Q82" i="2"/>
  <c r="Q81" i="2"/>
  <c r="Q80" i="2"/>
  <c r="Q79" i="2"/>
  <c r="Q78" i="2"/>
  <c r="Q77" i="2"/>
  <c r="Q76" i="2"/>
  <c r="Q75" i="2"/>
  <c r="Q74" i="2"/>
  <c r="Q73" i="2"/>
  <c r="Q72" i="2"/>
  <c r="Q71" i="2"/>
  <c r="Q70" i="2"/>
  <c r="Q69" i="2"/>
  <c r="Q68" i="2"/>
  <c r="Q67" i="2"/>
  <c r="Q66" i="2"/>
  <c r="Q65" i="2"/>
  <c r="Q64" i="2"/>
  <c r="Q63" i="2"/>
  <c r="Q62" i="2"/>
  <c r="Q61" i="2"/>
  <c r="Q60" i="2"/>
  <c r="Q59" i="2"/>
  <c r="Q58" i="2"/>
  <c r="Q57" i="2"/>
  <c r="Q56" i="2"/>
  <c r="Q55" i="2"/>
  <c r="Q54" i="2"/>
  <c r="Q53" i="2"/>
  <c r="Q52" i="2"/>
  <c r="Q51" i="2"/>
  <c r="Q50" i="2"/>
  <c r="Q49" i="2"/>
  <c r="Q48" i="2"/>
  <c r="Q47" i="2"/>
  <c r="Q46" i="2"/>
  <c r="Q45" i="2"/>
  <c r="Q44" i="2"/>
  <c r="Q43" i="2"/>
  <c r="Q42" i="2"/>
  <c r="Q41" i="2"/>
  <c r="Q40" i="2"/>
  <c r="Q39" i="2"/>
  <c r="Q38" i="2"/>
  <c r="Q37" i="2"/>
  <c r="Q36" i="2"/>
  <c r="Q35" i="2"/>
  <c r="Q34" i="2"/>
  <c r="Q33" i="2"/>
  <c r="Q32" i="2"/>
  <c r="Q31" i="2"/>
  <c r="Q30" i="2"/>
  <c r="Q29" i="2"/>
  <c r="Q28" i="2"/>
  <c r="Q27" i="2"/>
  <c r="Q26" i="2"/>
  <c r="Q25" i="2"/>
  <c r="Q24" i="2"/>
  <c r="Q23" i="2"/>
  <c r="Q22" i="2"/>
  <c r="Q21" i="2"/>
  <c r="Q20" i="2"/>
  <c r="Q19" i="2"/>
  <c r="Q18" i="2"/>
  <c r="Q17" i="2"/>
  <c r="Q16" i="2"/>
  <c r="Q15" i="2"/>
  <c r="Q14" i="2"/>
  <c r="Q13" i="2"/>
  <c r="Q12" i="2"/>
  <c r="Q11" i="2"/>
  <c r="Q10" i="2"/>
  <c r="Q9" i="2"/>
  <c r="Q8" i="2"/>
  <c r="Q7" i="2"/>
  <c r="Q6" i="2"/>
  <c r="Q5" i="2"/>
  <c r="Q4" i="2"/>
  <c r="O634" i="2"/>
  <c r="O633" i="2"/>
  <c r="O632" i="2"/>
  <c r="O631" i="2"/>
  <c r="O630" i="2"/>
  <c r="O629" i="2"/>
  <c r="O628" i="2"/>
  <c r="O627" i="2"/>
  <c r="O626" i="2"/>
  <c r="O625" i="2"/>
  <c r="O624" i="2"/>
  <c r="O623" i="2"/>
  <c r="O622" i="2"/>
  <c r="O621" i="2"/>
  <c r="O620" i="2"/>
  <c r="O619" i="2"/>
  <c r="O618" i="2"/>
  <c r="O617" i="2"/>
  <c r="O616" i="2"/>
  <c r="O615" i="2"/>
  <c r="O614" i="2"/>
  <c r="O613" i="2"/>
  <c r="O612" i="2"/>
  <c r="O611" i="2"/>
  <c r="O610" i="2"/>
  <c r="O609" i="2"/>
  <c r="O608" i="2"/>
  <c r="O607" i="2"/>
  <c r="O606" i="2"/>
  <c r="O605" i="2"/>
  <c r="O604" i="2"/>
  <c r="O603" i="2"/>
  <c r="O602" i="2"/>
  <c r="O601" i="2"/>
  <c r="O600" i="2"/>
  <c r="O599" i="2"/>
  <c r="O598" i="2"/>
  <c r="O597" i="2"/>
  <c r="O596" i="2"/>
  <c r="O595" i="2"/>
  <c r="O594" i="2"/>
  <c r="O593" i="2"/>
  <c r="O592" i="2"/>
  <c r="O591" i="2"/>
  <c r="O590" i="2"/>
  <c r="O589" i="2"/>
  <c r="O588" i="2"/>
  <c r="O587" i="2"/>
  <c r="O586" i="2"/>
  <c r="O585" i="2"/>
  <c r="O584" i="2"/>
  <c r="O583" i="2"/>
  <c r="O582" i="2"/>
  <c r="O581" i="2"/>
  <c r="O580" i="2"/>
  <c r="O579" i="2"/>
  <c r="O578" i="2"/>
  <c r="O577" i="2"/>
  <c r="O576" i="2"/>
  <c r="O575" i="2"/>
  <c r="O574" i="2"/>
  <c r="O573" i="2"/>
  <c r="O572" i="2"/>
  <c r="O571" i="2"/>
  <c r="O570" i="2"/>
  <c r="O569" i="2"/>
  <c r="O568" i="2"/>
  <c r="O567" i="2"/>
  <c r="O566" i="2"/>
  <c r="O565" i="2"/>
  <c r="O564" i="2"/>
  <c r="O563" i="2"/>
  <c r="O562" i="2"/>
  <c r="O561" i="2"/>
  <c r="O560" i="2"/>
  <c r="O559" i="2"/>
  <c r="O558" i="2"/>
  <c r="O557" i="2"/>
  <c r="O556" i="2"/>
  <c r="O555" i="2"/>
  <c r="O554" i="2"/>
  <c r="O553" i="2"/>
  <c r="O552" i="2"/>
  <c r="O551" i="2"/>
  <c r="O550" i="2"/>
  <c r="O549" i="2"/>
  <c r="O548" i="2"/>
  <c r="O547" i="2"/>
  <c r="O546" i="2"/>
  <c r="O545" i="2"/>
  <c r="O544" i="2"/>
  <c r="O543" i="2"/>
  <c r="O542" i="2"/>
  <c r="O541" i="2"/>
  <c r="O540" i="2"/>
  <c r="O539" i="2"/>
  <c r="O538" i="2"/>
  <c r="O537" i="2"/>
  <c r="O536" i="2"/>
  <c r="O535" i="2"/>
  <c r="O534" i="2"/>
  <c r="O533" i="2"/>
  <c r="O532" i="2"/>
  <c r="O531" i="2"/>
  <c r="O530" i="2"/>
  <c r="O529" i="2"/>
  <c r="O528" i="2"/>
  <c r="O527" i="2"/>
  <c r="O526" i="2"/>
  <c r="O525" i="2"/>
  <c r="O524" i="2"/>
  <c r="O523" i="2"/>
  <c r="O522" i="2"/>
  <c r="O521" i="2"/>
  <c r="O520" i="2"/>
  <c r="O519" i="2"/>
  <c r="O518" i="2"/>
  <c r="O517" i="2"/>
  <c r="O516" i="2"/>
  <c r="O515" i="2"/>
  <c r="O514" i="2"/>
  <c r="O513" i="2"/>
  <c r="O512" i="2"/>
  <c r="O511" i="2"/>
  <c r="O510" i="2"/>
  <c r="O509" i="2"/>
  <c r="O508" i="2"/>
  <c r="O507" i="2"/>
  <c r="O506" i="2"/>
  <c r="O505" i="2"/>
  <c r="O504" i="2"/>
  <c r="O503" i="2"/>
  <c r="O502" i="2"/>
  <c r="O501" i="2"/>
  <c r="O500" i="2"/>
  <c r="O499" i="2"/>
  <c r="O498" i="2"/>
  <c r="O497" i="2"/>
  <c r="O496" i="2"/>
  <c r="O495" i="2"/>
  <c r="O494" i="2"/>
  <c r="O493" i="2"/>
  <c r="O492" i="2"/>
  <c r="O491" i="2"/>
  <c r="O490" i="2"/>
  <c r="O489" i="2"/>
  <c r="O488" i="2"/>
  <c r="O487" i="2"/>
  <c r="O486" i="2"/>
  <c r="O485" i="2"/>
  <c r="O484" i="2"/>
  <c r="O483" i="2"/>
  <c r="O482" i="2"/>
  <c r="O481" i="2"/>
  <c r="O480" i="2"/>
  <c r="O479" i="2"/>
  <c r="O478" i="2"/>
  <c r="O477" i="2"/>
  <c r="O476" i="2"/>
  <c r="O475" i="2"/>
  <c r="O474" i="2"/>
  <c r="O473" i="2"/>
  <c r="O472" i="2"/>
  <c r="O471" i="2"/>
  <c r="O470" i="2"/>
  <c r="O469" i="2"/>
  <c r="O468" i="2"/>
  <c r="O467" i="2"/>
  <c r="O466" i="2"/>
  <c r="O465" i="2"/>
  <c r="O464" i="2"/>
  <c r="O463" i="2"/>
  <c r="O462" i="2"/>
  <c r="O461" i="2"/>
  <c r="O460" i="2"/>
  <c r="O459" i="2"/>
  <c r="O458" i="2"/>
  <c r="O457" i="2"/>
  <c r="O456" i="2"/>
  <c r="O455" i="2"/>
  <c r="O454" i="2"/>
  <c r="O453" i="2"/>
  <c r="O452" i="2"/>
  <c r="O451" i="2"/>
  <c r="O450" i="2"/>
  <c r="O449" i="2"/>
  <c r="O448" i="2"/>
  <c r="O447" i="2"/>
  <c r="O446" i="2"/>
  <c r="O445" i="2"/>
  <c r="O444" i="2"/>
  <c r="O443" i="2"/>
  <c r="O442" i="2"/>
  <c r="O441" i="2"/>
  <c r="O440" i="2"/>
  <c r="O439" i="2"/>
  <c r="O438" i="2"/>
  <c r="O437" i="2"/>
  <c r="O436" i="2"/>
  <c r="O435" i="2"/>
  <c r="O434" i="2"/>
  <c r="O433" i="2"/>
  <c r="O432" i="2"/>
  <c r="O431" i="2"/>
  <c r="O430" i="2"/>
  <c r="O429" i="2"/>
  <c r="O428" i="2"/>
  <c r="O427" i="2"/>
  <c r="O426" i="2"/>
  <c r="O425" i="2"/>
  <c r="O424" i="2"/>
  <c r="O423" i="2"/>
  <c r="O422" i="2"/>
  <c r="O421" i="2"/>
  <c r="O420" i="2"/>
  <c r="O419" i="2"/>
  <c r="O418" i="2"/>
  <c r="O417" i="2"/>
  <c r="O416" i="2"/>
  <c r="O415" i="2"/>
  <c r="O414" i="2"/>
  <c r="O413" i="2"/>
  <c r="O412" i="2"/>
  <c r="O411" i="2"/>
  <c r="O410" i="2"/>
  <c r="O409" i="2"/>
  <c r="O408" i="2"/>
  <c r="O407" i="2"/>
  <c r="O406" i="2"/>
  <c r="O405" i="2"/>
  <c r="O404" i="2"/>
  <c r="O403" i="2"/>
  <c r="O402" i="2"/>
  <c r="O401" i="2"/>
  <c r="O400" i="2"/>
  <c r="O399" i="2"/>
  <c r="O398" i="2"/>
  <c r="O397" i="2"/>
  <c r="O396" i="2"/>
  <c r="O395" i="2"/>
  <c r="O394" i="2"/>
  <c r="O393" i="2"/>
  <c r="O392" i="2"/>
  <c r="O391" i="2"/>
  <c r="O390" i="2"/>
  <c r="O389" i="2"/>
  <c r="O388" i="2"/>
  <c r="O387" i="2"/>
  <c r="O386" i="2"/>
  <c r="O385" i="2"/>
  <c r="O384" i="2"/>
  <c r="O383" i="2"/>
  <c r="O382" i="2"/>
  <c r="O381" i="2"/>
  <c r="O380" i="2"/>
  <c r="O379" i="2"/>
  <c r="O378" i="2"/>
  <c r="O377" i="2"/>
  <c r="O376" i="2"/>
  <c r="O375" i="2"/>
  <c r="O374" i="2"/>
  <c r="O373" i="2"/>
  <c r="O372" i="2"/>
  <c r="O371" i="2"/>
  <c r="O370" i="2"/>
  <c r="O369" i="2"/>
  <c r="O368" i="2"/>
  <c r="O367" i="2"/>
  <c r="O366" i="2"/>
  <c r="O365" i="2"/>
  <c r="O364" i="2"/>
  <c r="O363" i="2"/>
  <c r="O362" i="2"/>
  <c r="O361" i="2"/>
  <c r="O360" i="2"/>
  <c r="O359" i="2"/>
  <c r="O358" i="2"/>
  <c r="O357" i="2"/>
  <c r="O356" i="2"/>
  <c r="O355" i="2"/>
  <c r="O353" i="2"/>
  <c r="O350" i="2"/>
  <c r="O348" i="2"/>
  <c r="O346" i="2"/>
  <c r="O345" i="2"/>
  <c r="O344" i="2"/>
  <c r="O343" i="2"/>
  <c r="O342" i="2"/>
  <c r="O341" i="2"/>
  <c r="O340" i="2"/>
  <c r="O339" i="2"/>
  <c r="O338" i="2"/>
  <c r="O337" i="2"/>
  <c r="O336" i="2"/>
  <c r="O335" i="2"/>
  <c r="O334" i="2"/>
  <c r="O333" i="2"/>
  <c r="O332" i="2"/>
  <c r="O331" i="2"/>
  <c r="O330" i="2"/>
  <c r="O329" i="2"/>
  <c r="O328" i="2"/>
  <c r="O327" i="2"/>
  <c r="O326" i="2"/>
  <c r="O325" i="2"/>
  <c r="O324" i="2"/>
  <c r="O323" i="2"/>
  <c r="O322" i="2"/>
  <c r="O321" i="2"/>
  <c r="O320" i="2"/>
  <c r="O319" i="2"/>
  <c r="O318" i="2"/>
  <c r="O317" i="2"/>
  <c r="O316" i="2"/>
  <c r="O315" i="2"/>
  <c r="O314" i="2"/>
  <c r="O313" i="2"/>
  <c r="O312" i="2"/>
  <c r="O311" i="2"/>
  <c r="O310" i="2"/>
  <c r="O309" i="2"/>
  <c r="O308" i="2"/>
  <c r="O307" i="2"/>
  <c r="O306" i="2"/>
  <c r="O305" i="2"/>
  <c r="O304" i="2"/>
  <c r="O303" i="2"/>
  <c r="O302" i="2"/>
  <c r="O301" i="2"/>
  <c r="O300" i="2"/>
  <c r="O299" i="2"/>
  <c r="O298" i="2"/>
  <c r="O297" i="2"/>
  <c r="O296" i="2"/>
  <c r="O295" i="2"/>
  <c r="O294" i="2"/>
  <c r="O293" i="2"/>
  <c r="O292" i="2"/>
  <c r="O291" i="2"/>
  <c r="O290" i="2"/>
  <c r="O289" i="2"/>
  <c r="O288" i="2"/>
  <c r="O287" i="2"/>
  <c r="O286" i="2"/>
  <c r="O285" i="2"/>
  <c r="O284" i="2"/>
  <c r="O283" i="2"/>
  <c r="O282" i="2"/>
  <c r="O281" i="2"/>
  <c r="O280" i="2"/>
  <c r="O279" i="2"/>
  <c r="O278" i="2"/>
  <c r="O277" i="2"/>
  <c r="O276" i="2"/>
  <c r="O275" i="2"/>
  <c r="O274" i="2"/>
  <c r="O273" i="2"/>
  <c r="O272" i="2"/>
  <c r="O271" i="2"/>
  <c r="O270" i="2"/>
  <c r="O269" i="2"/>
  <c r="O268" i="2"/>
  <c r="O267" i="2"/>
  <c r="O266" i="2"/>
  <c r="O265" i="2"/>
  <c r="O264" i="2"/>
  <c r="O263" i="2"/>
  <c r="O262" i="2"/>
  <c r="O261" i="2"/>
  <c r="O260" i="2"/>
  <c r="O259" i="2"/>
  <c r="O258" i="2"/>
  <c r="O257" i="2"/>
  <c r="O256" i="2"/>
  <c r="O255" i="2"/>
  <c r="O254" i="2"/>
  <c r="O253" i="2"/>
  <c r="O252" i="2"/>
  <c r="O251" i="2"/>
  <c r="O250" i="2"/>
  <c r="O249" i="2"/>
  <c r="O248" i="2"/>
  <c r="O247" i="2"/>
  <c r="O246" i="2"/>
  <c r="O245" i="2"/>
  <c r="O244" i="2"/>
  <c r="O243" i="2"/>
  <c r="O242" i="2"/>
  <c r="O241" i="2"/>
  <c r="O240" i="2"/>
  <c r="O239" i="2"/>
  <c r="O238" i="2"/>
  <c r="O237" i="2"/>
  <c r="O236" i="2"/>
  <c r="O235" i="2"/>
  <c r="O234" i="2"/>
  <c r="O233" i="2"/>
  <c r="O232" i="2"/>
  <c r="O231" i="2"/>
  <c r="O230" i="2"/>
  <c r="O229" i="2"/>
  <c r="O228" i="2"/>
  <c r="O227" i="2"/>
  <c r="O226" i="2"/>
  <c r="O225" i="2"/>
  <c r="O224" i="2"/>
  <c r="O223" i="2"/>
  <c r="O222" i="2"/>
  <c r="O221" i="2"/>
  <c r="O220" i="2"/>
  <c r="O219" i="2"/>
  <c r="O218" i="2"/>
  <c r="O217" i="2"/>
  <c r="O216" i="2"/>
  <c r="O215" i="2"/>
  <c r="O214" i="2"/>
  <c r="O213" i="2"/>
  <c r="O212" i="2"/>
  <c r="O211" i="2"/>
  <c r="O210" i="2"/>
  <c r="O209" i="2"/>
  <c r="O208" i="2"/>
  <c r="O207" i="2"/>
  <c r="O206" i="2"/>
  <c r="O205" i="2"/>
  <c r="O204" i="2"/>
  <c r="O203" i="2"/>
  <c r="O202" i="2"/>
  <c r="O201" i="2"/>
  <c r="O200" i="2"/>
  <c r="O199" i="2"/>
  <c r="O198" i="2"/>
  <c r="O197" i="2"/>
  <c r="O196" i="2"/>
  <c r="O195" i="2"/>
  <c r="O194" i="2"/>
  <c r="O193" i="2"/>
  <c r="O192" i="2"/>
  <c r="O191" i="2"/>
  <c r="O190" i="2"/>
  <c r="O189" i="2"/>
  <c r="O188" i="2"/>
  <c r="O187" i="2"/>
  <c r="O186" i="2"/>
  <c r="O185" i="2"/>
  <c r="O184" i="2"/>
  <c r="O183" i="2"/>
  <c r="O182" i="2"/>
  <c r="O181" i="2"/>
  <c r="O180" i="2"/>
  <c r="O179" i="2"/>
  <c r="O178" i="2"/>
  <c r="O177" i="2"/>
  <c r="O176" i="2"/>
  <c r="O175" i="2"/>
  <c r="O174" i="2"/>
  <c r="O173" i="2"/>
  <c r="O172" i="2"/>
  <c r="O171" i="2"/>
  <c r="O170" i="2"/>
  <c r="O169" i="2"/>
  <c r="O168" i="2"/>
  <c r="O167" i="2"/>
  <c r="O166" i="2"/>
  <c r="O165" i="2"/>
  <c r="O164" i="2"/>
  <c r="O163" i="2"/>
  <c r="O162" i="2"/>
  <c r="O161" i="2"/>
  <c r="O160" i="2"/>
  <c r="O159" i="2"/>
  <c r="O158" i="2"/>
  <c r="O157" i="2"/>
  <c r="O156" i="2"/>
  <c r="O155" i="2"/>
  <c r="O154" i="2"/>
  <c r="O153" i="2"/>
  <c r="O152" i="2"/>
  <c r="O151" i="2"/>
  <c r="O150" i="2"/>
  <c r="O149" i="2"/>
  <c r="O148" i="2"/>
  <c r="O147" i="2"/>
  <c r="O146" i="2"/>
  <c r="O145" i="2"/>
  <c r="O144" i="2"/>
  <c r="O143" i="2"/>
  <c r="O142" i="2"/>
  <c r="O141" i="2"/>
  <c r="O140" i="2"/>
  <c r="O139" i="2"/>
  <c r="O138" i="2"/>
  <c r="O137" i="2"/>
  <c r="O136" i="2"/>
  <c r="O135" i="2"/>
  <c r="O134" i="2"/>
  <c r="O133" i="2"/>
  <c r="O132" i="2"/>
  <c r="O131" i="2"/>
  <c r="O130" i="2"/>
  <c r="O129" i="2"/>
  <c r="O128" i="2"/>
  <c r="O127" i="2"/>
  <c r="O126" i="2"/>
  <c r="O125" i="2"/>
  <c r="O124" i="2"/>
  <c r="O123" i="2"/>
  <c r="O122" i="2"/>
  <c r="O121" i="2"/>
  <c r="O120" i="2"/>
  <c r="O119" i="2"/>
  <c r="O118" i="2"/>
  <c r="O117" i="2"/>
  <c r="O116" i="2"/>
  <c r="O115" i="2"/>
  <c r="O114" i="2"/>
  <c r="O113" i="2"/>
  <c r="O112" i="2"/>
  <c r="O111" i="2"/>
  <c r="O110" i="2"/>
  <c r="O109" i="2"/>
  <c r="O108" i="2"/>
  <c r="O107" i="2"/>
  <c r="O106" i="2"/>
  <c r="O105" i="2"/>
  <c r="O104" i="2"/>
  <c r="O103" i="2"/>
  <c r="O102" i="2"/>
  <c r="O101" i="2"/>
  <c r="O100" i="2"/>
  <c r="O99" i="2"/>
  <c r="O98" i="2"/>
  <c r="O97" i="2"/>
  <c r="O96" i="2"/>
  <c r="O95" i="2"/>
  <c r="O94" i="2"/>
  <c r="O93" i="2"/>
  <c r="O92" i="2"/>
  <c r="O91" i="2"/>
  <c r="O90" i="2"/>
  <c r="O89" i="2"/>
  <c r="O88" i="2"/>
  <c r="O87" i="2"/>
  <c r="O86" i="2"/>
  <c r="O85" i="2"/>
  <c r="O84" i="2"/>
  <c r="O83" i="2"/>
  <c r="O82" i="2"/>
  <c r="O81" i="2"/>
  <c r="O80" i="2"/>
  <c r="O79" i="2"/>
  <c r="O78" i="2"/>
  <c r="O77" i="2"/>
  <c r="O76" i="2"/>
  <c r="O75" i="2"/>
  <c r="O74" i="2"/>
  <c r="O73" i="2"/>
  <c r="O72" i="2"/>
  <c r="O71" i="2"/>
  <c r="O70" i="2"/>
  <c r="O69" i="2"/>
  <c r="O68" i="2"/>
  <c r="O67" i="2"/>
  <c r="O66" i="2"/>
  <c r="O65" i="2"/>
  <c r="O64" i="2"/>
  <c r="O63" i="2"/>
  <c r="O62" i="2"/>
  <c r="O61" i="2"/>
  <c r="O60" i="2"/>
  <c r="O59" i="2"/>
  <c r="O58" i="2"/>
  <c r="O57" i="2"/>
  <c r="O56" i="2"/>
  <c r="O55" i="2"/>
  <c r="O54" i="2"/>
  <c r="O53" i="2"/>
  <c r="O52" i="2"/>
  <c r="O51" i="2"/>
  <c r="O50" i="2"/>
  <c r="O49" i="2"/>
  <c r="O48" i="2"/>
  <c r="O47" i="2"/>
  <c r="O46" i="2"/>
  <c r="O45" i="2"/>
  <c r="O44" i="2"/>
  <c r="O43" i="2"/>
  <c r="O42" i="2"/>
  <c r="O41" i="2"/>
  <c r="O40" i="2"/>
  <c r="O39" i="2"/>
  <c r="O38" i="2"/>
  <c r="O37" i="2"/>
  <c r="O36" i="2"/>
  <c r="O35" i="2"/>
  <c r="O34" i="2"/>
  <c r="O33" i="2"/>
  <c r="O32" i="2"/>
  <c r="O31" i="2"/>
  <c r="O30" i="2"/>
  <c r="O29" i="2"/>
  <c r="O28" i="2"/>
  <c r="O27" i="2"/>
  <c r="O26" i="2"/>
  <c r="O25" i="2"/>
  <c r="O24" i="2"/>
  <c r="O23" i="2"/>
  <c r="O22" i="2"/>
  <c r="O21" i="2"/>
  <c r="O20" i="2"/>
  <c r="O19" i="2"/>
  <c r="O18" i="2"/>
  <c r="O17" i="2"/>
  <c r="O16" i="2"/>
  <c r="O15" i="2"/>
  <c r="O14" i="2"/>
  <c r="O13" i="2"/>
  <c r="O12" i="2"/>
  <c r="O11" i="2"/>
  <c r="O10" i="2"/>
  <c r="O9" i="2"/>
  <c r="O8" i="2"/>
  <c r="O7" i="2"/>
  <c r="O6" i="2"/>
  <c r="O5" i="2"/>
  <c r="O4" i="2"/>
  <c r="M633" i="2"/>
  <c r="M632" i="2"/>
  <c r="M631" i="2"/>
  <c r="M630" i="2"/>
  <c r="M629" i="2"/>
  <c r="M628" i="2"/>
  <c r="M627" i="2"/>
  <c r="M626" i="2"/>
  <c r="M625" i="2"/>
  <c r="M624" i="2"/>
  <c r="M623" i="2"/>
  <c r="M622" i="2"/>
  <c r="M621" i="2"/>
  <c r="M620" i="2"/>
  <c r="M619" i="2"/>
  <c r="M618" i="2"/>
  <c r="M617" i="2"/>
  <c r="M616" i="2"/>
  <c r="M615" i="2"/>
  <c r="M614" i="2"/>
  <c r="M613" i="2"/>
  <c r="M612" i="2"/>
  <c r="M611" i="2"/>
  <c r="M610" i="2"/>
  <c r="M609" i="2"/>
  <c r="M608" i="2"/>
  <c r="M607" i="2"/>
  <c r="M606" i="2"/>
  <c r="M605" i="2"/>
  <c r="M604" i="2"/>
  <c r="M603" i="2"/>
  <c r="M602" i="2"/>
  <c r="M601" i="2"/>
  <c r="M600" i="2"/>
  <c r="M599" i="2"/>
  <c r="M598" i="2"/>
  <c r="M597" i="2"/>
  <c r="M596" i="2"/>
  <c r="M595" i="2"/>
  <c r="M594" i="2"/>
  <c r="M593" i="2"/>
  <c r="M592" i="2"/>
  <c r="M591" i="2"/>
  <c r="M590" i="2"/>
  <c r="M589" i="2"/>
  <c r="M588" i="2"/>
  <c r="M587" i="2"/>
  <c r="M586" i="2"/>
  <c r="M585" i="2"/>
  <c r="M584" i="2"/>
  <c r="M583" i="2"/>
  <c r="M582" i="2"/>
  <c r="M581" i="2"/>
  <c r="M580" i="2"/>
  <c r="M579" i="2"/>
  <c r="M578" i="2"/>
  <c r="M577" i="2"/>
  <c r="M576" i="2"/>
  <c r="M575" i="2"/>
  <c r="M574" i="2"/>
  <c r="M573" i="2"/>
  <c r="M572" i="2"/>
  <c r="M571" i="2"/>
  <c r="M570" i="2"/>
  <c r="M569" i="2"/>
  <c r="M568" i="2"/>
  <c r="M567" i="2"/>
  <c r="M566" i="2"/>
  <c r="M565" i="2"/>
  <c r="M564" i="2"/>
  <c r="M563" i="2"/>
  <c r="M562" i="2"/>
  <c r="M561" i="2"/>
  <c r="M560" i="2"/>
  <c r="M559" i="2"/>
  <c r="M558" i="2"/>
  <c r="M557" i="2"/>
  <c r="M556" i="2"/>
  <c r="M555" i="2"/>
  <c r="M554" i="2"/>
  <c r="M553" i="2"/>
  <c r="M552" i="2"/>
  <c r="M551" i="2"/>
  <c r="M550" i="2"/>
  <c r="M549" i="2"/>
  <c r="M548" i="2"/>
  <c r="M547" i="2"/>
  <c r="M546" i="2"/>
  <c r="M545" i="2"/>
  <c r="M544" i="2"/>
  <c r="M543" i="2"/>
  <c r="M542" i="2"/>
  <c r="M541" i="2"/>
  <c r="M539" i="2"/>
  <c r="M538" i="2"/>
  <c r="M537" i="2"/>
  <c r="M536" i="2"/>
  <c r="M535" i="2"/>
  <c r="M534" i="2"/>
  <c r="M533" i="2"/>
  <c r="M532" i="2"/>
  <c r="M531" i="2"/>
  <c r="M530" i="2"/>
  <c r="M529" i="2"/>
  <c r="M528" i="2"/>
  <c r="M527" i="2"/>
  <c r="M526" i="2"/>
  <c r="M525" i="2"/>
  <c r="M524" i="2"/>
  <c r="M523" i="2"/>
  <c r="M522" i="2"/>
  <c r="M521" i="2"/>
  <c r="M520" i="2"/>
  <c r="M518" i="2"/>
  <c r="M517" i="2"/>
  <c r="M516" i="2"/>
  <c r="M515" i="2"/>
  <c r="M514" i="2"/>
  <c r="M513" i="2"/>
  <c r="M512" i="2"/>
  <c r="M511" i="2"/>
  <c r="M510" i="2"/>
  <c r="M509" i="2"/>
  <c r="M508" i="2"/>
  <c r="M507" i="2"/>
  <c r="M506" i="2"/>
  <c r="M505" i="2"/>
  <c r="M504" i="2"/>
  <c r="M503" i="2"/>
  <c r="M502" i="2"/>
  <c r="M501" i="2"/>
  <c r="M500" i="2"/>
  <c r="M499" i="2"/>
  <c r="M498" i="2"/>
  <c r="M497" i="2"/>
  <c r="M496" i="2"/>
  <c r="M495" i="2"/>
  <c r="M494" i="2"/>
  <c r="M493" i="2"/>
  <c r="M492" i="2"/>
  <c r="M491" i="2"/>
  <c r="M490" i="2"/>
  <c r="M489" i="2"/>
  <c r="M488" i="2"/>
  <c r="M487" i="2"/>
  <c r="M486" i="2"/>
  <c r="M485" i="2"/>
  <c r="M484" i="2"/>
  <c r="M483" i="2"/>
  <c r="M482" i="2"/>
  <c r="M481" i="2"/>
  <c r="M480" i="2"/>
  <c r="M479" i="2"/>
  <c r="M478" i="2"/>
  <c r="M477" i="2"/>
  <c r="M476" i="2"/>
  <c r="M475" i="2"/>
  <c r="M474" i="2"/>
  <c r="M473" i="2"/>
  <c r="M472" i="2"/>
  <c r="M471" i="2"/>
  <c r="M470" i="2"/>
  <c r="M469" i="2"/>
  <c r="M468" i="2"/>
  <c r="M467" i="2"/>
  <c r="M466" i="2"/>
  <c r="M465" i="2"/>
  <c r="M464" i="2"/>
  <c r="M463" i="2"/>
  <c r="M462" i="2"/>
  <c r="M461" i="2"/>
  <c r="M460" i="2"/>
  <c r="M459" i="2"/>
  <c r="M458" i="2"/>
  <c r="M457" i="2"/>
  <c r="M456" i="2"/>
  <c r="M455" i="2"/>
  <c r="M454" i="2"/>
  <c r="M453" i="2"/>
  <c r="M452" i="2"/>
  <c r="M451" i="2"/>
  <c r="M450" i="2"/>
  <c r="M449" i="2"/>
  <c r="M448" i="2"/>
  <c r="M447" i="2"/>
  <c r="M446" i="2"/>
  <c r="M445" i="2"/>
  <c r="M444" i="2"/>
  <c r="M443" i="2"/>
  <c r="M442" i="2"/>
  <c r="M441" i="2"/>
  <c r="M440" i="2"/>
  <c r="M439" i="2"/>
  <c r="M438" i="2"/>
  <c r="M437" i="2"/>
  <c r="M436" i="2"/>
  <c r="M435" i="2"/>
  <c r="M434" i="2"/>
  <c r="M433" i="2"/>
  <c r="M432" i="2"/>
  <c r="M431" i="2"/>
  <c r="M430" i="2"/>
  <c r="M429" i="2"/>
  <c r="M428" i="2"/>
  <c r="M427" i="2"/>
  <c r="M426" i="2"/>
  <c r="M425" i="2"/>
  <c r="M424" i="2"/>
  <c r="M423" i="2"/>
  <c r="M422" i="2"/>
  <c r="M421" i="2"/>
  <c r="M420" i="2"/>
  <c r="M419" i="2"/>
  <c r="M418" i="2"/>
  <c r="M417" i="2"/>
  <c r="M416" i="2"/>
  <c r="M415" i="2"/>
  <c r="M414" i="2"/>
  <c r="M413" i="2"/>
  <c r="M412" i="2"/>
  <c r="M411" i="2"/>
  <c r="M410" i="2"/>
  <c r="M409" i="2"/>
  <c r="M408" i="2"/>
  <c r="M407" i="2"/>
  <c r="M406" i="2"/>
  <c r="M405" i="2"/>
  <c r="M404" i="2"/>
  <c r="M403" i="2"/>
  <c r="M402" i="2"/>
  <c r="M401" i="2"/>
  <c r="M400" i="2"/>
  <c r="M399" i="2"/>
  <c r="M398" i="2"/>
  <c r="M397" i="2"/>
  <c r="M396" i="2"/>
  <c r="M395" i="2"/>
  <c r="M394" i="2"/>
  <c r="M393" i="2"/>
  <c r="M392" i="2"/>
  <c r="M391" i="2"/>
  <c r="M390" i="2"/>
  <c r="M389" i="2"/>
  <c r="M388" i="2"/>
  <c r="M387" i="2"/>
  <c r="M386" i="2"/>
  <c r="M385" i="2"/>
  <c r="M384" i="2"/>
  <c r="M383" i="2"/>
  <c r="M382" i="2"/>
  <c r="M381" i="2"/>
  <c r="M380" i="2"/>
  <c r="M379" i="2"/>
  <c r="M378" i="2"/>
  <c r="M377" i="2"/>
  <c r="M376" i="2"/>
  <c r="M375" i="2"/>
  <c r="M374" i="2"/>
  <c r="M373" i="2"/>
  <c r="M372" i="2"/>
  <c r="M371" i="2"/>
  <c r="M370" i="2"/>
  <c r="M369" i="2"/>
  <c r="M368" i="2"/>
  <c r="M367" i="2"/>
  <c r="M366" i="2"/>
  <c r="M365" i="2"/>
  <c r="M364" i="2"/>
  <c r="M363" i="2"/>
  <c r="M362" i="2"/>
  <c r="M361" i="2"/>
  <c r="M360" i="2"/>
  <c r="M359" i="2"/>
  <c r="M358" i="2"/>
  <c r="M357" i="2"/>
  <c r="M356" i="2"/>
  <c r="M355" i="2"/>
  <c r="M354" i="2"/>
  <c r="M353" i="2"/>
  <c r="M352" i="2"/>
  <c r="M351" i="2"/>
  <c r="M350" i="2"/>
  <c r="M349" i="2"/>
  <c r="M348" i="2"/>
  <c r="M347" i="2"/>
  <c r="M346" i="2"/>
  <c r="M345" i="2"/>
  <c r="M344" i="2"/>
  <c r="M343" i="2"/>
  <c r="M342" i="2"/>
  <c r="M341" i="2"/>
  <c r="M340" i="2"/>
  <c r="M339" i="2"/>
  <c r="M338" i="2"/>
  <c r="M337" i="2"/>
  <c r="M336" i="2"/>
  <c r="M335" i="2"/>
  <c r="M334" i="2"/>
  <c r="M333" i="2"/>
  <c r="M332" i="2"/>
  <c r="M331" i="2"/>
  <c r="M330" i="2"/>
  <c r="M329" i="2"/>
  <c r="M328" i="2"/>
  <c r="M327" i="2"/>
  <c r="M326" i="2"/>
  <c r="M325" i="2"/>
  <c r="M324" i="2"/>
  <c r="M323" i="2"/>
  <c r="M322" i="2"/>
  <c r="M321" i="2"/>
  <c r="M320" i="2"/>
  <c r="M319" i="2"/>
  <c r="M318" i="2"/>
  <c r="M317" i="2"/>
  <c r="M316" i="2"/>
  <c r="M315" i="2"/>
  <c r="M314" i="2"/>
  <c r="M313" i="2"/>
  <c r="M312" i="2"/>
  <c r="M311" i="2"/>
  <c r="M310" i="2"/>
  <c r="M309" i="2"/>
  <c r="M308" i="2"/>
  <c r="M307" i="2"/>
  <c r="M306" i="2"/>
  <c r="M305" i="2"/>
  <c r="M304" i="2"/>
  <c r="M303" i="2"/>
  <c r="M302" i="2"/>
  <c r="M301" i="2"/>
  <c r="M300" i="2"/>
  <c r="M299" i="2"/>
  <c r="M298" i="2"/>
  <c r="M297" i="2"/>
  <c r="M296" i="2"/>
  <c r="M295" i="2"/>
  <c r="M294" i="2"/>
  <c r="M293" i="2"/>
  <c r="M292" i="2"/>
  <c r="M291" i="2"/>
  <c r="M290" i="2"/>
  <c r="M289" i="2"/>
  <c r="M288" i="2"/>
  <c r="M287" i="2"/>
  <c r="M286" i="2"/>
  <c r="M285" i="2"/>
  <c r="M284" i="2"/>
  <c r="M283" i="2"/>
  <c r="M282" i="2"/>
  <c r="M281" i="2"/>
  <c r="M280" i="2"/>
  <c r="M279" i="2"/>
  <c r="M278" i="2"/>
  <c r="M277" i="2"/>
  <c r="M276" i="2"/>
  <c r="M275" i="2"/>
  <c r="M274" i="2"/>
  <c r="M273" i="2"/>
  <c r="M272" i="2"/>
  <c r="M271" i="2"/>
  <c r="M270" i="2"/>
  <c r="M269" i="2"/>
  <c r="M268" i="2"/>
  <c r="M267" i="2"/>
  <c r="M266" i="2"/>
  <c r="M265" i="2"/>
  <c r="M264" i="2"/>
  <c r="M263" i="2"/>
  <c r="M262" i="2"/>
  <c r="M261" i="2"/>
  <c r="M260" i="2"/>
  <c r="M259" i="2"/>
  <c r="M258" i="2"/>
  <c r="M257" i="2"/>
  <c r="M256" i="2"/>
  <c r="M255" i="2"/>
  <c r="M254" i="2"/>
  <c r="M253" i="2"/>
  <c r="M252" i="2"/>
  <c r="M251" i="2"/>
  <c r="M250" i="2"/>
  <c r="M249" i="2"/>
  <c r="M248" i="2"/>
  <c r="M247" i="2"/>
  <c r="M246" i="2"/>
  <c r="M245" i="2"/>
  <c r="M244" i="2"/>
  <c r="M243" i="2"/>
  <c r="M242" i="2"/>
  <c r="M241" i="2"/>
  <c r="M240" i="2"/>
  <c r="M239" i="2"/>
  <c r="M238" i="2"/>
  <c r="M237" i="2"/>
  <c r="M236" i="2"/>
  <c r="M235" i="2"/>
  <c r="M234" i="2"/>
  <c r="M233" i="2"/>
  <c r="M232" i="2"/>
  <c r="M231" i="2"/>
  <c r="M230" i="2"/>
  <c r="M229" i="2"/>
  <c r="M228" i="2"/>
  <c r="M227" i="2"/>
  <c r="M226" i="2"/>
  <c r="M225" i="2"/>
  <c r="M224" i="2"/>
  <c r="M223" i="2"/>
  <c r="M222" i="2"/>
  <c r="M221" i="2"/>
  <c r="M220" i="2"/>
  <c r="M219" i="2"/>
  <c r="M218" i="2"/>
  <c r="M217" i="2"/>
  <c r="M216" i="2"/>
  <c r="M215" i="2"/>
  <c r="M214" i="2"/>
  <c r="M213" i="2"/>
  <c r="M212" i="2"/>
  <c r="M211" i="2"/>
  <c r="M210" i="2"/>
  <c r="M209" i="2"/>
  <c r="M208" i="2"/>
  <c r="M207" i="2"/>
  <c r="M206" i="2"/>
  <c r="M205" i="2"/>
  <c r="M204" i="2"/>
  <c r="M203" i="2"/>
  <c r="M202" i="2"/>
  <c r="M201" i="2"/>
  <c r="M200" i="2"/>
  <c r="M199" i="2"/>
  <c r="M198" i="2"/>
  <c r="M197" i="2"/>
  <c r="M196" i="2"/>
  <c r="M195" i="2"/>
  <c r="M194" i="2"/>
  <c r="M193" i="2"/>
  <c r="M192" i="2"/>
  <c r="M191" i="2"/>
  <c r="M190" i="2"/>
  <c r="M189" i="2"/>
  <c r="M188" i="2"/>
  <c r="M187" i="2"/>
  <c r="M186" i="2"/>
  <c r="M185" i="2"/>
  <c r="M184" i="2"/>
  <c r="M183" i="2"/>
  <c r="M182" i="2"/>
  <c r="M181" i="2"/>
  <c r="M180" i="2"/>
  <c r="M179" i="2"/>
  <c r="M178" i="2"/>
  <c r="M177" i="2"/>
  <c r="M176" i="2"/>
  <c r="M175" i="2"/>
  <c r="M174" i="2"/>
  <c r="M173" i="2"/>
  <c r="M172" i="2"/>
  <c r="M171" i="2"/>
  <c r="M170" i="2"/>
  <c r="M169" i="2"/>
  <c r="M168" i="2"/>
  <c r="M167" i="2"/>
  <c r="M166" i="2"/>
  <c r="M165" i="2"/>
  <c r="M164" i="2"/>
  <c r="M163" i="2"/>
  <c r="M162" i="2"/>
  <c r="M161" i="2"/>
  <c r="M160" i="2"/>
  <c r="M159" i="2"/>
  <c r="M158" i="2"/>
  <c r="M157" i="2"/>
  <c r="M156" i="2"/>
  <c r="M155" i="2"/>
  <c r="M154" i="2"/>
  <c r="M153" i="2"/>
  <c r="M152" i="2"/>
  <c r="M151" i="2"/>
  <c r="M150" i="2"/>
  <c r="M149" i="2"/>
  <c r="M148" i="2"/>
  <c r="M147" i="2"/>
  <c r="M146" i="2"/>
  <c r="M145" i="2"/>
  <c r="M144" i="2"/>
  <c r="M143" i="2"/>
  <c r="M142" i="2"/>
  <c r="M141" i="2"/>
  <c r="M140" i="2"/>
  <c r="M139" i="2"/>
  <c r="M138" i="2"/>
  <c r="M137" i="2"/>
  <c r="M136" i="2"/>
  <c r="M135" i="2"/>
  <c r="M134" i="2"/>
  <c r="M133" i="2"/>
  <c r="M132" i="2"/>
  <c r="M131" i="2"/>
  <c r="M130" i="2"/>
  <c r="M129" i="2"/>
  <c r="M128" i="2"/>
  <c r="M127" i="2"/>
  <c r="M126" i="2"/>
  <c r="M125" i="2"/>
  <c r="M124" i="2"/>
  <c r="M123" i="2"/>
  <c r="M122" i="2"/>
  <c r="M121" i="2"/>
  <c r="M120" i="2"/>
  <c r="M119" i="2"/>
  <c r="M118" i="2"/>
  <c r="M117" i="2"/>
  <c r="M116" i="2"/>
  <c r="M115" i="2"/>
  <c r="M114" i="2"/>
  <c r="M113" i="2"/>
  <c r="M112" i="2"/>
  <c r="M111" i="2"/>
  <c r="M110" i="2"/>
  <c r="M109" i="2"/>
  <c r="M108" i="2"/>
  <c r="M107" i="2"/>
  <c r="M106" i="2"/>
  <c r="M105" i="2"/>
  <c r="M104" i="2"/>
  <c r="M103" i="2"/>
  <c r="M102" i="2"/>
  <c r="M101" i="2"/>
  <c r="M100" i="2"/>
  <c r="M99" i="2"/>
  <c r="M98" i="2"/>
  <c r="M97" i="2"/>
  <c r="M96" i="2"/>
  <c r="M95" i="2"/>
  <c r="M94" i="2"/>
  <c r="M93" i="2"/>
  <c r="M92" i="2"/>
  <c r="M91" i="2"/>
  <c r="M90" i="2"/>
  <c r="M89" i="2"/>
  <c r="M88" i="2"/>
  <c r="M87" i="2"/>
  <c r="M86" i="2"/>
  <c r="M85" i="2"/>
  <c r="M84" i="2"/>
  <c r="M83" i="2"/>
  <c r="M82" i="2"/>
  <c r="M81" i="2"/>
  <c r="M80" i="2"/>
  <c r="M79" i="2"/>
  <c r="M78" i="2"/>
  <c r="M77" i="2"/>
  <c r="M76" i="2"/>
  <c r="M75" i="2"/>
  <c r="M74" i="2"/>
  <c r="M73" i="2"/>
  <c r="M72" i="2"/>
  <c r="M71" i="2"/>
  <c r="M70" i="2"/>
  <c r="M69" i="2"/>
  <c r="M68" i="2"/>
  <c r="M67" i="2"/>
  <c r="M66" i="2"/>
  <c r="M65" i="2"/>
  <c r="M64" i="2"/>
  <c r="M63" i="2"/>
  <c r="M62" i="2"/>
  <c r="M61" i="2"/>
  <c r="M60" i="2"/>
  <c r="M59" i="2"/>
  <c r="M58" i="2"/>
  <c r="M57" i="2"/>
  <c r="M56" i="2"/>
  <c r="M55" i="2"/>
  <c r="M54" i="2"/>
  <c r="M53" i="2"/>
  <c r="M52" i="2"/>
  <c r="M51" i="2"/>
  <c r="M50" i="2"/>
  <c r="M49" i="2"/>
  <c r="M48" i="2"/>
  <c r="M47" i="2"/>
  <c r="M46" i="2"/>
  <c r="M45" i="2"/>
  <c r="M44" i="2"/>
  <c r="M43" i="2"/>
  <c r="M42" i="2"/>
  <c r="M41" i="2"/>
  <c r="M40" i="2"/>
  <c r="M39" i="2"/>
  <c r="M38" i="2"/>
  <c r="M37" i="2"/>
  <c r="M36" i="2"/>
  <c r="M35" i="2"/>
  <c r="M34" i="2"/>
  <c r="M33" i="2"/>
  <c r="M32" i="2"/>
  <c r="M31" i="2"/>
  <c r="M30" i="2"/>
  <c r="M29" i="2"/>
  <c r="M28" i="2"/>
  <c r="M27" i="2"/>
  <c r="M26" i="2"/>
  <c r="M25" i="2"/>
  <c r="M24" i="2"/>
  <c r="M23" i="2"/>
  <c r="M22" i="2"/>
  <c r="M21" i="2"/>
  <c r="M20" i="2"/>
  <c r="M19" i="2"/>
  <c r="M18" i="2"/>
  <c r="M17" i="2"/>
  <c r="M16" i="2"/>
  <c r="M15" i="2"/>
  <c r="M14" i="2"/>
  <c r="M13" i="2"/>
  <c r="M12" i="2"/>
  <c r="M11" i="2"/>
  <c r="M10" i="2"/>
  <c r="M9" i="2"/>
  <c r="M8" i="2"/>
  <c r="M7" i="2"/>
  <c r="M6" i="2"/>
  <c r="M5" i="2"/>
  <c r="M4" i="2"/>
  <c r="I561" i="2"/>
  <c r="K634" i="2"/>
  <c r="K633" i="2"/>
  <c r="K632" i="2"/>
  <c r="K631" i="2"/>
  <c r="K630" i="2"/>
  <c r="K629" i="2"/>
  <c r="K628" i="2"/>
  <c r="K627" i="2"/>
  <c r="K626" i="2"/>
  <c r="K625" i="2"/>
  <c r="K624" i="2"/>
  <c r="K623" i="2"/>
  <c r="K622" i="2"/>
  <c r="K621" i="2"/>
  <c r="K620" i="2"/>
  <c r="K619" i="2"/>
  <c r="K618" i="2"/>
  <c r="I634" i="2"/>
  <c r="I633" i="2"/>
  <c r="I632" i="2"/>
  <c r="I631" i="2"/>
  <c r="I630" i="2"/>
  <c r="I629" i="2"/>
  <c r="I628" i="2"/>
  <c r="I627" i="2"/>
  <c r="I626" i="2"/>
  <c r="I625" i="2"/>
  <c r="I624" i="2"/>
  <c r="I623" i="2"/>
  <c r="I622" i="2"/>
  <c r="I621" i="2"/>
  <c r="I620" i="2"/>
  <c r="I619" i="2"/>
  <c r="I618" i="2"/>
  <c r="I617" i="2"/>
  <c r="I616" i="2"/>
  <c r="I615" i="2"/>
  <c r="I614" i="2"/>
  <c r="I613" i="2"/>
  <c r="I612" i="2"/>
  <c r="I611" i="2"/>
  <c r="I610" i="2"/>
  <c r="I609" i="2"/>
  <c r="I608" i="2"/>
  <c r="I607" i="2"/>
  <c r="I606" i="2"/>
  <c r="I605" i="2"/>
  <c r="I604" i="2"/>
  <c r="I603" i="2"/>
  <c r="I602" i="2"/>
  <c r="I601" i="2"/>
  <c r="I600" i="2"/>
  <c r="I599" i="2"/>
  <c r="I598" i="2"/>
  <c r="I597" i="2"/>
  <c r="I596" i="2"/>
  <c r="I595" i="2"/>
  <c r="I594" i="2"/>
  <c r="I593" i="2"/>
  <c r="I592" i="2"/>
  <c r="I591" i="2"/>
  <c r="I590" i="2"/>
  <c r="I589" i="2"/>
  <c r="I588" i="2"/>
  <c r="I587" i="2"/>
  <c r="I586" i="2"/>
  <c r="I585" i="2"/>
  <c r="I584" i="2"/>
  <c r="I583" i="2"/>
  <c r="I582" i="2"/>
  <c r="I581" i="2"/>
  <c r="I580" i="2"/>
  <c r="I579" i="2"/>
  <c r="I578" i="2"/>
  <c r="I577" i="2"/>
  <c r="I576" i="2"/>
  <c r="I575" i="2"/>
  <c r="I574" i="2"/>
  <c r="I573" i="2"/>
  <c r="I572" i="2"/>
  <c r="I571" i="2"/>
  <c r="I570" i="2"/>
  <c r="I569" i="2"/>
  <c r="I568" i="2"/>
  <c r="I567" i="2"/>
  <c r="I566" i="2"/>
  <c r="I565" i="2"/>
  <c r="I564" i="2"/>
  <c r="I563" i="2"/>
  <c r="I562" i="2"/>
  <c r="I560" i="2"/>
  <c r="I559" i="2"/>
  <c r="I557" i="2"/>
  <c r="I556" i="2"/>
  <c r="I555" i="2"/>
  <c r="I554" i="2"/>
  <c r="I553" i="2"/>
  <c r="I552" i="2"/>
  <c r="I551" i="2"/>
  <c r="I550" i="2"/>
  <c r="I549" i="2"/>
  <c r="I548" i="2"/>
  <c r="I547" i="2"/>
  <c r="I546" i="2"/>
  <c r="I545" i="2"/>
  <c r="I544" i="2"/>
  <c r="I543" i="2"/>
  <c r="I542" i="2"/>
  <c r="I541" i="2"/>
  <c r="I540" i="2"/>
  <c r="I539" i="2"/>
  <c r="I538" i="2"/>
  <c r="I537" i="2"/>
  <c r="I536" i="2"/>
  <c r="I535" i="2"/>
  <c r="I534" i="2"/>
  <c r="I533" i="2"/>
  <c r="I532" i="2"/>
  <c r="I531" i="2"/>
  <c r="I530" i="2"/>
  <c r="I529" i="2"/>
  <c r="I528" i="2"/>
  <c r="I527" i="2"/>
  <c r="I526" i="2"/>
  <c r="I525" i="2"/>
  <c r="I524" i="2"/>
  <c r="I523" i="2"/>
  <c r="I522" i="2"/>
  <c r="I521" i="2"/>
  <c r="I520" i="2"/>
  <c r="I519" i="2"/>
  <c r="I518" i="2"/>
  <c r="I517" i="2"/>
  <c r="I516" i="2"/>
  <c r="I515" i="2"/>
  <c r="I514" i="2"/>
  <c r="I513" i="2"/>
  <c r="I512" i="2"/>
  <c r="I511" i="2"/>
  <c r="I510" i="2"/>
  <c r="I509" i="2"/>
  <c r="I508" i="2"/>
  <c r="I507" i="2"/>
  <c r="I506" i="2"/>
  <c r="I505" i="2"/>
  <c r="I504" i="2"/>
  <c r="I503" i="2"/>
  <c r="I502" i="2"/>
  <c r="I501" i="2"/>
  <c r="I500" i="2"/>
  <c r="I499" i="2"/>
  <c r="I498" i="2"/>
  <c r="I497" i="2"/>
  <c r="I496" i="2"/>
  <c r="I495" i="2"/>
  <c r="I494" i="2"/>
  <c r="I493" i="2"/>
  <c r="I492" i="2"/>
  <c r="I491" i="2"/>
  <c r="I490" i="2"/>
  <c r="I489" i="2"/>
  <c r="I488" i="2"/>
  <c r="I487" i="2"/>
  <c r="I486" i="2"/>
  <c r="I485" i="2"/>
  <c r="I484" i="2"/>
  <c r="I483" i="2"/>
  <c r="I482" i="2"/>
  <c r="I481" i="2"/>
  <c r="I480" i="2"/>
  <c r="I479" i="2"/>
  <c r="I478" i="2"/>
  <c r="I477" i="2"/>
  <c r="I476" i="2"/>
  <c r="I475" i="2"/>
  <c r="I474" i="2"/>
  <c r="I473" i="2"/>
  <c r="I472" i="2"/>
  <c r="I471" i="2"/>
  <c r="I470" i="2"/>
  <c r="I469" i="2"/>
  <c r="I468" i="2"/>
  <c r="I467" i="2"/>
  <c r="I466" i="2"/>
  <c r="I465" i="2"/>
  <c r="I464" i="2"/>
  <c r="I463" i="2"/>
  <c r="I462" i="2"/>
  <c r="I461" i="2"/>
  <c r="I460" i="2"/>
  <c r="I459" i="2"/>
  <c r="I458" i="2"/>
  <c r="I457" i="2"/>
  <c r="I456" i="2"/>
  <c r="I455" i="2"/>
  <c r="I454" i="2"/>
  <c r="I453" i="2"/>
  <c r="I452" i="2"/>
  <c r="I451" i="2"/>
  <c r="I450" i="2"/>
  <c r="I449" i="2"/>
  <c r="I448" i="2"/>
  <c r="I447" i="2"/>
  <c r="I446" i="2"/>
  <c r="I445" i="2"/>
  <c r="I444" i="2"/>
  <c r="I443" i="2"/>
  <c r="I442" i="2"/>
  <c r="I441" i="2"/>
  <c r="I440" i="2"/>
  <c r="I439" i="2"/>
  <c r="I438" i="2"/>
  <c r="I437" i="2"/>
  <c r="I436" i="2"/>
  <c r="I435" i="2"/>
  <c r="I434" i="2"/>
  <c r="I433" i="2"/>
  <c r="I432" i="2"/>
  <c r="I431" i="2"/>
  <c r="I430" i="2"/>
  <c r="I429" i="2"/>
  <c r="I428" i="2"/>
  <c r="I427" i="2"/>
  <c r="I426" i="2"/>
  <c r="I425" i="2"/>
  <c r="I424" i="2"/>
  <c r="I423" i="2"/>
  <c r="I422" i="2"/>
  <c r="I421" i="2"/>
  <c r="I420" i="2"/>
  <c r="I419" i="2"/>
  <c r="I418" i="2"/>
  <c r="I417" i="2"/>
  <c r="I416" i="2"/>
  <c r="I415" i="2"/>
  <c r="I414" i="2"/>
  <c r="I413" i="2"/>
  <c r="I412" i="2"/>
  <c r="I411" i="2"/>
  <c r="I410" i="2"/>
  <c r="I409" i="2"/>
  <c r="I408" i="2"/>
  <c r="I407" i="2"/>
  <c r="I406" i="2"/>
  <c r="I405" i="2"/>
  <c r="I404" i="2"/>
  <c r="I403" i="2"/>
  <c r="I402" i="2"/>
  <c r="I401" i="2"/>
  <c r="I400" i="2"/>
  <c r="I399" i="2"/>
  <c r="I398" i="2"/>
  <c r="I397" i="2"/>
  <c r="I396" i="2"/>
  <c r="I395" i="2"/>
  <c r="I394" i="2"/>
  <c r="I393" i="2"/>
  <c r="I392" i="2"/>
  <c r="I391" i="2"/>
  <c r="I390" i="2"/>
  <c r="I389" i="2"/>
  <c r="I388" i="2"/>
  <c r="I387" i="2"/>
  <c r="I386" i="2"/>
  <c r="I385" i="2"/>
  <c r="I384" i="2"/>
  <c r="I383" i="2"/>
  <c r="I382" i="2"/>
  <c r="I381" i="2"/>
  <c r="I380" i="2"/>
  <c r="I379" i="2"/>
  <c r="I378" i="2"/>
  <c r="I377" i="2"/>
  <c r="I376" i="2"/>
  <c r="I375" i="2"/>
  <c r="I374" i="2"/>
  <c r="I373" i="2"/>
  <c r="I372" i="2"/>
  <c r="I371" i="2"/>
  <c r="I370" i="2"/>
  <c r="I369" i="2"/>
  <c r="I368" i="2"/>
  <c r="I367" i="2"/>
  <c r="I366" i="2"/>
  <c r="I365" i="2"/>
  <c r="I364" i="2"/>
  <c r="I363" i="2"/>
  <c r="I362" i="2"/>
  <c r="I361" i="2"/>
  <c r="I360" i="2"/>
  <c r="I359" i="2"/>
  <c r="I358" i="2"/>
  <c r="I357" i="2"/>
  <c r="I356" i="2"/>
  <c r="I355" i="2"/>
  <c r="I354" i="2"/>
  <c r="I353" i="2"/>
  <c r="I352" i="2"/>
  <c r="I351" i="2"/>
  <c r="I350" i="2"/>
  <c r="I349" i="2"/>
  <c r="I348" i="2"/>
  <c r="I347" i="2"/>
  <c r="I346" i="2"/>
  <c r="I345" i="2"/>
  <c r="I344" i="2"/>
  <c r="I343" i="2"/>
  <c r="I342" i="2"/>
  <c r="I341" i="2"/>
  <c r="I340" i="2"/>
  <c r="I339" i="2"/>
  <c r="I338" i="2"/>
  <c r="I337" i="2"/>
  <c r="I336" i="2"/>
  <c r="I335" i="2"/>
  <c r="I334" i="2"/>
  <c r="I333" i="2"/>
  <c r="I332" i="2"/>
  <c r="I331" i="2"/>
  <c r="I330" i="2"/>
  <c r="I329" i="2"/>
  <c r="I328" i="2"/>
  <c r="I327" i="2"/>
  <c r="I326" i="2"/>
  <c r="I325" i="2"/>
  <c r="I324" i="2"/>
  <c r="I323" i="2"/>
  <c r="I322" i="2"/>
  <c r="I321" i="2"/>
  <c r="I320" i="2"/>
  <c r="I319" i="2"/>
  <c r="I318" i="2"/>
  <c r="I317" i="2"/>
  <c r="I316" i="2"/>
  <c r="I315" i="2"/>
  <c r="I314" i="2"/>
  <c r="I313" i="2"/>
  <c r="I312" i="2"/>
  <c r="I311" i="2"/>
  <c r="I310" i="2"/>
  <c r="I309" i="2"/>
  <c r="I308" i="2"/>
  <c r="I307" i="2"/>
  <c r="I306" i="2"/>
  <c r="I305" i="2"/>
  <c r="I304" i="2"/>
  <c r="I303" i="2"/>
  <c r="I302" i="2"/>
  <c r="I301" i="2"/>
  <c r="I300" i="2"/>
  <c r="I299" i="2"/>
  <c r="I298" i="2"/>
  <c r="I297" i="2"/>
  <c r="I296" i="2"/>
  <c r="I295" i="2"/>
  <c r="I294" i="2"/>
  <c r="I293" i="2"/>
  <c r="I292" i="2"/>
  <c r="I291" i="2"/>
  <c r="I290" i="2"/>
  <c r="I289" i="2"/>
  <c r="I288" i="2"/>
  <c r="I287" i="2"/>
  <c r="I286" i="2"/>
  <c r="I285" i="2"/>
  <c r="I284" i="2"/>
  <c r="I283" i="2"/>
  <c r="I282" i="2"/>
  <c r="I281" i="2"/>
  <c r="I280" i="2"/>
  <c r="I279" i="2"/>
  <c r="I278" i="2"/>
  <c r="I277" i="2"/>
  <c r="I276" i="2"/>
  <c r="I275" i="2"/>
  <c r="I274" i="2"/>
  <c r="I273" i="2"/>
  <c r="I272" i="2"/>
  <c r="I271" i="2"/>
  <c r="I270" i="2"/>
  <c r="I269" i="2"/>
  <c r="I268" i="2"/>
  <c r="I267" i="2"/>
  <c r="I266" i="2"/>
  <c r="I265" i="2"/>
  <c r="I264" i="2"/>
  <c r="I263" i="2"/>
  <c r="I262" i="2"/>
  <c r="I261" i="2"/>
  <c r="I260" i="2"/>
  <c r="I259" i="2"/>
  <c r="I258" i="2"/>
  <c r="I257" i="2"/>
  <c r="I256" i="2"/>
  <c r="I255" i="2"/>
  <c r="I254" i="2"/>
  <c r="I253" i="2"/>
  <c r="I252" i="2"/>
  <c r="I251" i="2"/>
  <c r="I250" i="2"/>
  <c r="I249" i="2"/>
  <c r="I248" i="2"/>
  <c r="I247" i="2"/>
  <c r="I246" i="2"/>
  <c r="I245" i="2"/>
  <c r="I244" i="2"/>
  <c r="I243" i="2"/>
  <c r="I242" i="2"/>
  <c r="I241" i="2"/>
  <c r="I240" i="2"/>
  <c r="I239" i="2"/>
  <c r="I238" i="2"/>
  <c r="I237" i="2"/>
  <c r="I236" i="2"/>
  <c r="I235" i="2"/>
  <c r="I234" i="2"/>
  <c r="I233" i="2"/>
  <c r="I232" i="2"/>
  <c r="I231" i="2"/>
  <c r="I230" i="2"/>
  <c r="I229" i="2"/>
  <c r="I228" i="2"/>
  <c r="I227" i="2"/>
  <c r="I226" i="2"/>
  <c r="I225" i="2"/>
  <c r="I224" i="2"/>
  <c r="I223" i="2"/>
  <c r="I222" i="2"/>
  <c r="I221" i="2"/>
  <c r="I220" i="2"/>
  <c r="I219" i="2"/>
  <c r="I218" i="2"/>
  <c r="I217" i="2"/>
  <c r="I216" i="2"/>
  <c r="I215" i="2"/>
  <c r="I214" i="2"/>
  <c r="I213" i="2"/>
  <c r="I212" i="2"/>
  <c r="I211" i="2"/>
  <c r="I210" i="2"/>
  <c r="I209" i="2"/>
  <c r="I208" i="2"/>
  <c r="I207" i="2"/>
  <c r="I206" i="2"/>
  <c r="I205" i="2"/>
  <c r="I204" i="2"/>
  <c r="I203" i="2"/>
  <c r="I202" i="2"/>
  <c r="I201" i="2"/>
  <c r="I200" i="2"/>
  <c r="I199" i="2"/>
  <c r="I198" i="2"/>
  <c r="I197" i="2"/>
  <c r="I196" i="2"/>
  <c r="I195" i="2"/>
  <c r="I194" i="2"/>
  <c r="I193" i="2"/>
  <c r="I192" i="2"/>
  <c r="I191" i="2"/>
  <c r="I190" i="2"/>
  <c r="I189" i="2"/>
  <c r="I188" i="2"/>
  <c r="I187" i="2"/>
  <c r="I186" i="2"/>
  <c r="I185" i="2"/>
  <c r="I184" i="2"/>
  <c r="I183" i="2"/>
  <c r="I182" i="2"/>
  <c r="I181" i="2"/>
  <c r="I180" i="2"/>
  <c r="I179" i="2"/>
  <c r="I178" i="2"/>
  <c r="I177" i="2"/>
  <c r="I176" i="2"/>
  <c r="I175" i="2"/>
  <c r="I174" i="2"/>
  <c r="I173" i="2"/>
  <c r="I172" i="2"/>
  <c r="I171" i="2"/>
  <c r="I170" i="2"/>
  <c r="I169" i="2"/>
  <c r="I168" i="2"/>
  <c r="I167" i="2"/>
  <c r="I166" i="2"/>
  <c r="I165" i="2"/>
  <c r="I164" i="2"/>
  <c r="I163" i="2"/>
  <c r="I162" i="2"/>
  <c r="I161" i="2"/>
  <c r="I160" i="2"/>
  <c r="I159" i="2"/>
  <c r="I158" i="2"/>
  <c r="I157" i="2"/>
  <c r="I156" i="2"/>
  <c r="I155" i="2"/>
  <c r="I154" i="2"/>
  <c r="I153" i="2"/>
  <c r="I152" i="2"/>
  <c r="I151" i="2"/>
  <c r="I150" i="2"/>
  <c r="I149" i="2"/>
  <c r="I148" i="2"/>
  <c r="I147" i="2"/>
  <c r="I146" i="2"/>
  <c r="I145" i="2"/>
  <c r="I144" i="2"/>
  <c r="I143" i="2"/>
  <c r="I142" i="2"/>
  <c r="I141" i="2"/>
  <c r="I140" i="2"/>
  <c r="I139" i="2"/>
  <c r="I138" i="2"/>
  <c r="I137" i="2"/>
  <c r="I136" i="2"/>
  <c r="I135" i="2"/>
  <c r="I134" i="2"/>
  <c r="I133" i="2"/>
  <c r="I132" i="2"/>
  <c r="I131" i="2"/>
  <c r="I130" i="2"/>
  <c r="I129" i="2"/>
  <c r="I128" i="2"/>
  <c r="I127" i="2"/>
  <c r="I126" i="2"/>
  <c r="I125" i="2"/>
  <c r="I124" i="2"/>
  <c r="I123" i="2"/>
  <c r="I122" i="2"/>
  <c r="I121" i="2"/>
  <c r="I120" i="2"/>
  <c r="I119" i="2"/>
  <c r="I118" i="2"/>
  <c r="I117" i="2"/>
  <c r="I116" i="2"/>
  <c r="I115" i="2"/>
  <c r="I114" i="2"/>
  <c r="I113" i="2"/>
  <c r="I112" i="2"/>
  <c r="I111" i="2"/>
  <c r="I110" i="2"/>
  <c r="I109" i="2"/>
  <c r="I108" i="2"/>
  <c r="I107" i="2"/>
  <c r="I106" i="2"/>
  <c r="I105" i="2"/>
  <c r="I104" i="2"/>
  <c r="I103" i="2"/>
  <c r="I102" i="2"/>
  <c r="I101" i="2"/>
  <c r="I100" i="2"/>
  <c r="I99" i="2"/>
  <c r="I98" i="2"/>
  <c r="I97" i="2"/>
  <c r="I96" i="2"/>
  <c r="I95" i="2"/>
  <c r="I94" i="2"/>
  <c r="I93" i="2"/>
  <c r="I92" i="2"/>
  <c r="I91" i="2"/>
  <c r="I90" i="2"/>
  <c r="I89" i="2"/>
  <c r="I88" i="2"/>
  <c r="I87" i="2"/>
  <c r="I86" i="2"/>
  <c r="I85" i="2"/>
  <c r="I84" i="2"/>
  <c r="I83" i="2"/>
  <c r="I82" i="2"/>
  <c r="I81" i="2"/>
  <c r="I80" i="2"/>
  <c r="I79" i="2"/>
  <c r="I78" i="2"/>
  <c r="I77" i="2"/>
  <c r="I76" i="2"/>
  <c r="I75" i="2"/>
  <c r="I74" i="2"/>
  <c r="I73" i="2"/>
  <c r="I72" i="2"/>
  <c r="I71" i="2"/>
  <c r="I70" i="2"/>
  <c r="I69" i="2"/>
  <c r="I68" i="2"/>
  <c r="I67" i="2"/>
  <c r="I66" i="2"/>
  <c r="I65" i="2"/>
  <c r="I64" i="2"/>
  <c r="I63" i="2"/>
  <c r="I62" i="2"/>
  <c r="I61" i="2"/>
  <c r="I60" i="2"/>
  <c r="I59" i="2"/>
  <c r="I58" i="2"/>
  <c r="I57" i="2"/>
  <c r="I56" i="2"/>
  <c r="I55" i="2"/>
  <c r="I54" i="2"/>
  <c r="I53" i="2"/>
  <c r="I52" i="2"/>
  <c r="I51" i="2"/>
  <c r="I50" i="2"/>
  <c r="I49" i="2"/>
  <c r="I48" i="2"/>
  <c r="I47" i="2"/>
  <c r="I46" i="2"/>
  <c r="I45" i="2"/>
  <c r="I44" i="2"/>
  <c r="I43" i="2"/>
  <c r="I42" i="2"/>
  <c r="I41" i="2"/>
  <c r="I40" i="2"/>
  <c r="I39" i="2"/>
  <c r="I38" i="2"/>
  <c r="I37" i="2"/>
  <c r="I36" i="2"/>
  <c r="I35" i="2"/>
  <c r="I34" i="2"/>
  <c r="I33" i="2"/>
  <c r="I32" i="2"/>
  <c r="I31" i="2"/>
  <c r="I30" i="2"/>
  <c r="I29" i="2"/>
  <c r="I28" i="2"/>
  <c r="I27" i="2"/>
  <c r="I26" i="2"/>
  <c r="I25" i="2"/>
  <c r="I24" i="2"/>
  <c r="I23" i="2"/>
  <c r="I22" i="2"/>
  <c r="I21" i="2"/>
  <c r="I20" i="2"/>
  <c r="I19" i="2"/>
  <c r="I18" i="2"/>
  <c r="I17" i="2"/>
  <c r="I16" i="2"/>
  <c r="I15" i="2"/>
  <c r="I14" i="2"/>
  <c r="I13" i="2"/>
  <c r="I12" i="2"/>
  <c r="I11" i="2"/>
  <c r="I10" i="2"/>
  <c r="I9" i="2"/>
  <c r="I8" i="2"/>
  <c r="I7" i="2"/>
  <c r="I6" i="2"/>
  <c r="I5" i="2"/>
  <c r="I4" i="2"/>
  <c r="I3" i="2"/>
  <c r="E634" i="2"/>
  <c r="G634" i="2" s="1"/>
  <c r="E633" i="2"/>
  <c r="G633" i="2" s="1"/>
  <c r="E632" i="2"/>
  <c r="G632" i="2" s="1"/>
  <c r="E631" i="2"/>
  <c r="G631" i="2" s="1"/>
  <c r="E630" i="2"/>
  <c r="G630" i="2" s="1"/>
  <c r="E629" i="2"/>
  <c r="G629" i="2" s="1"/>
  <c r="E628" i="2"/>
  <c r="G628" i="2" s="1"/>
  <c r="E627" i="2"/>
  <c r="G627" i="2" s="1"/>
  <c r="E626" i="2"/>
  <c r="G626" i="2" s="1"/>
  <c r="E625" i="2"/>
  <c r="G625" i="2" s="1"/>
  <c r="E624" i="2"/>
  <c r="G624" i="2" s="1"/>
  <c r="E623" i="2"/>
  <c r="G623" i="2" s="1"/>
  <c r="E622" i="2"/>
  <c r="G622" i="2" s="1"/>
  <c r="E621" i="2"/>
  <c r="G621" i="2" s="1"/>
  <c r="E620" i="2"/>
  <c r="G620" i="2" s="1"/>
  <c r="E619" i="2"/>
  <c r="G619" i="2" s="1"/>
  <c r="E618" i="2"/>
  <c r="G618" i="2" s="1"/>
  <c r="Q635" i="2" l="1"/>
  <c r="I558" i="2"/>
  <c r="I635" i="2" l="1"/>
  <c r="E677" i="1" l="1"/>
  <c r="G677" i="1" s="1"/>
  <c r="E676" i="1"/>
  <c r="G676" i="1" s="1"/>
  <c r="E675" i="1"/>
  <c r="G675" i="1" s="1"/>
  <c r="E674" i="1"/>
  <c r="G674" i="1" s="1"/>
  <c r="E673" i="1"/>
  <c r="G673" i="1" s="1"/>
  <c r="E672" i="1"/>
  <c r="G672" i="1" s="1"/>
  <c r="E671" i="1"/>
  <c r="G671" i="1" s="1"/>
  <c r="E670" i="1"/>
  <c r="G670" i="1" s="1"/>
  <c r="E669" i="1"/>
  <c r="G669" i="1" s="1"/>
  <c r="E668" i="1"/>
  <c r="G668" i="1" s="1"/>
  <c r="E667" i="1"/>
  <c r="G667" i="1" s="1"/>
  <c r="E666" i="1"/>
  <c r="G666" i="1" s="1"/>
  <c r="E665" i="1"/>
  <c r="G665" i="1" s="1"/>
  <c r="E664" i="1"/>
  <c r="G664" i="1" s="1"/>
  <c r="E663" i="1"/>
  <c r="G663" i="1" s="1"/>
  <c r="E662" i="1"/>
  <c r="G662" i="1" s="1"/>
  <c r="E661" i="1"/>
  <c r="G661" i="1" s="1"/>
  <c r="E660" i="1"/>
  <c r="G660" i="1" s="1"/>
  <c r="E659" i="1"/>
  <c r="G659" i="1" s="1"/>
  <c r="E658" i="1"/>
  <c r="G658" i="1" s="1"/>
  <c r="E657" i="1"/>
  <c r="G657" i="1" s="1"/>
  <c r="E656" i="1"/>
  <c r="G656" i="1" s="1"/>
  <c r="E655" i="1"/>
  <c r="G655" i="1" s="1"/>
  <c r="E654" i="1"/>
  <c r="G654" i="1" s="1"/>
  <c r="E653" i="1"/>
  <c r="G653" i="1" s="1"/>
  <c r="E652" i="1"/>
  <c r="G652" i="1" s="1"/>
  <c r="E651" i="1"/>
  <c r="G651" i="1" s="1"/>
  <c r="E650" i="1"/>
  <c r="G650" i="1" s="1"/>
  <c r="E649" i="1"/>
  <c r="G649" i="1" s="1"/>
  <c r="E648" i="1"/>
  <c r="G648" i="1" s="1"/>
  <c r="E647" i="1"/>
  <c r="G647" i="1" s="1"/>
  <c r="E646" i="1"/>
  <c r="G646" i="1" s="1"/>
  <c r="E645" i="1"/>
  <c r="G645" i="1" s="1"/>
  <c r="E644" i="1"/>
  <c r="G644" i="1" s="1"/>
  <c r="E643" i="1"/>
  <c r="G643" i="1" s="1"/>
  <c r="E642" i="1"/>
  <c r="G642" i="1" s="1"/>
  <c r="K449" i="2" l="1"/>
  <c r="K32" i="2"/>
  <c r="K445" i="2"/>
  <c r="K356" i="2"/>
  <c r="K159" i="2"/>
  <c r="K524" i="2"/>
  <c r="K88" i="2"/>
  <c r="K572" i="2"/>
  <c r="K25" i="2"/>
  <c r="K225" i="2"/>
  <c r="K49" i="2"/>
  <c r="K391" i="2"/>
  <c r="K283" i="2"/>
  <c r="K513" i="2"/>
  <c r="K239" i="2"/>
  <c r="K454" i="2"/>
  <c r="K238" i="2"/>
  <c r="K248" i="2"/>
  <c r="K430" i="2"/>
  <c r="K152" i="2"/>
  <c r="K365" i="2"/>
  <c r="K596" i="2"/>
  <c r="K200" i="2"/>
  <c r="K136" i="2"/>
  <c r="K461" i="2"/>
  <c r="K165" i="2"/>
  <c r="K215" i="2"/>
  <c r="K265" i="2"/>
  <c r="K439" i="2"/>
  <c r="K403" i="2"/>
  <c r="K29" i="2"/>
  <c r="K432" i="2"/>
  <c r="K474" i="2"/>
  <c r="K562" i="2"/>
  <c r="K213" i="2"/>
  <c r="K194" i="2"/>
  <c r="K335" i="2"/>
  <c r="K74" i="2"/>
  <c r="K383" i="2"/>
  <c r="K71" i="2"/>
  <c r="K18" i="2"/>
  <c r="K349" i="2"/>
  <c r="K452" i="2"/>
  <c r="K56" i="2"/>
  <c r="K219" i="2"/>
  <c r="K67" i="2"/>
  <c r="K59" i="2"/>
  <c r="K602" i="2"/>
  <c r="K10" i="2"/>
  <c r="K295" i="2"/>
  <c r="K313" i="2"/>
  <c r="K281" i="2"/>
  <c r="K579" i="2"/>
  <c r="K20" i="2"/>
  <c r="K550" i="2"/>
  <c r="K610" i="2"/>
  <c r="K346" i="2"/>
  <c r="K552" i="2"/>
  <c r="K163" i="2"/>
  <c r="K267" i="2"/>
  <c r="K478" i="2"/>
  <c r="K382" i="2"/>
  <c r="K79" i="2"/>
  <c r="K86" i="2"/>
  <c r="K555" i="2"/>
  <c r="K291" i="2"/>
  <c r="K107" i="2"/>
  <c r="K612" i="2"/>
  <c r="K458" i="2"/>
  <c r="K114" i="2"/>
  <c r="K19" i="2"/>
  <c r="K42" i="2"/>
  <c r="K548" i="2"/>
  <c r="K54" i="2"/>
  <c r="K498" i="2"/>
  <c r="K470" i="2"/>
  <c r="K479" i="2"/>
  <c r="K252" i="2"/>
  <c r="K47" i="2"/>
  <c r="K396" i="2"/>
  <c r="K43" i="2"/>
  <c r="E356" i="2"/>
  <c r="G356" i="2" s="1"/>
  <c r="K481" i="2"/>
  <c r="K544" i="2"/>
  <c r="K201" i="2"/>
  <c r="E265" i="2"/>
  <c r="G265" i="2" s="1"/>
  <c r="K229" i="2"/>
  <c r="K616" i="2"/>
  <c r="K207" i="2"/>
  <c r="K563" i="2"/>
  <c r="K98" i="2"/>
  <c r="K500" i="2"/>
  <c r="K595" i="2"/>
  <c r="K121" i="2"/>
  <c r="K188" i="2"/>
  <c r="K564" i="2"/>
  <c r="K191" i="2"/>
  <c r="K446" i="2"/>
  <c r="K521" i="2"/>
  <c r="E32" i="2"/>
  <c r="G32" i="2" s="1"/>
  <c r="K419" i="2"/>
  <c r="K440" i="2"/>
  <c r="K164" i="2"/>
  <c r="E225" i="2"/>
  <c r="G225" i="2" s="1"/>
  <c r="K488" i="2"/>
  <c r="K536" i="2"/>
  <c r="K208" i="2"/>
  <c r="K329" i="2"/>
  <c r="K37" i="2"/>
  <c r="K96" i="2"/>
  <c r="K290" i="2"/>
  <c r="K231" i="2"/>
  <c r="K318" i="2"/>
  <c r="K590" i="2"/>
  <c r="K360" i="2"/>
  <c r="K537" i="2"/>
  <c r="K216" i="2"/>
  <c r="K358" i="2"/>
  <c r="K145" i="2"/>
  <c r="K330" i="2"/>
  <c r="K333" i="2"/>
  <c r="K582" i="2"/>
  <c r="K51" i="2"/>
  <c r="K518" i="2"/>
  <c r="K554" i="2"/>
  <c r="E554" i="2"/>
  <c r="G554" i="2" s="1"/>
  <c r="K350" i="2"/>
  <c r="K505" i="2"/>
  <c r="K525" i="2"/>
  <c r="K101" i="2"/>
  <c r="K421" i="2"/>
  <c r="K311" i="2"/>
  <c r="K571" i="2"/>
  <c r="K453" i="2"/>
  <c r="E453" i="2"/>
  <c r="G453" i="2" s="1"/>
  <c r="K30" i="2"/>
  <c r="K52" i="2"/>
  <c r="K58" i="2"/>
  <c r="K106" i="2"/>
  <c r="E106" i="2"/>
  <c r="G106" i="2" s="1"/>
  <c r="K377" i="2"/>
  <c r="K75" i="2"/>
  <c r="K34" i="2"/>
  <c r="K392" i="2"/>
  <c r="K370" i="2"/>
  <c r="K115" i="2"/>
  <c r="K442" i="2"/>
  <c r="K12" i="2"/>
  <c r="K131" i="2"/>
  <c r="E131" i="2"/>
  <c r="G131" i="2" s="1"/>
  <c r="K174" i="2"/>
  <c r="E461" i="2"/>
  <c r="G461" i="2" s="1"/>
  <c r="K276" i="2"/>
  <c r="K53" i="2"/>
  <c r="E53" i="2"/>
  <c r="G53" i="2" s="1"/>
  <c r="K467" i="2"/>
  <c r="E403" i="2"/>
  <c r="G403" i="2" s="1"/>
  <c r="K556" i="2"/>
  <c r="E391" i="2"/>
  <c r="G391" i="2" s="1"/>
  <c r="K143" i="2"/>
  <c r="K561" i="2"/>
  <c r="E562" i="2"/>
  <c r="G562" i="2" s="1"/>
  <c r="K363" i="2"/>
  <c r="K557" i="2"/>
  <c r="K139" i="2"/>
  <c r="K33" i="2"/>
  <c r="K345" i="2"/>
  <c r="K456" i="2"/>
  <c r="E349" i="2"/>
  <c r="G349" i="2" s="1"/>
  <c r="K533" i="2"/>
  <c r="K374" i="2"/>
  <c r="K183" i="2"/>
  <c r="K378" i="2"/>
  <c r="K222" i="2"/>
  <c r="E59" i="2"/>
  <c r="G59" i="2" s="1"/>
  <c r="K197" i="2"/>
  <c r="K176" i="2"/>
  <c r="K149" i="2"/>
  <c r="E149" i="2"/>
  <c r="G149" i="2" s="1"/>
  <c r="K40" i="2"/>
  <c r="E579" i="2"/>
  <c r="G579" i="2" s="1"/>
  <c r="K390" i="2"/>
  <c r="K120" i="2"/>
  <c r="K516" i="2"/>
  <c r="K435" i="2"/>
  <c r="K534" i="2"/>
  <c r="K520" i="2"/>
  <c r="K427" i="2"/>
  <c r="K171" i="2"/>
  <c r="K28" i="2"/>
  <c r="K609" i="2"/>
  <c r="K5" i="2"/>
  <c r="E79" i="2"/>
  <c r="G79" i="2" s="1"/>
  <c r="E555" i="2"/>
  <c r="G555" i="2" s="1"/>
  <c r="E107" i="2"/>
  <c r="G107" i="2" s="1"/>
  <c r="K617" i="2"/>
  <c r="K459" i="2"/>
  <c r="K551" i="2"/>
  <c r="K111" i="2"/>
  <c r="K123" i="2"/>
  <c r="K181" i="2"/>
  <c r="K573" i="2"/>
  <c r="E573" i="2"/>
  <c r="G573" i="2" s="1"/>
  <c r="K317" i="2"/>
  <c r="E346" i="2"/>
  <c r="G346" i="2" s="1"/>
  <c r="K258" i="2"/>
  <c r="E548" i="2"/>
  <c r="G548" i="2" s="1"/>
  <c r="K65" i="2"/>
  <c r="K87" i="2"/>
  <c r="K428" i="2"/>
  <c r="E267" i="2"/>
  <c r="G267" i="2" s="1"/>
  <c r="E470" i="2"/>
  <c r="G470" i="2" s="1"/>
  <c r="K425" i="2"/>
  <c r="E43" i="2"/>
  <c r="G43" i="2" s="1"/>
  <c r="K547" i="2"/>
  <c r="K93" i="2"/>
  <c r="K251" i="2"/>
  <c r="K338" i="2"/>
  <c r="E338" i="2"/>
  <c r="G338" i="2" s="1"/>
  <c r="K515" i="2"/>
  <c r="K158" i="2"/>
  <c r="K367" i="2"/>
  <c r="K94" i="2"/>
  <c r="K206" i="2"/>
  <c r="K336" i="2"/>
  <c r="K182" i="2"/>
  <c r="K597" i="2"/>
  <c r="K316" i="2"/>
  <c r="K253" i="2"/>
  <c r="K246" i="2"/>
  <c r="K465" i="2"/>
  <c r="K173" i="2"/>
  <c r="K542" i="2"/>
  <c r="E430" i="2"/>
  <c r="G430" i="2" s="1"/>
  <c r="E201" i="2"/>
  <c r="G201" i="2" s="1"/>
  <c r="K282" i="2"/>
  <c r="K535" i="2"/>
  <c r="K41" i="2"/>
  <c r="K24" i="2"/>
  <c r="K57" i="2"/>
  <c r="K526" i="2"/>
  <c r="E526" i="2"/>
  <c r="G526" i="2" s="1"/>
  <c r="K412" i="2"/>
  <c r="K262" i="2"/>
  <c r="K220" i="2"/>
  <c r="K504" i="2"/>
  <c r="K543" i="2"/>
  <c r="E291" i="2"/>
  <c r="G291" i="2" s="1"/>
  <c r="K415" i="2"/>
  <c r="K82" i="2"/>
  <c r="K401" i="2"/>
  <c r="K569" i="2"/>
  <c r="E318" i="2"/>
  <c r="G318" i="2" s="1"/>
  <c r="E544" i="2"/>
  <c r="G544" i="2" s="1"/>
  <c r="K353" i="2"/>
  <c r="K368" i="2"/>
  <c r="E360" i="2"/>
  <c r="G360" i="2" s="1"/>
  <c r="K499" i="2"/>
  <c r="E19" i="2"/>
  <c r="G19" i="2" s="1"/>
  <c r="K604" i="2"/>
  <c r="K315" i="2"/>
  <c r="K615" i="2"/>
  <c r="K126" i="2"/>
  <c r="K293" i="2"/>
  <c r="K475" i="2"/>
  <c r="K226" i="2"/>
  <c r="K205" i="2"/>
  <c r="K124" i="2"/>
  <c r="K431" i="2"/>
  <c r="E572" i="2"/>
  <c r="G572" i="2" s="1"/>
  <c r="K261" i="2"/>
  <c r="K264" i="2"/>
  <c r="K334" i="2"/>
  <c r="K141" i="2"/>
  <c r="K359" i="2"/>
  <c r="K11" i="2"/>
  <c r="K529" i="2"/>
  <c r="K523" i="2"/>
  <c r="K473" i="2"/>
  <c r="K270" i="2"/>
  <c r="E270" i="2"/>
  <c r="G270" i="2" s="1"/>
  <c r="K457" i="2"/>
  <c r="K424" i="2"/>
  <c r="K508" i="2"/>
  <c r="K611" i="2"/>
  <c r="G194" i="2"/>
  <c r="K109" i="2"/>
  <c r="K237" i="2"/>
  <c r="E533" i="2"/>
  <c r="G533" i="2" s="1"/>
  <c r="K497" i="2"/>
  <c r="K287" i="2"/>
  <c r="K404" i="2"/>
  <c r="K577" i="2"/>
  <c r="K60" i="2"/>
  <c r="E197" i="2"/>
  <c r="G197" i="2" s="1"/>
  <c r="K614" i="2"/>
  <c r="K268" i="2"/>
  <c r="E456" i="2"/>
  <c r="G456" i="2" s="1"/>
  <c r="K187" i="2"/>
  <c r="E557" i="2"/>
  <c r="G557" i="2" s="1"/>
  <c r="E171" i="2"/>
  <c r="G171" i="2" s="1"/>
  <c r="K395" i="2"/>
  <c r="E395" i="2"/>
  <c r="G395" i="2" s="1"/>
  <c r="K496" i="2"/>
  <c r="K274" i="2"/>
  <c r="E274" i="2"/>
  <c r="G274" i="2" s="1"/>
  <c r="K259" i="2"/>
  <c r="K386" i="2"/>
  <c r="K366" i="2"/>
  <c r="K324" i="2"/>
  <c r="E324" i="2"/>
  <c r="G324" i="2" s="1"/>
  <c r="K284" i="2"/>
  <c r="K375" i="2"/>
  <c r="K80" i="2"/>
  <c r="E80" i="2"/>
  <c r="G80" i="2" s="1"/>
  <c r="K411" i="2"/>
  <c r="K155" i="2"/>
  <c r="E114" i="2"/>
  <c r="G114" i="2" s="1"/>
  <c r="K352" i="2"/>
  <c r="K495" i="2"/>
  <c r="E495" i="2"/>
  <c r="G495" i="2" s="1"/>
  <c r="K575" i="2"/>
  <c r="E575" i="2"/>
  <c r="G575" i="2" s="1"/>
  <c r="E283" i="2"/>
  <c r="G283" i="2" s="1"/>
  <c r="E258" i="2"/>
  <c r="G258" i="2" s="1"/>
  <c r="E28" i="2"/>
  <c r="G28" i="2" s="1"/>
  <c r="E520" i="2"/>
  <c r="G520" i="2" s="1"/>
  <c r="K340" i="2"/>
  <c r="E87" i="2"/>
  <c r="G87" i="2" s="1"/>
  <c r="E428" i="2"/>
  <c r="G428" i="2" s="1"/>
  <c r="K15" i="2"/>
  <c r="K591" i="2"/>
  <c r="E425" i="2"/>
  <c r="G425" i="2" s="1"/>
  <c r="K585" i="2"/>
  <c r="E505" i="2"/>
  <c r="G505" i="2" s="1"/>
  <c r="K361" i="2"/>
  <c r="E479" i="2"/>
  <c r="G479" i="2" s="1"/>
  <c r="E49" i="2"/>
  <c r="G49" i="2" s="1"/>
  <c r="E18" i="2"/>
  <c r="G18" i="2" s="1"/>
  <c r="K357" i="2"/>
  <c r="E367" i="2"/>
  <c r="G367" i="2" s="1"/>
  <c r="E432" i="2"/>
  <c r="G432" i="2" s="1"/>
  <c r="K221" i="2"/>
  <c r="K354" i="2"/>
  <c r="K257" i="2"/>
  <c r="K138" i="2"/>
  <c r="K214" i="2"/>
  <c r="K581" i="2"/>
  <c r="K228" i="2"/>
  <c r="K422" i="2"/>
  <c r="K528" i="2"/>
  <c r="K310" i="2"/>
  <c r="K398" i="2"/>
  <c r="E163" i="2"/>
  <c r="G163" i="2" s="1"/>
  <c r="K105" i="2"/>
  <c r="K112" i="2"/>
  <c r="K76" i="2"/>
  <c r="K483" i="2"/>
  <c r="E93" i="2"/>
  <c r="G93" i="2" s="1"/>
  <c r="K36" i="2"/>
  <c r="K558" i="2"/>
  <c r="K589" i="2"/>
  <c r="K584" i="2"/>
  <c r="K104" i="2"/>
  <c r="E401" i="2"/>
  <c r="G401" i="2" s="1"/>
  <c r="K598" i="2"/>
  <c r="E590" i="2"/>
  <c r="G590" i="2" s="1"/>
  <c r="K61" i="2"/>
  <c r="E537" i="2"/>
  <c r="G537" i="2" s="1"/>
  <c r="K247" i="2"/>
  <c r="E67" i="2"/>
  <c r="G67" i="2" s="1"/>
  <c r="E358" i="2"/>
  <c r="G358" i="2" s="1"/>
  <c r="K45" i="2"/>
  <c r="E609" i="2"/>
  <c r="G609" i="2" s="1"/>
  <c r="K204" i="2"/>
  <c r="E248" i="2"/>
  <c r="G248" i="2" s="1"/>
  <c r="K117" i="2"/>
  <c r="K605" i="2"/>
  <c r="K198" i="2"/>
  <c r="K321" i="2"/>
  <c r="K306" i="2"/>
  <c r="E306" i="2"/>
  <c r="G306" i="2" s="1"/>
  <c r="K450" i="2"/>
  <c r="K472" i="2"/>
  <c r="K177" i="2"/>
  <c r="K48" i="2"/>
  <c r="E48" i="2"/>
  <c r="G48" i="2" s="1"/>
  <c r="K408" i="2"/>
  <c r="K269" i="2"/>
  <c r="K578" i="2"/>
  <c r="K240" i="2"/>
  <c r="E75" i="2"/>
  <c r="G75" i="2" s="1"/>
  <c r="K233" i="2"/>
  <c r="E233" i="2"/>
  <c r="G233" i="2" s="1"/>
  <c r="E370" i="2"/>
  <c r="G370" i="2" s="1"/>
  <c r="K322" i="2"/>
  <c r="K348" i="2"/>
  <c r="K69" i="2"/>
  <c r="K302" i="2"/>
  <c r="K364" i="2"/>
  <c r="K13" i="2"/>
  <c r="E13" i="2"/>
  <c r="G13" i="2" s="1"/>
  <c r="E25" i="2"/>
  <c r="G25" i="2" s="1"/>
  <c r="K501" i="2"/>
  <c r="K402" i="2"/>
  <c r="K413" i="2"/>
  <c r="K553" i="2"/>
  <c r="E553" i="2"/>
  <c r="G553" i="2" s="1"/>
  <c r="K254" i="2"/>
  <c r="K147" i="2"/>
  <c r="K179" i="2"/>
  <c r="K455" i="2"/>
  <c r="E455" i="2"/>
  <c r="G455" i="2" s="1"/>
  <c r="K217" i="2"/>
  <c r="K38" i="2"/>
  <c r="K102" i="2"/>
  <c r="K218" i="2"/>
  <c r="K606" i="2"/>
  <c r="K55" i="2"/>
  <c r="E33" i="2"/>
  <c r="G33" i="2" s="1"/>
  <c r="K462" i="2"/>
  <c r="K344" i="2"/>
  <c r="K68" i="2"/>
  <c r="K305" i="2"/>
  <c r="K464" i="2"/>
  <c r="K277" i="2"/>
  <c r="K266" i="2"/>
  <c r="K157" i="2"/>
  <c r="K6" i="2"/>
  <c r="K271" i="2"/>
  <c r="E445" i="2"/>
  <c r="G445" i="2" s="1"/>
  <c r="E350" i="2"/>
  <c r="G350" i="2" s="1"/>
  <c r="K250" i="2"/>
  <c r="E250" i="2"/>
  <c r="G250" i="2" s="1"/>
  <c r="K347" i="2"/>
  <c r="K546" i="2"/>
  <c r="K300" i="2"/>
  <c r="K331" i="2"/>
  <c r="K203" i="2"/>
  <c r="K593" i="2"/>
  <c r="K568" i="2"/>
  <c r="K97" i="2"/>
  <c r="K416" i="2"/>
  <c r="E382" i="2"/>
  <c r="G382" i="2" s="1"/>
  <c r="E377" i="2"/>
  <c r="G377" i="2" s="1"/>
  <c r="K443" i="2"/>
  <c r="E15" i="2"/>
  <c r="G15" i="2" s="1"/>
  <c r="K441" i="2"/>
  <c r="E141" i="2"/>
  <c r="G141" i="2" s="1"/>
  <c r="E124" i="2"/>
  <c r="G124" i="2" s="1"/>
  <c r="K400" i="2"/>
  <c r="E602" i="2"/>
  <c r="G602" i="2" s="1"/>
  <c r="K280" i="2"/>
  <c r="K133" i="2"/>
  <c r="E295" i="2"/>
  <c r="G295" i="2" s="1"/>
  <c r="K170" i="2"/>
  <c r="E257" i="2"/>
  <c r="G257" i="2" s="1"/>
  <c r="K156" i="2"/>
  <c r="E516" i="2"/>
  <c r="G516" i="2" s="1"/>
  <c r="K50" i="2"/>
  <c r="K451" i="2"/>
  <c r="K135" i="2"/>
  <c r="K232" i="2"/>
  <c r="K99" i="2"/>
  <c r="K351" i="2"/>
  <c r="E518" i="2"/>
  <c r="G518" i="2" s="1"/>
  <c r="G245" i="2"/>
  <c r="K447" i="2"/>
  <c r="K289" i="2"/>
  <c r="E422" i="2"/>
  <c r="G422" i="2" s="1"/>
  <c r="E336" i="2"/>
  <c r="G336" i="2" s="1"/>
  <c r="K227" i="2"/>
  <c r="K85" i="2"/>
  <c r="E42" i="2"/>
  <c r="G42" i="2" s="1"/>
  <c r="E238" i="2"/>
  <c r="G238" i="2" s="1"/>
  <c r="K8" i="2"/>
  <c r="K84" i="2"/>
  <c r="E86" i="2"/>
  <c r="G86" i="2" s="1"/>
  <c r="K230" i="2"/>
  <c r="K211" i="2"/>
  <c r="E475" i="2"/>
  <c r="G475" i="2" s="1"/>
  <c r="K608" i="2"/>
  <c r="K142" i="2"/>
  <c r="E547" i="2"/>
  <c r="G547" i="2" s="1"/>
  <c r="E499" i="2"/>
  <c r="G499" i="2" s="1"/>
  <c r="E431" i="2"/>
  <c r="G431" i="2" s="1"/>
  <c r="K511" i="2"/>
  <c r="K436" i="2"/>
  <c r="K260" i="2"/>
  <c r="E474" i="2"/>
  <c r="G474" i="2" s="1"/>
  <c r="E611" i="2"/>
  <c r="G611" i="2" s="1"/>
  <c r="K244" i="2"/>
  <c r="E117" i="2"/>
  <c r="G117" i="2" s="1"/>
  <c r="K73" i="2"/>
  <c r="K249" i="2"/>
  <c r="K565" i="2"/>
  <c r="E582" i="2"/>
  <c r="G582" i="2" s="1"/>
  <c r="E73" i="2"/>
  <c r="G73" i="2" s="1"/>
  <c r="E593" i="2"/>
  <c r="G593" i="2" s="1"/>
  <c r="K460" i="2"/>
  <c r="K482" i="2"/>
  <c r="K312" i="2"/>
  <c r="K31" i="2"/>
  <c r="K512" i="2"/>
  <c r="E282" i="2"/>
  <c r="G282" i="2" s="1"/>
  <c r="K285" i="2"/>
  <c r="K172" i="2"/>
  <c r="E398" i="2"/>
  <c r="G398" i="2" s="1"/>
  <c r="K587" i="2"/>
  <c r="E159" i="2"/>
  <c r="G159" i="2" s="1"/>
  <c r="K263" i="2"/>
  <c r="E94" i="2"/>
  <c r="G94" i="2" s="1"/>
  <c r="K224" i="2"/>
  <c r="K325" i="2"/>
  <c r="K541" i="2"/>
  <c r="E36" i="2"/>
  <c r="G36" i="2" s="1"/>
  <c r="K601" i="2"/>
  <c r="E615" i="2"/>
  <c r="G615" i="2" s="1"/>
  <c r="E558" i="2"/>
  <c r="G558" i="2" s="1"/>
  <c r="E412" i="2"/>
  <c r="G412" i="2" s="1"/>
  <c r="K369" i="2"/>
  <c r="K184" i="2"/>
  <c r="K195" i="2"/>
  <c r="K532" i="2"/>
  <c r="E71" i="2"/>
  <c r="G71" i="2" s="1"/>
  <c r="K292" i="2"/>
  <c r="K63" i="2"/>
  <c r="E177" i="2"/>
  <c r="G177" i="2" s="1"/>
  <c r="E88" i="2"/>
  <c r="G88" i="2" s="1"/>
  <c r="E276" i="2"/>
  <c r="G276" i="2" s="1"/>
  <c r="K560" i="2"/>
  <c r="K527" i="2"/>
  <c r="E525" i="2"/>
  <c r="G525" i="2" s="1"/>
  <c r="K196" i="2"/>
  <c r="E29" i="2"/>
  <c r="G29" i="2" s="1"/>
  <c r="K407" i="2"/>
  <c r="E366" i="2"/>
  <c r="G366" i="2" s="1"/>
  <c r="E402" i="2"/>
  <c r="G402" i="2" s="1"/>
  <c r="E300" i="2"/>
  <c r="G300" i="2" s="1"/>
  <c r="K379" i="2"/>
  <c r="E313" i="2"/>
  <c r="G313" i="2" s="1"/>
  <c r="K381" i="2"/>
  <c r="K594" i="2"/>
  <c r="K160" i="2"/>
  <c r="K469" i="2"/>
  <c r="K150" i="2"/>
  <c r="K242" i="2"/>
  <c r="E101" i="2"/>
  <c r="G101" i="2" s="1"/>
  <c r="E421" i="2"/>
  <c r="G421" i="2" s="1"/>
  <c r="K39" i="2"/>
  <c r="E587" i="2"/>
  <c r="G587" i="2" s="1"/>
  <c r="K275" i="2"/>
  <c r="K273" i="2"/>
  <c r="K303" i="2"/>
  <c r="K343" i="2"/>
  <c r="K405" i="2"/>
  <c r="K494" i="2"/>
  <c r="K91" i="2"/>
  <c r="E500" i="2"/>
  <c r="G500" i="2" s="1"/>
  <c r="K490" i="2"/>
  <c r="K297" i="2"/>
  <c r="E115" i="2"/>
  <c r="G115" i="2" s="1"/>
  <c r="E354" i="2"/>
  <c r="G354" i="2" s="1"/>
  <c r="K466" i="2"/>
  <c r="E529" i="2"/>
  <c r="G529" i="2" s="1"/>
  <c r="K278" i="2"/>
  <c r="E157" i="2"/>
  <c r="G157" i="2" s="1"/>
  <c r="K320" i="2"/>
  <c r="K7" i="2"/>
  <c r="K477" i="2"/>
  <c r="E565" i="2"/>
  <c r="G565" i="2" s="1"/>
  <c r="E317" i="2"/>
  <c r="G317" i="2" s="1"/>
  <c r="E215" i="2"/>
  <c r="G215" i="2" s="1"/>
  <c r="K355" i="2"/>
  <c r="E325" i="2"/>
  <c r="G325" i="2" s="1"/>
  <c r="K538" i="2"/>
  <c r="E321" i="2"/>
  <c r="G321" i="2" s="1"/>
  <c r="K599" i="2"/>
  <c r="K309" i="2"/>
  <c r="E413" i="2"/>
  <c r="G413" i="2" s="1"/>
  <c r="E375" i="2"/>
  <c r="G375" i="2" s="1"/>
  <c r="E462" i="2"/>
  <c r="G462" i="2" s="1"/>
  <c r="E174" i="2"/>
  <c r="G174" i="2" s="1"/>
  <c r="E264" i="2"/>
  <c r="G264" i="2" s="1"/>
  <c r="K506" i="2"/>
  <c r="K373" i="2"/>
  <c r="K241" i="2"/>
  <c r="K493" i="2"/>
  <c r="K429" i="2"/>
  <c r="K418" i="2"/>
  <c r="E109" i="2"/>
  <c r="G109" i="2" s="1"/>
  <c r="K423" i="2"/>
  <c r="K21" i="2"/>
  <c r="K234" i="2"/>
  <c r="E280" i="2"/>
  <c r="G280" i="2" s="1"/>
  <c r="E6" i="2"/>
  <c r="G6" i="2" s="1"/>
  <c r="E311" i="2"/>
  <c r="G311" i="2" s="1"/>
  <c r="E52" i="2"/>
  <c r="G52" i="2" s="1"/>
  <c r="K437" i="2"/>
  <c r="E104" i="2"/>
  <c r="G104" i="2" s="1"/>
  <c r="K130" i="2"/>
  <c r="E407" i="2"/>
  <c r="G407" i="2" s="1"/>
  <c r="K484" i="2"/>
  <c r="E182" i="2"/>
  <c r="G182" i="2" s="1"/>
  <c r="E239" i="2"/>
  <c r="G239" i="2" s="1"/>
  <c r="E605" i="2"/>
  <c r="G605" i="2" s="1"/>
  <c r="K319" i="2"/>
  <c r="K567" i="2"/>
  <c r="E567" i="2"/>
  <c r="G567" i="2" s="1"/>
  <c r="E564" i="2"/>
  <c r="G564" i="2" s="1"/>
  <c r="E74" i="2"/>
  <c r="G74" i="2" s="1"/>
  <c r="E465" i="2"/>
  <c r="G465" i="2" s="1"/>
  <c r="K22" i="2"/>
  <c r="E512" i="2"/>
  <c r="G512" i="2" s="1"/>
  <c r="K397" i="2"/>
  <c r="E397" i="2"/>
  <c r="G397" i="2" s="1"/>
  <c r="K110" i="2"/>
  <c r="E110" i="2"/>
  <c r="G110" i="2" s="1"/>
  <c r="K417" i="2"/>
  <c r="E417" i="2"/>
  <c r="G417" i="2" s="1"/>
  <c r="E521" i="2"/>
  <c r="G521" i="2" s="1"/>
  <c r="E112" i="2"/>
  <c r="G112" i="2" s="1"/>
  <c r="E440" i="2"/>
  <c r="G440" i="2" s="1"/>
  <c r="E263" i="2"/>
  <c r="G263" i="2" s="1"/>
  <c r="K433" i="2"/>
  <c r="E224" i="2"/>
  <c r="G224" i="2" s="1"/>
  <c r="K272" i="2"/>
  <c r="E272" i="2"/>
  <c r="G272" i="2" s="1"/>
  <c r="E289" i="2"/>
  <c r="G289" i="2" s="1"/>
  <c r="K337" i="2"/>
  <c r="K294" i="2"/>
  <c r="K210" i="2"/>
  <c r="E210" i="2"/>
  <c r="G210" i="2" s="1"/>
  <c r="E329" i="2"/>
  <c r="G329" i="2" s="1"/>
  <c r="E262" i="2"/>
  <c r="G262" i="2" s="1"/>
  <c r="K288" i="2"/>
  <c r="K236" i="2"/>
  <c r="E8" i="2"/>
  <c r="G8" i="2" s="1"/>
  <c r="K95" i="2"/>
  <c r="E63" i="2"/>
  <c r="G63" i="2" s="1"/>
  <c r="K372" i="2"/>
  <c r="E569" i="2"/>
  <c r="G569" i="2" s="1"/>
  <c r="E200" i="2"/>
  <c r="G200" i="2" s="1"/>
  <c r="K154" i="2"/>
  <c r="E136" i="2"/>
  <c r="G136" i="2" s="1"/>
  <c r="E217" i="2"/>
  <c r="G217" i="2" s="1"/>
  <c r="K393" i="2"/>
  <c r="E147" i="2"/>
  <c r="G147" i="2" s="1"/>
  <c r="E359" i="2"/>
  <c r="G359" i="2" s="1"/>
  <c r="K426" i="2"/>
  <c r="E390" i="2"/>
  <c r="G390" i="2" s="1"/>
  <c r="K539" i="2"/>
  <c r="E143" i="2"/>
  <c r="G143" i="2" s="1"/>
  <c r="K314" i="2"/>
  <c r="E594" i="2"/>
  <c r="G594" i="2" s="1"/>
  <c r="K44" i="2"/>
  <c r="E44" i="2"/>
  <c r="G44" i="2" s="1"/>
  <c r="K64" i="2"/>
  <c r="K279" i="2"/>
  <c r="E172" i="2"/>
  <c r="G172" i="2" s="1"/>
  <c r="K388" i="2"/>
  <c r="K35" i="2"/>
  <c r="E439" i="2"/>
  <c r="G439" i="2" s="1"/>
  <c r="E152" i="2"/>
  <c r="G152" i="2" s="1"/>
  <c r="E604" i="2"/>
  <c r="G604" i="2" s="1"/>
  <c r="E361" i="2"/>
  <c r="G361" i="2" s="1"/>
  <c r="E343" i="2"/>
  <c r="G343" i="2" s="1"/>
  <c r="K151" i="2"/>
  <c r="K566" i="2"/>
  <c r="E176" i="2"/>
  <c r="G176" i="2" s="1"/>
  <c r="K362" i="2"/>
  <c r="E297" i="2"/>
  <c r="G297" i="2" s="1"/>
  <c r="K89" i="2"/>
  <c r="E585" i="2"/>
  <c r="G585" i="2" s="1"/>
  <c r="E378" i="2"/>
  <c r="G378" i="2" s="1"/>
  <c r="E386" i="2"/>
  <c r="G386" i="2" s="1"/>
  <c r="E121" i="2"/>
  <c r="G121" i="2" s="1"/>
  <c r="E246" i="2"/>
  <c r="G246" i="2" s="1"/>
  <c r="K420" i="2"/>
  <c r="K492" i="2"/>
  <c r="K193" i="2"/>
  <c r="K256" i="2"/>
  <c r="E256" i="2"/>
  <c r="G256" i="2" s="1"/>
  <c r="E220" i="2"/>
  <c r="G220" i="2" s="1"/>
  <c r="E277" i="2"/>
  <c r="G277" i="2" s="1"/>
  <c r="E477" i="2"/>
  <c r="G477" i="2" s="1"/>
  <c r="E284" i="2"/>
  <c r="G284" i="2" s="1"/>
  <c r="K328" i="2"/>
  <c r="E328" i="2"/>
  <c r="G328" i="2" s="1"/>
  <c r="K169" i="2"/>
  <c r="E355" i="2"/>
  <c r="G355" i="2" s="1"/>
  <c r="E219" i="2"/>
  <c r="G219" i="2" s="1"/>
  <c r="K570" i="2"/>
  <c r="E556" i="2"/>
  <c r="G556" i="2" s="1"/>
  <c r="E538" i="2"/>
  <c r="G538" i="2" s="1"/>
  <c r="E483" i="2"/>
  <c r="G483" i="2" s="1"/>
  <c r="E133" i="2"/>
  <c r="G133" i="2" s="1"/>
  <c r="E251" i="2"/>
  <c r="G251" i="2" s="1"/>
  <c r="K434" i="2"/>
  <c r="E273" i="2"/>
  <c r="G273" i="2" s="1"/>
  <c r="K491" i="2"/>
  <c r="E494" i="2"/>
  <c r="G494" i="2" s="1"/>
  <c r="E506" i="2"/>
  <c r="G506" i="2" s="1"/>
  <c r="E373" i="2"/>
  <c r="G373" i="2" s="1"/>
  <c r="E290" i="2"/>
  <c r="G290" i="2" s="1"/>
  <c r="E493" i="2"/>
  <c r="G493" i="2" s="1"/>
  <c r="E429" i="2"/>
  <c r="G429" i="2" s="1"/>
  <c r="E418" i="2"/>
  <c r="G418" i="2" s="1"/>
  <c r="K83" i="2"/>
  <c r="K255" i="2"/>
  <c r="K223" i="2"/>
  <c r="K387" i="2"/>
  <c r="K487" i="2"/>
  <c r="E348" i="2"/>
  <c r="G348" i="2" s="1"/>
  <c r="K323" i="2"/>
  <c r="E181" i="2"/>
  <c r="G181" i="2" s="1"/>
  <c r="K144" i="2"/>
  <c r="K592" i="2"/>
  <c r="E234" i="2"/>
  <c r="G234" i="2" s="1"/>
  <c r="E508" i="2"/>
  <c r="G508" i="2" s="1"/>
  <c r="K574" i="2"/>
  <c r="E111" i="2"/>
  <c r="G111" i="2" s="1"/>
  <c r="E437" i="2"/>
  <c r="G437" i="2" s="1"/>
  <c r="E454" i="2"/>
  <c r="G454" i="2" s="1"/>
  <c r="E447" i="2"/>
  <c r="G447" i="2" s="1"/>
  <c r="E237" i="2"/>
  <c r="G237" i="2" s="1"/>
  <c r="K92" i="2"/>
  <c r="E84" i="2"/>
  <c r="G84" i="2" s="1"/>
  <c r="K9" i="2"/>
  <c r="E130" i="2"/>
  <c r="G130" i="2" s="1"/>
  <c r="K23" i="2"/>
  <c r="K78" i="2"/>
  <c r="K326" i="2"/>
  <c r="G484" i="2"/>
  <c r="K603" i="2"/>
  <c r="E606" i="2"/>
  <c r="G606" i="2" s="1"/>
  <c r="E498" i="2"/>
  <c r="G498" i="2" s="1"/>
  <c r="E98" i="2"/>
  <c r="G98" i="2" s="1"/>
  <c r="K4" i="2"/>
  <c r="K468" i="2"/>
  <c r="K371" i="2"/>
  <c r="E127" i="2"/>
  <c r="G127" i="2" s="1"/>
  <c r="K127" i="2"/>
  <c r="E305" i="2"/>
  <c r="G305" i="2" s="1"/>
  <c r="E496" i="2"/>
  <c r="G496" i="2" s="1"/>
  <c r="E47" i="2"/>
  <c r="G47" i="2" s="1"/>
  <c r="K132" i="2"/>
  <c r="K410" i="2"/>
  <c r="K514" i="2"/>
  <c r="E514" i="2"/>
  <c r="G514" i="2" s="1"/>
  <c r="G14" i="2"/>
  <c r="K14" i="2"/>
  <c r="E213" i="2"/>
  <c r="G213" i="2" s="1"/>
  <c r="K406" i="2"/>
  <c r="K583" i="2"/>
  <c r="E583" i="2"/>
  <c r="G583" i="2" s="1"/>
  <c r="E435" i="2"/>
  <c r="G435" i="2" s="1"/>
  <c r="K380" i="2"/>
  <c r="E380" i="2"/>
  <c r="G380" i="2" s="1"/>
  <c r="E351" i="2"/>
  <c r="G351" i="2" s="1"/>
  <c r="K444" i="2"/>
  <c r="K100" i="2"/>
  <c r="E100" i="2"/>
  <c r="G100" i="2" s="1"/>
  <c r="K332" i="2"/>
  <c r="E332" i="2"/>
  <c r="G332" i="2" s="1"/>
  <c r="E459" i="2"/>
  <c r="G459" i="2" s="1"/>
  <c r="K140" i="2"/>
  <c r="E140" i="2"/>
  <c r="G140" i="2" s="1"/>
  <c r="E266" i="2"/>
  <c r="G266" i="2" s="1"/>
  <c r="E188" i="2"/>
  <c r="G188" i="2" s="1"/>
  <c r="E179" i="2"/>
  <c r="G179" i="2" s="1"/>
  <c r="E85" i="2"/>
  <c r="G85" i="2" s="1"/>
  <c r="E383" i="2"/>
  <c r="G383" i="2" s="1"/>
  <c r="E37" i="2"/>
  <c r="G37" i="2" s="1"/>
  <c r="E589" i="2"/>
  <c r="G589" i="2" s="1"/>
  <c r="E20" i="2"/>
  <c r="G20" i="2" s="1"/>
  <c r="E504" i="2"/>
  <c r="G504" i="2" s="1"/>
  <c r="K304" i="2"/>
  <c r="E12" i="2"/>
  <c r="G12" i="2" s="1"/>
  <c r="E292" i="2"/>
  <c r="G292" i="2" s="1"/>
  <c r="E231" i="2"/>
  <c r="G231" i="2" s="1"/>
  <c r="K385" i="2"/>
  <c r="G192" i="2"/>
  <c r="K192" i="2"/>
  <c r="E205" i="2"/>
  <c r="G205" i="2" s="1"/>
  <c r="E145" i="2"/>
  <c r="G145" i="2" s="1"/>
  <c r="K399" i="2"/>
  <c r="E399" i="2"/>
  <c r="G399" i="2" s="1"/>
  <c r="K125" i="2"/>
  <c r="E561" i="2"/>
  <c r="G561" i="2" s="1"/>
  <c r="E381" i="2"/>
  <c r="G381" i="2" s="1"/>
  <c r="K180" i="2"/>
  <c r="K186" i="2"/>
  <c r="E186" i="2"/>
  <c r="G186" i="2" s="1"/>
  <c r="E31" i="2"/>
  <c r="G31" i="2" s="1"/>
  <c r="E269" i="2"/>
  <c r="G269" i="2" s="1"/>
  <c r="K108" i="2"/>
  <c r="E511" i="2"/>
  <c r="G511" i="2" s="1"/>
  <c r="K438" i="2"/>
  <c r="K212" i="2"/>
  <c r="K489" i="2"/>
  <c r="E337" i="2"/>
  <c r="G337" i="2" s="1"/>
  <c r="E451" i="2"/>
  <c r="G451" i="2" s="1"/>
  <c r="E601" i="2"/>
  <c r="G601" i="2" s="1"/>
  <c r="K235" i="2"/>
  <c r="E497" i="2"/>
  <c r="G497" i="2" s="1"/>
  <c r="K600" i="2"/>
  <c r="K103" i="2"/>
  <c r="E515" i="2"/>
  <c r="G515" i="2" s="1"/>
  <c r="K202" i="2"/>
  <c r="K339" i="2"/>
  <c r="K81" i="2"/>
  <c r="K480" i="2"/>
  <c r="E523" i="2"/>
  <c r="G523" i="2" s="1"/>
  <c r="K448" i="2"/>
  <c r="K190" i="2"/>
  <c r="E362" i="2"/>
  <c r="G362" i="2" s="1"/>
  <c r="E352" i="2"/>
  <c r="G352" i="2" s="1"/>
  <c r="G195" i="2"/>
  <c r="K376" i="2"/>
  <c r="K209" i="2"/>
  <c r="E608" i="2"/>
  <c r="G608" i="2" s="1"/>
  <c r="E330" i="2"/>
  <c r="G330" i="2" s="1"/>
  <c r="K72" i="2"/>
  <c r="E570" i="2"/>
  <c r="G570" i="2" s="1"/>
  <c r="E415" i="2"/>
  <c r="G415" i="2" s="1"/>
  <c r="K476" i="2"/>
  <c r="E476" i="2"/>
  <c r="G476" i="2" s="1"/>
  <c r="K162" i="2"/>
  <c r="K394" i="2"/>
  <c r="K522" i="2"/>
  <c r="K341" i="2"/>
  <c r="E372" i="2"/>
  <c r="G372" i="2" s="1"/>
  <c r="E364" i="2"/>
  <c r="G364" i="2" s="1"/>
  <c r="E434" i="2"/>
  <c r="G434" i="2" s="1"/>
  <c r="E443" i="2"/>
  <c r="G443" i="2" s="1"/>
  <c r="E616" i="2"/>
  <c r="G616" i="2" s="1"/>
  <c r="E491" i="2"/>
  <c r="G491" i="2" s="1"/>
  <c r="K17" i="2"/>
  <c r="E228" i="2"/>
  <c r="G228" i="2" s="1"/>
  <c r="K580" i="2"/>
  <c r="E126" i="2"/>
  <c r="G126" i="2" s="1"/>
  <c r="E244" i="2"/>
  <c r="G244" i="2" s="1"/>
  <c r="E259" i="2"/>
  <c r="G259" i="2" s="1"/>
  <c r="E255" i="2"/>
  <c r="G255" i="2" s="1"/>
  <c r="E221" i="2"/>
  <c r="G221" i="2" s="1"/>
  <c r="K168" i="2"/>
  <c r="E168" i="2"/>
  <c r="G168" i="2" s="1"/>
  <c r="E323" i="2"/>
  <c r="G323" i="2" s="1"/>
  <c r="E21" i="2"/>
  <c r="G21" i="2" s="1"/>
  <c r="E123" i="2"/>
  <c r="G123" i="2" s="1"/>
  <c r="E139" i="2"/>
  <c r="G139" i="2" s="1"/>
  <c r="K122" i="2"/>
  <c r="E122" i="2"/>
  <c r="G122" i="2" s="1"/>
  <c r="E296" i="2"/>
  <c r="G296" i="2" s="1"/>
  <c r="K296" i="2"/>
  <c r="E457" i="2"/>
  <c r="G457" i="2" s="1"/>
  <c r="E467" i="2"/>
  <c r="G467" i="2" s="1"/>
  <c r="E10" i="2"/>
  <c r="G10" i="2" s="1"/>
  <c r="K607" i="2"/>
  <c r="E214" i="2"/>
  <c r="G214" i="2" s="1"/>
  <c r="E345" i="2"/>
  <c r="G345" i="2" s="1"/>
  <c r="K307" i="2"/>
  <c r="E78" i="2"/>
  <c r="G78" i="2" s="1"/>
  <c r="E603" i="2"/>
  <c r="G603" i="2" s="1"/>
  <c r="E184" i="2"/>
  <c r="G184" i="2" s="1"/>
  <c r="E89" i="2"/>
  <c r="G89" i="2" s="1"/>
  <c r="E261" i="2"/>
  <c r="G261" i="2" s="1"/>
  <c r="K286" i="2"/>
  <c r="E334" i="2"/>
  <c r="G334" i="2" s="1"/>
  <c r="E610" i="2"/>
  <c r="G610" i="2" s="1"/>
  <c r="E156" i="2"/>
  <c r="G156" i="2" s="1"/>
  <c r="K509" i="2"/>
  <c r="E528" i="2"/>
  <c r="G528" i="2" s="1"/>
  <c r="E400" i="2"/>
  <c r="G400" i="2" s="1"/>
  <c r="E535" i="2"/>
  <c r="G535" i="2" s="1"/>
  <c r="K299" i="2"/>
  <c r="E299" i="2"/>
  <c r="G299" i="2" s="1"/>
  <c r="K409" i="2"/>
  <c r="E164" i="2"/>
  <c r="G164" i="2" s="1"/>
  <c r="K153" i="2"/>
  <c r="K16" i="2"/>
  <c r="K301" i="2"/>
  <c r="E301" i="2"/>
  <c r="G301" i="2" s="1"/>
  <c r="E488" i="2"/>
  <c r="G488" i="2" s="1"/>
  <c r="E99" i="2"/>
  <c r="G99" i="2" s="1"/>
  <c r="K540" i="2"/>
  <c r="E540" i="2"/>
  <c r="G540" i="2" s="1"/>
  <c r="K530" i="2"/>
  <c r="E96" i="2"/>
  <c r="G96" i="2" s="1"/>
  <c r="E82" i="2"/>
  <c r="G82" i="2" s="1"/>
  <c r="E254" i="2"/>
  <c r="G254" i="2" s="1"/>
  <c r="E165" i="2"/>
  <c r="G165" i="2" s="1"/>
  <c r="E424" i="2"/>
  <c r="G424" i="2" s="1"/>
  <c r="E61" i="2"/>
  <c r="G61" i="2" s="1"/>
  <c r="E404" i="2"/>
  <c r="G404" i="2" s="1"/>
  <c r="E302" i="2"/>
  <c r="G302" i="2" s="1"/>
  <c r="E45" i="2"/>
  <c r="G45" i="2" s="1"/>
  <c r="E426" i="2"/>
  <c r="G426" i="2" s="1"/>
  <c r="E408" i="2"/>
  <c r="G408" i="2" s="1"/>
  <c r="E578" i="2"/>
  <c r="G578" i="2" s="1"/>
  <c r="E58" i="2"/>
  <c r="G58" i="2" s="1"/>
  <c r="K559" i="2"/>
  <c r="E51" i="2"/>
  <c r="G51" i="2" s="1"/>
  <c r="E468" i="2"/>
  <c r="G468" i="2" s="1"/>
  <c r="E249" i="2"/>
  <c r="G249" i="2" s="1"/>
  <c r="E411" i="2"/>
  <c r="G411" i="2" s="1"/>
  <c r="E546" i="2"/>
  <c r="G546" i="2" s="1"/>
  <c r="E460" i="2"/>
  <c r="G460" i="2" s="1"/>
  <c r="K486" i="2"/>
  <c r="E450" i="2"/>
  <c r="G450" i="2" s="1"/>
  <c r="E155" i="2"/>
  <c r="G155" i="2" s="1"/>
  <c r="K384" i="2"/>
  <c r="E478" i="2"/>
  <c r="G478" i="2" s="1"/>
  <c r="E406" i="2"/>
  <c r="G406" i="2" s="1"/>
  <c r="E229" i="2"/>
  <c r="G229" i="2" s="1"/>
  <c r="E433" i="2"/>
  <c r="G433" i="2" s="1"/>
  <c r="E108" i="2"/>
  <c r="G108" i="2" s="1"/>
  <c r="K545" i="2"/>
  <c r="E541" i="2"/>
  <c r="G541" i="2" s="1"/>
  <c r="E97" i="2"/>
  <c r="G97" i="2" s="1"/>
  <c r="E344" i="2"/>
  <c r="G344" i="2" s="1"/>
  <c r="K549" i="2"/>
  <c r="E392" i="2"/>
  <c r="G392" i="2" s="1"/>
  <c r="E268" i="2"/>
  <c r="G268" i="2" s="1"/>
  <c r="E103" i="2"/>
  <c r="G103" i="2" s="1"/>
  <c r="E236" i="2"/>
  <c r="G236" i="2" s="1"/>
  <c r="E187" i="2"/>
  <c r="G187" i="2" s="1"/>
  <c r="E524" i="2"/>
  <c r="G524" i="2" s="1"/>
  <c r="E420" i="2"/>
  <c r="G420" i="2" s="1"/>
  <c r="E492" i="2"/>
  <c r="G492" i="2" s="1"/>
  <c r="E158" i="2"/>
  <c r="G158" i="2" s="1"/>
  <c r="K178" i="2"/>
  <c r="E600" i="2"/>
  <c r="G600" i="2" s="1"/>
  <c r="E614" i="2"/>
  <c r="G614" i="2" s="1"/>
  <c r="E190" i="2"/>
  <c r="G190" i="2" s="1"/>
  <c r="E271" i="2"/>
  <c r="G271" i="2" s="1"/>
  <c r="E410" i="2"/>
  <c r="G410" i="2" s="1"/>
  <c r="E436" i="2"/>
  <c r="G436" i="2" s="1"/>
  <c r="E288" i="2"/>
  <c r="G288" i="2" s="1"/>
  <c r="E125" i="2"/>
  <c r="G125" i="2" s="1"/>
  <c r="K146" i="2"/>
  <c r="E40" i="2"/>
  <c r="G40" i="2" s="1"/>
  <c r="K327" i="2"/>
  <c r="E120" i="2"/>
  <c r="G120" i="2" s="1"/>
  <c r="E522" i="2"/>
  <c r="G522" i="2" s="1"/>
  <c r="E405" i="2"/>
  <c r="G405" i="2" s="1"/>
  <c r="K148" i="2"/>
  <c r="K507" i="2"/>
  <c r="K90" i="2"/>
  <c r="K199" i="2"/>
  <c r="E371" i="2"/>
  <c r="G371" i="2" s="1"/>
  <c r="E11" i="2"/>
  <c r="G11" i="2" s="1"/>
  <c r="K118" i="2"/>
  <c r="E170" i="2"/>
  <c r="G170" i="2" s="1"/>
  <c r="E446" i="2"/>
  <c r="G446" i="2" s="1"/>
  <c r="K298" i="2"/>
  <c r="E580" i="2"/>
  <c r="G580" i="2" s="1"/>
  <c r="E198" i="2"/>
  <c r="G198" i="2" s="1"/>
  <c r="E369" i="2"/>
  <c r="G369" i="2" s="1"/>
  <c r="E466" i="2"/>
  <c r="G466" i="2" s="1"/>
  <c r="E387" i="2"/>
  <c r="G387" i="2" s="1"/>
  <c r="E487" i="2"/>
  <c r="G487" i="2" s="1"/>
  <c r="E50" i="2"/>
  <c r="G50" i="2" s="1"/>
  <c r="E183" i="2"/>
  <c r="G183" i="2" s="1"/>
  <c r="E144" i="2"/>
  <c r="G144" i="2" s="1"/>
  <c r="E374" i="2"/>
  <c r="G374" i="2" s="1"/>
  <c r="E574" i="2"/>
  <c r="G574" i="2" s="1"/>
  <c r="K129" i="2"/>
  <c r="E577" i="2"/>
  <c r="G577" i="2" s="1"/>
  <c r="K189" i="2"/>
  <c r="E41" i="2"/>
  <c r="G41" i="2" s="1"/>
  <c r="E438" i="2"/>
  <c r="G438" i="2" s="1"/>
  <c r="K77" i="2"/>
  <c r="E92" i="2"/>
  <c r="G92" i="2" s="1"/>
  <c r="E9" i="2"/>
  <c r="G9" i="2" s="1"/>
  <c r="E448" i="2"/>
  <c r="G448" i="2" s="1"/>
  <c r="E222" i="2"/>
  <c r="G222" i="2" s="1"/>
  <c r="E207" i="2"/>
  <c r="G207" i="2" s="1"/>
  <c r="K27" i="2"/>
  <c r="E566" i="2"/>
  <c r="G566" i="2" s="1"/>
  <c r="K471" i="2"/>
  <c r="K119" i="2"/>
  <c r="K66" i="2"/>
  <c r="E209" i="2"/>
  <c r="G209" i="2" s="1"/>
  <c r="E315" i="2"/>
  <c r="G315" i="2" s="1"/>
  <c r="E150" i="2"/>
  <c r="G150" i="2" s="1"/>
  <c r="K116" i="2"/>
  <c r="K586" i="2"/>
  <c r="E394" i="2"/>
  <c r="G394" i="2" s="1"/>
  <c r="E34" i="2"/>
  <c r="G34" i="2" s="1"/>
  <c r="E571" i="2"/>
  <c r="G571" i="2" s="1"/>
  <c r="K26" i="2"/>
  <c r="K389" i="2"/>
  <c r="E363" i="2"/>
  <c r="G363" i="2" s="1"/>
  <c r="E490" i="2"/>
  <c r="G490" i="2" s="1"/>
  <c r="K70" i="2"/>
  <c r="E118" i="2"/>
  <c r="G118" i="2" s="1"/>
  <c r="E202" i="2"/>
  <c r="G202" i="2" s="1"/>
  <c r="E154" i="2"/>
  <c r="G154" i="2" s="1"/>
  <c r="K517" i="2"/>
  <c r="E427" i="2"/>
  <c r="G427" i="2" s="1"/>
  <c r="E549" i="2"/>
  <c r="G549" i="2" s="1"/>
  <c r="K463" i="2"/>
  <c r="K510" i="2"/>
  <c r="K414" i="2"/>
  <c r="E365" i="2"/>
  <c r="G365" i="2" s="1"/>
  <c r="E216" i="2"/>
  <c r="G216" i="2" s="1"/>
  <c r="E543" i="2"/>
  <c r="G543" i="2" s="1"/>
  <c r="K243" i="2"/>
  <c r="E173" i="2"/>
  <c r="G173" i="2" s="1"/>
  <c r="E275" i="2"/>
  <c r="G275" i="2" s="1"/>
  <c r="E591" i="2"/>
  <c r="G591" i="2" s="1"/>
  <c r="E310" i="2"/>
  <c r="G310" i="2" s="1"/>
  <c r="E542" i="2"/>
  <c r="G542" i="2" s="1"/>
  <c r="E178" i="2"/>
  <c r="G178" i="2" s="1"/>
  <c r="E384" i="2"/>
  <c r="G384" i="2" s="1"/>
  <c r="E331" i="2"/>
  <c r="G331" i="2" s="1"/>
  <c r="K531" i="2"/>
  <c r="E319" i="2"/>
  <c r="G319" i="2" s="1"/>
  <c r="E452" i="2"/>
  <c r="G452" i="2" s="1"/>
  <c r="E242" i="2"/>
  <c r="G242" i="2" s="1"/>
  <c r="K166" i="2"/>
  <c r="E423" i="2"/>
  <c r="G423" i="2" s="1"/>
  <c r="E151" i="2"/>
  <c r="G151" i="2" s="1"/>
  <c r="E76" i="2"/>
  <c r="G76" i="2" s="1"/>
  <c r="K519" i="2"/>
  <c r="E595" i="2"/>
  <c r="G595" i="2" s="1"/>
  <c r="K308" i="2"/>
  <c r="E81" i="2"/>
  <c r="G81" i="2" s="1"/>
  <c r="E241" i="2"/>
  <c r="G241" i="2" s="1"/>
  <c r="E293" i="2"/>
  <c r="G293" i="2" s="1"/>
  <c r="E142" i="2"/>
  <c r="G142" i="2" s="1"/>
  <c r="E279" i="2"/>
  <c r="G279" i="2" s="1"/>
  <c r="E509" i="2"/>
  <c r="G509" i="2" s="1"/>
  <c r="E227" i="2"/>
  <c r="G227" i="2" s="1"/>
  <c r="E285" i="2"/>
  <c r="G285" i="2" s="1"/>
  <c r="E105" i="2"/>
  <c r="G105" i="2" s="1"/>
  <c r="E333" i="2"/>
  <c r="G333" i="2" s="1"/>
  <c r="E116" i="2"/>
  <c r="G116" i="2" s="1"/>
  <c r="E146" i="2"/>
  <c r="G146" i="2" s="1"/>
  <c r="K62" i="2"/>
  <c r="E534" i="2"/>
  <c r="G534" i="2" s="1"/>
  <c r="K167" i="2"/>
  <c r="E162" i="2"/>
  <c r="G162" i="2" s="1"/>
  <c r="E327" i="2"/>
  <c r="G327" i="2" s="1"/>
  <c r="E57" i="2"/>
  <c r="G57" i="2" s="1"/>
  <c r="E281" i="2"/>
  <c r="G281" i="2" s="1"/>
  <c r="E341" i="2"/>
  <c r="G341" i="2" s="1"/>
  <c r="E389" i="2"/>
  <c r="G389" i="2" s="1"/>
  <c r="E199" i="2"/>
  <c r="G199" i="2" s="1"/>
  <c r="E56" i="2"/>
  <c r="G56" i="2" s="1"/>
  <c r="E24" i="2"/>
  <c r="G24" i="2" s="1"/>
  <c r="E513" i="2"/>
  <c r="G513" i="2" s="1"/>
  <c r="E385" i="2"/>
  <c r="G385" i="2" s="1"/>
  <c r="K576" i="2"/>
  <c r="E576" i="2"/>
  <c r="G576" i="2" s="1"/>
  <c r="E539" i="2"/>
  <c r="G539" i="2" s="1"/>
  <c r="K134" i="2"/>
  <c r="E129" i="2"/>
  <c r="G129" i="2" s="1"/>
  <c r="E517" i="2"/>
  <c r="G517" i="2" s="1"/>
  <c r="K342" i="2"/>
  <c r="E486" i="2"/>
  <c r="G486" i="2" s="1"/>
  <c r="E312" i="2"/>
  <c r="G312" i="2" s="1"/>
  <c r="E463" i="2"/>
  <c r="G463" i="2" s="1"/>
  <c r="E510" i="2"/>
  <c r="G510" i="2" s="1"/>
  <c r="K175" i="2"/>
  <c r="E60" i="2"/>
  <c r="G60" i="2" s="1"/>
  <c r="E253" i="2"/>
  <c r="G253" i="2" s="1"/>
  <c r="E442" i="2"/>
  <c r="G442" i="2" s="1"/>
  <c r="K613" i="2"/>
  <c r="E64" i="2"/>
  <c r="G64" i="2" s="1"/>
  <c r="E469" i="2"/>
  <c r="G469" i="2" s="1"/>
  <c r="E545" i="2"/>
  <c r="G545" i="2" s="1"/>
  <c r="E335" i="2"/>
  <c r="G335" i="2" s="1"/>
  <c r="E23" i="2"/>
  <c r="G23" i="2" s="1"/>
  <c r="E208" i="2"/>
  <c r="G208" i="2" s="1"/>
  <c r="K588" i="2"/>
  <c r="E240" i="2"/>
  <c r="G240" i="2" s="1"/>
  <c r="E530" i="2"/>
  <c r="G530" i="2" s="1"/>
  <c r="E286" i="2"/>
  <c r="G286" i="2" s="1"/>
  <c r="E252" i="2"/>
  <c r="G252" i="2" s="1"/>
  <c r="E5" i="2"/>
  <c r="G5" i="2" s="1"/>
  <c r="K485" i="2"/>
  <c r="E218" i="2"/>
  <c r="G218" i="2" s="1"/>
  <c r="E166" i="2"/>
  <c r="G166" i="2" s="1"/>
  <c r="E357" i="2"/>
  <c r="G357" i="2" s="1"/>
  <c r="K161" i="2"/>
  <c r="E303" i="2"/>
  <c r="G303" i="2" s="1"/>
  <c r="E169" i="2"/>
  <c r="G169" i="2" s="1"/>
  <c r="E597" i="2"/>
  <c r="G597" i="2" s="1"/>
  <c r="E4" i="2"/>
  <c r="G4" i="2" s="1"/>
  <c r="E527" i="2"/>
  <c r="G527" i="2" s="1"/>
  <c r="E519" i="2"/>
  <c r="G519" i="2" s="1"/>
  <c r="E26" i="2"/>
  <c r="G26" i="2" s="1"/>
  <c r="E308" i="2"/>
  <c r="G308" i="2" s="1"/>
  <c r="E35" i="2"/>
  <c r="G35" i="2" s="1"/>
  <c r="E316" i="2"/>
  <c r="G316" i="2" s="1"/>
  <c r="E27" i="2"/>
  <c r="G27" i="2" s="1"/>
  <c r="E507" i="2"/>
  <c r="G507" i="2" s="1"/>
  <c r="E204" i="2"/>
  <c r="G204" i="2" s="1"/>
  <c r="E581" i="2"/>
  <c r="G581" i="2" s="1"/>
  <c r="E304" i="2"/>
  <c r="G304" i="2" s="1"/>
  <c r="E347" i="2"/>
  <c r="G347" i="2" s="1"/>
  <c r="E552" i="2"/>
  <c r="G552" i="2" s="1"/>
  <c r="E550" i="2"/>
  <c r="G550" i="2" s="1"/>
  <c r="E376" i="2"/>
  <c r="G376" i="2" s="1"/>
  <c r="E298" i="2"/>
  <c r="G298" i="2" s="1"/>
  <c r="E72" i="2"/>
  <c r="G72" i="2" s="1"/>
  <c r="K128" i="2"/>
  <c r="E128" i="2"/>
  <c r="G128" i="2" s="1"/>
  <c r="E153" i="2"/>
  <c r="G153" i="2" s="1"/>
  <c r="E260" i="2"/>
  <c r="G260" i="2" s="1"/>
  <c r="E135" i="2"/>
  <c r="G135" i="2" s="1"/>
  <c r="E148" i="2"/>
  <c r="G148" i="2" s="1"/>
  <c r="E584" i="2"/>
  <c r="G584" i="2" s="1"/>
  <c r="E70" i="2"/>
  <c r="G70" i="2" s="1"/>
  <c r="E203" i="2"/>
  <c r="G203" i="2" s="1"/>
  <c r="E17" i="2"/>
  <c r="G17" i="2" s="1"/>
  <c r="G612" i="2"/>
  <c r="E393" i="2"/>
  <c r="G393" i="2" s="1"/>
  <c r="E464" i="2"/>
  <c r="G464" i="2" s="1"/>
  <c r="E39" i="2"/>
  <c r="G39" i="2" s="1"/>
  <c r="E189" i="2"/>
  <c r="G189" i="2" s="1"/>
  <c r="E185" i="2"/>
  <c r="G185" i="2" s="1"/>
  <c r="K185" i="2"/>
  <c r="E414" i="2"/>
  <c r="G414" i="2" s="1"/>
  <c r="E502" i="2"/>
  <c r="G502" i="2" s="1"/>
  <c r="K502" i="2"/>
  <c r="E596" i="2"/>
  <c r="G596" i="2" s="1"/>
  <c r="E38" i="2"/>
  <c r="G38" i="2" s="1"/>
  <c r="E481" i="2"/>
  <c r="G481" i="2" s="1"/>
  <c r="E212" i="2"/>
  <c r="G212" i="2" s="1"/>
  <c r="E46" i="2"/>
  <c r="G46" i="2" s="1"/>
  <c r="K46" i="2"/>
  <c r="E91" i="2"/>
  <c r="G91" i="2" s="1"/>
  <c r="E419" i="2"/>
  <c r="G419" i="2" s="1"/>
  <c r="E458" i="2"/>
  <c r="G458" i="2" s="1"/>
  <c r="E119" i="2"/>
  <c r="G119" i="2" s="1"/>
  <c r="E66" i="2"/>
  <c r="G66" i="2" s="1"/>
  <c r="K137" i="2"/>
  <c r="E137" i="2"/>
  <c r="G137" i="2" s="1"/>
  <c r="E83" i="2"/>
  <c r="G83" i="2" s="1"/>
  <c r="E503" i="2"/>
  <c r="G503" i="2" s="1"/>
  <c r="K503" i="2"/>
  <c r="E617" i="2"/>
  <c r="G617" i="2" s="1"/>
  <c r="E531" i="2"/>
  <c r="G531" i="2" s="1"/>
  <c r="E180" i="2"/>
  <c r="G180" i="2" s="1"/>
  <c r="E167" i="2"/>
  <c r="G167" i="2" s="1"/>
  <c r="E230" i="2"/>
  <c r="G230" i="2" s="1"/>
  <c r="E353" i="2"/>
  <c r="G353" i="2" s="1"/>
  <c r="E161" i="2"/>
  <c r="G161" i="2" s="1"/>
  <c r="E559" i="2"/>
  <c r="G559" i="2" s="1"/>
  <c r="E551" i="2"/>
  <c r="G551" i="2" s="1"/>
  <c r="E563" i="2"/>
  <c r="G563" i="2" s="1"/>
  <c r="E294" i="2"/>
  <c r="G294" i="2" s="1"/>
  <c r="K113" i="2"/>
  <c r="E113" i="2"/>
  <c r="G113" i="2" s="1"/>
  <c r="E489" i="2"/>
  <c r="G489" i="2" s="1"/>
  <c r="E568" i="2"/>
  <c r="G568" i="2" s="1"/>
  <c r="E22" i="2"/>
  <c r="G22" i="2" s="1"/>
  <c r="G191" i="2"/>
  <c r="E55" i="2"/>
  <c r="G55" i="2" s="1"/>
  <c r="E409" i="2"/>
  <c r="G409" i="2" s="1"/>
  <c r="E95" i="2"/>
  <c r="G95" i="2" s="1"/>
  <c r="E235" i="2"/>
  <c r="G235" i="2" s="1"/>
  <c r="E485" i="2"/>
  <c r="G485" i="2" s="1"/>
  <c r="E278" i="2"/>
  <c r="G278" i="2" s="1"/>
  <c r="E472" i="2"/>
  <c r="G472" i="2" s="1"/>
  <c r="E69" i="2"/>
  <c r="G69" i="2" s="1"/>
  <c r="E287" i="2"/>
  <c r="G287" i="2" s="1"/>
  <c r="E388" i="2"/>
  <c r="G388" i="2" s="1"/>
  <c r="E102" i="2"/>
  <c r="G102" i="2" s="1"/>
  <c r="E482" i="2"/>
  <c r="G482" i="2" s="1"/>
  <c r="E62" i="2"/>
  <c r="G62" i="2" s="1"/>
  <c r="E396" i="2"/>
  <c r="G396" i="2" s="1"/>
  <c r="E247" i="2"/>
  <c r="G247" i="2" s="1"/>
  <c r="E536" i="2"/>
  <c r="G536" i="2" s="1"/>
  <c r="E90" i="2"/>
  <c r="G90" i="2" s="1"/>
  <c r="E599" i="2"/>
  <c r="G599" i="2" s="1"/>
  <c r="E480" i="2"/>
  <c r="G480" i="2" s="1"/>
  <c r="E309" i="2"/>
  <c r="G309" i="2" s="1"/>
  <c r="E54" i="2"/>
  <c r="G54" i="2" s="1"/>
  <c r="G196" i="2"/>
  <c r="E134" i="2"/>
  <c r="G134" i="2" s="1"/>
  <c r="E444" i="2"/>
  <c r="G444" i="2" s="1"/>
  <c r="E320" i="2"/>
  <c r="G320" i="2" s="1"/>
  <c r="E342" i="2"/>
  <c r="G342" i="2" s="1"/>
  <c r="E175" i="2"/>
  <c r="G175" i="2" s="1"/>
  <c r="E560" i="2"/>
  <c r="G560" i="2" s="1"/>
  <c r="E138" i="2"/>
  <c r="G138" i="2" s="1"/>
  <c r="E30" i="2"/>
  <c r="G30" i="2" s="1"/>
  <c r="E322" i="2"/>
  <c r="G322" i="2" s="1"/>
  <c r="E449" i="2"/>
  <c r="G449" i="2" s="1"/>
  <c r="E473" i="2"/>
  <c r="G473" i="2" s="1"/>
  <c r="E501" i="2"/>
  <c r="G501" i="2" s="1"/>
  <c r="E613" i="2"/>
  <c r="G613" i="2" s="1"/>
  <c r="E340" i="2"/>
  <c r="G340" i="2" s="1"/>
  <c r="E211" i="2"/>
  <c r="G211" i="2" s="1"/>
  <c r="E232" i="2"/>
  <c r="G232" i="2" s="1"/>
  <c r="E307" i="2"/>
  <c r="G307" i="2" s="1"/>
  <c r="E416" i="2"/>
  <c r="G416" i="2" s="1"/>
  <c r="E588" i="2"/>
  <c r="G588" i="2" s="1"/>
  <c r="E65" i="2"/>
  <c r="G65" i="2" s="1"/>
  <c r="E471" i="2"/>
  <c r="G471" i="2" s="1"/>
  <c r="E607" i="2"/>
  <c r="G607" i="2" s="1"/>
  <c r="E77" i="2"/>
  <c r="G77" i="2" s="1"/>
  <c r="E368" i="2"/>
  <c r="G368" i="2" s="1"/>
  <c r="E206" i="2"/>
  <c r="G206" i="2" s="1"/>
  <c r="E441" i="2"/>
  <c r="G441" i="2" s="1"/>
  <c r="E314" i="2"/>
  <c r="G314" i="2" s="1"/>
  <c r="E598" i="2"/>
  <c r="G598" i="2" s="1"/>
  <c r="E16" i="2"/>
  <c r="G16" i="2" s="1"/>
  <c r="E586" i="2"/>
  <c r="G586" i="2" s="1"/>
  <c r="E339" i="2"/>
  <c r="G339" i="2" s="1"/>
  <c r="E7" i="2"/>
  <c r="G7" i="2" s="1"/>
  <c r="E592" i="2"/>
  <c r="G592" i="2" s="1"/>
  <c r="E223" i="2"/>
  <c r="G223" i="2" s="1"/>
  <c r="E379" i="2"/>
  <c r="G379" i="2" s="1"/>
  <c r="E226" i="2"/>
  <c r="G226" i="2" s="1"/>
  <c r="E532" i="2"/>
  <c r="G532" i="2" s="1"/>
  <c r="E243" i="2"/>
  <c r="G243" i="2" s="1"/>
  <c r="E326" i="2"/>
  <c r="G326" i="2" s="1"/>
  <c r="E160" i="2"/>
  <c r="G160" i="2" s="1"/>
  <c r="E3" i="2"/>
  <c r="G3" i="2" s="1"/>
  <c r="E68" i="2"/>
  <c r="G68" i="2" s="1"/>
  <c r="E132" i="2"/>
  <c r="G132" i="2" s="1"/>
  <c r="G635" i="2" l="1"/>
  <c r="K635" i="2"/>
  <c r="U635" i="2" l="1"/>
  <c r="M635" i="2"/>
  <c r="O635" i="2"/>
  <c r="S635" i="2"/>
  <c r="Y635" i="2"/>
  <c r="E313" i="1"/>
  <c r="G313" i="1" s="1"/>
  <c r="E202" i="1"/>
  <c r="G202" i="1" s="1"/>
  <c r="E468" i="1"/>
  <c r="G468" i="1" s="1"/>
  <c r="E315" i="1"/>
  <c r="G315" i="1" s="1"/>
  <c r="E513" i="1"/>
  <c r="G513" i="1" s="1"/>
  <c r="E530" i="1"/>
  <c r="G530" i="1" s="1"/>
  <c r="E262" i="1"/>
  <c r="G262" i="1" s="1"/>
  <c r="E122" i="1"/>
  <c r="G122" i="1" s="1"/>
  <c r="E148" i="1"/>
  <c r="G148" i="1" s="1"/>
  <c r="E135" i="1"/>
  <c r="G135" i="1" s="1"/>
  <c r="E440" i="1"/>
  <c r="G440" i="1" s="1"/>
  <c r="E611" i="1"/>
  <c r="G611" i="1" s="1"/>
  <c r="E385" i="1"/>
  <c r="G385" i="1" s="1"/>
  <c r="E76" i="1"/>
  <c r="G76" i="1" s="1"/>
  <c r="E218" i="1"/>
  <c r="G218" i="1" s="1"/>
  <c r="E275" i="1"/>
  <c r="G275" i="1" s="1"/>
  <c r="E199" i="1"/>
  <c r="G199" i="1" s="1"/>
  <c r="E64" i="1"/>
  <c r="G64" i="1" s="1"/>
  <c r="E581" i="1"/>
  <c r="G581" i="1" s="1"/>
  <c r="E83" i="1"/>
  <c r="G83" i="1" s="1"/>
  <c r="E406" i="1"/>
  <c r="G406" i="1" s="1"/>
  <c r="E188" i="1"/>
  <c r="G188" i="1" s="1"/>
  <c r="E594" i="1"/>
  <c r="G594" i="1" s="1"/>
  <c r="E371" i="1"/>
  <c r="G371" i="1" s="1"/>
  <c r="E172" i="1"/>
  <c r="G172" i="1" s="1"/>
  <c r="E268" i="1"/>
  <c r="G268" i="1" s="1"/>
  <c r="E380" i="1"/>
  <c r="G380" i="1" s="1"/>
  <c r="E300" i="1"/>
  <c r="G300" i="1" s="1"/>
  <c r="E368" i="1"/>
  <c r="G368" i="1" s="1"/>
  <c r="E102" i="1"/>
  <c r="G102" i="1" s="1"/>
  <c r="E49" i="1"/>
  <c r="G49" i="1" s="1"/>
  <c r="E197" i="1"/>
  <c r="G197" i="1" s="1"/>
  <c r="E58" i="1"/>
  <c r="G58" i="1" s="1"/>
  <c r="E387" i="1"/>
  <c r="G387" i="1" s="1"/>
  <c r="E228" i="1"/>
  <c r="G228" i="1" s="1"/>
  <c r="E269" i="1"/>
  <c r="G269" i="1" s="1"/>
  <c r="E250" i="1"/>
  <c r="G250" i="1" s="1"/>
  <c r="E308" i="1"/>
  <c r="G308" i="1" s="1"/>
  <c r="E86" i="1"/>
  <c r="G86" i="1" s="1"/>
  <c r="E536" i="1"/>
  <c r="G536" i="1" s="1"/>
  <c r="E465" i="1"/>
  <c r="G465" i="1" s="1"/>
  <c r="E192" i="1"/>
  <c r="G192" i="1" s="1"/>
  <c r="E569" i="1"/>
  <c r="G569" i="1" s="1"/>
  <c r="E572" i="1"/>
  <c r="G572" i="1" s="1"/>
  <c r="E285" i="1"/>
  <c r="G285" i="1" s="1"/>
  <c r="E473" i="1"/>
  <c r="G473" i="1" s="1"/>
  <c r="E324" i="1"/>
  <c r="G324" i="1" s="1"/>
  <c r="E164" i="1"/>
  <c r="G164" i="1" s="1"/>
  <c r="E392" i="1"/>
  <c r="G392" i="1" s="1"/>
  <c r="E327" i="1"/>
  <c r="G327" i="1" s="1"/>
  <c r="E56" i="1"/>
  <c r="G56" i="1" s="1"/>
  <c r="E335" i="1"/>
  <c r="G335" i="1" s="1"/>
  <c r="E563" i="1"/>
  <c r="G563" i="1" s="1"/>
  <c r="E138" i="1"/>
  <c r="G138" i="1" s="1"/>
  <c r="E251" i="1"/>
  <c r="G251" i="1" s="1"/>
  <c r="E598" i="1"/>
  <c r="G598" i="1" s="1"/>
  <c r="E616" i="1"/>
  <c r="G616" i="1" s="1"/>
  <c r="E263" i="1"/>
  <c r="G263" i="1" s="1"/>
  <c r="E33" i="1"/>
  <c r="G33" i="1" s="1"/>
  <c r="E627" i="1"/>
  <c r="G627" i="1" s="1"/>
  <c r="E501" i="1"/>
  <c r="G501" i="1" s="1"/>
  <c r="E579" i="1"/>
  <c r="G579" i="1" s="1"/>
  <c r="E528" i="1"/>
  <c r="G528" i="1" s="1"/>
  <c r="E320" i="1"/>
  <c r="G320" i="1" s="1"/>
  <c r="E243" i="1"/>
  <c r="G243" i="1" s="1"/>
  <c r="E638" i="1"/>
  <c r="G638" i="1" s="1"/>
  <c r="E469" i="1"/>
  <c r="G469" i="1" s="1"/>
  <c r="E5" i="1"/>
  <c r="G5" i="1" s="1"/>
  <c r="E571" i="1"/>
  <c r="G571" i="1" s="1"/>
  <c r="E483" i="1"/>
  <c r="G483" i="1" s="1"/>
  <c r="E518" i="1"/>
  <c r="G518" i="1" s="1"/>
  <c r="E519" i="1"/>
  <c r="G519" i="1" s="1"/>
  <c r="E375" i="1"/>
  <c r="G375" i="1" s="1"/>
  <c r="E310" i="1"/>
  <c r="G310" i="1" s="1"/>
  <c r="E497" i="1"/>
  <c r="G497" i="1" s="1"/>
  <c r="E447" i="1"/>
  <c r="G447" i="1" s="1"/>
  <c r="E461" i="1"/>
  <c r="G461" i="1" s="1"/>
  <c r="E69" i="1"/>
  <c r="G69" i="1" s="1"/>
  <c r="E256" i="1"/>
  <c r="G256" i="1" s="1"/>
  <c r="E203" i="1"/>
  <c r="G203" i="1" s="1"/>
  <c r="E79" i="1"/>
  <c r="G79" i="1" s="1"/>
  <c r="E362" i="1"/>
  <c r="G362" i="1" s="1"/>
  <c r="E235" i="1"/>
  <c r="G235" i="1" s="1"/>
  <c r="E441" i="1"/>
  <c r="G441" i="1" s="1"/>
  <c r="E171" i="1"/>
  <c r="G171" i="1" s="1"/>
  <c r="E247" i="1"/>
  <c r="G247" i="1" s="1"/>
  <c r="E458" i="1"/>
  <c r="G458" i="1" s="1"/>
  <c r="E427" i="1"/>
  <c r="G427" i="1" s="1"/>
  <c r="E219" i="1"/>
  <c r="G219" i="1" s="1"/>
  <c r="E241" i="1"/>
  <c r="G241" i="1" s="1"/>
  <c r="E116" i="1"/>
  <c r="G116" i="1" s="1"/>
  <c r="E326" i="1"/>
  <c r="G326" i="1" s="1"/>
  <c r="E217" i="1"/>
  <c r="G217" i="1" s="1"/>
  <c r="E225" i="1"/>
  <c r="G225" i="1" s="1"/>
  <c r="E61" i="1"/>
  <c r="G61" i="1" s="1"/>
  <c r="E170" i="1"/>
  <c r="G170" i="1" s="1"/>
  <c r="E511" i="1"/>
  <c r="G511" i="1" s="1"/>
  <c r="E158" i="1"/>
  <c r="G158" i="1" s="1"/>
  <c r="E421" i="1"/>
  <c r="G421" i="1" s="1"/>
  <c r="E187" i="1"/>
  <c r="G187" i="1" s="1"/>
  <c r="E14" i="1"/>
  <c r="G14" i="1" s="1"/>
  <c r="E111" i="1"/>
  <c r="G111" i="1" s="1"/>
  <c r="E617" i="1"/>
  <c r="G617" i="1" s="1"/>
  <c r="E404" i="1"/>
  <c r="G404" i="1" s="1"/>
  <c r="E30" i="1"/>
  <c r="G30" i="1" s="1"/>
  <c r="E388" i="1"/>
  <c r="G388" i="1" s="1"/>
  <c r="E141" i="1"/>
  <c r="G141" i="1" s="1"/>
  <c r="E209" i="1"/>
  <c r="G209" i="1" s="1"/>
  <c r="E568" i="1"/>
  <c r="G568" i="1" s="1"/>
  <c r="E230" i="1"/>
  <c r="G230" i="1" s="1"/>
  <c r="E453" i="1"/>
  <c r="G453" i="1" s="1"/>
  <c r="E557" i="1"/>
  <c r="G557" i="1" s="1"/>
  <c r="E629" i="1"/>
  <c r="G629" i="1" s="1"/>
  <c r="E415" i="1"/>
  <c r="G415" i="1" s="1"/>
  <c r="E169" i="1"/>
  <c r="G169" i="1" s="1"/>
  <c r="E578" i="1"/>
  <c r="G578" i="1" s="1"/>
  <c r="E233" i="1"/>
  <c r="G233" i="1" s="1"/>
  <c r="E356" i="1"/>
  <c r="G356" i="1" s="1"/>
  <c r="E274" i="1"/>
  <c r="G274" i="1" s="1"/>
  <c r="E351" i="1"/>
  <c r="G351" i="1" s="1"/>
  <c r="E424" i="1"/>
  <c r="G424" i="1" s="1"/>
  <c r="E36" i="1"/>
  <c r="G36" i="1" s="1"/>
  <c r="E47" i="1"/>
  <c r="G47" i="1" s="1"/>
  <c r="E445" i="1"/>
  <c r="G445" i="1" s="1"/>
  <c r="E222" i="1"/>
  <c r="G222" i="1" s="1"/>
  <c r="E260" i="1"/>
  <c r="G260" i="1" s="1"/>
  <c r="E492" i="1"/>
  <c r="G492" i="1" s="1"/>
  <c r="E386" i="1"/>
  <c r="G386" i="1" s="1"/>
  <c r="E425" i="1"/>
  <c r="G425" i="1" s="1"/>
  <c r="E622" i="1"/>
  <c r="G622" i="1" s="1"/>
  <c r="E25" i="1"/>
  <c r="G25" i="1" s="1"/>
  <c r="E507" i="1"/>
  <c r="G507" i="1" s="1"/>
  <c r="E37" i="1"/>
  <c r="G37" i="1" s="1"/>
  <c r="E493" i="1"/>
  <c r="G493" i="1" s="1"/>
  <c r="E124" i="1"/>
  <c r="G124" i="1" s="1"/>
  <c r="E369" i="1"/>
  <c r="G369" i="1" s="1"/>
  <c r="E512" i="1"/>
  <c r="G512" i="1" s="1"/>
  <c r="E412" i="1"/>
  <c r="G412" i="1" s="1"/>
  <c r="E144" i="1"/>
  <c r="G144" i="1" s="1"/>
  <c r="E193" i="1"/>
  <c r="G193" i="1" s="1"/>
  <c r="E85" i="1"/>
  <c r="G85" i="1" s="1"/>
  <c r="E377" i="1"/>
  <c r="G377" i="1" s="1"/>
  <c r="E133" i="1"/>
  <c r="G133" i="1" s="1"/>
  <c r="E516" i="1"/>
  <c r="G516" i="1" s="1"/>
  <c r="E390" i="1"/>
  <c r="G390" i="1" s="1"/>
  <c r="E476" i="1"/>
  <c r="G476" i="1" s="1"/>
  <c r="E240" i="1"/>
  <c r="G240" i="1" s="1"/>
  <c r="E100" i="1"/>
  <c r="G100" i="1" s="1"/>
  <c r="E637" i="1"/>
  <c r="G637" i="1" s="1"/>
  <c r="E349" i="1"/>
  <c r="G349" i="1" s="1"/>
  <c r="E612" i="1"/>
  <c r="G612" i="1" s="1"/>
  <c r="E495" i="1"/>
  <c r="G495" i="1" s="1"/>
  <c r="E35" i="1"/>
  <c r="G35" i="1" s="1"/>
  <c r="E539" i="1"/>
  <c r="G539" i="1" s="1"/>
  <c r="E185" i="1"/>
  <c r="G185" i="1" s="1"/>
  <c r="E383" i="1"/>
  <c r="G383" i="1" s="1"/>
  <c r="E346" i="1"/>
  <c r="G346" i="1" s="1"/>
  <c r="E517" i="1"/>
  <c r="G517" i="1" s="1"/>
  <c r="E529" i="1"/>
  <c r="G529" i="1" s="1"/>
  <c r="E418" i="1"/>
  <c r="G418" i="1" s="1"/>
  <c r="E402" i="1"/>
  <c r="G402" i="1" s="1"/>
  <c r="E509" i="1"/>
  <c r="G509" i="1" s="1"/>
  <c r="E15" i="1"/>
  <c r="G15" i="1" s="1"/>
  <c r="E562" i="1"/>
  <c r="G562" i="1" s="1"/>
  <c r="E429" i="1"/>
  <c r="G429" i="1" s="1"/>
  <c r="E426" i="1"/>
  <c r="G426" i="1" s="1"/>
  <c r="E112" i="1"/>
  <c r="G112" i="1" s="1"/>
  <c r="E254" i="1"/>
  <c r="G254" i="1" s="1"/>
  <c r="E363" i="1"/>
  <c r="G363" i="1" s="1"/>
  <c r="E555" i="1"/>
  <c r="G555" i="1" s="1"/>
  <c r="E307" i="1"/>
  <c r="G307" i="1" s="1"/>
  <c r="E408" i="1"/>
  <c r="G408" i="1" s="1"/>
  <c r="E175" i="1"/>
  <c r="G175" i="1" s="1"/>
  <c r="E7" i="1"/>
  <c r="G7" i="1" s="1"/>
  <c r="E353" i="1"/>
  <c r="G353" i="1" s="1"/>
  <c r="E457" i="1"/>
  <c r="G457" i="1" s="1"/>
  <c r="E502" i="1"/>
  <c r="G502" i="1" s="1"/>
  <c r="E448" i="1"/>
  <c r="G448" i="1" s="1"/>
  <c r="E198" i="1"/>
  <c r="G198" i="1" s="1"/>
  <c r="E201" i="1"/>
  <c r="G201" i="1" s="1"/>
  <c r="E485" i="1"/>
  <c r="G485" i="1" s="1"/>
  <c r="E296" i="1"/>
  <c r="G296" i="1" s="1"/>
  <c r="E63" i="1"/>
  <c r="G63" i="1" s="1"/>
  <c r="E332" i="1"/>
  <c r="G332" i="1" s="1"/>
  <c r="E41" i="1"/>
  <c r="G41" i="1" s="1"/>
  <c r="E597" i="1"/>
  <c r="G597" i="1" s="1"/>
  <c r="E565" i="1"/>
  <c r="G565" i="1" s="1"/>
  <c r="E496" i="1"/>
  <c r="G496" i="1" s="1"/>
  <c r="E395" i="1"/>
  <c r="G395" i="1" s="1"/>
  <c r="E564" i="1"/>
  <c r="G564" i="1" s="1"/>
  <c r="E570" i="1"/>
  <c r="G570" i="1" s="1"/>
  <c r="E393" i="1"/>
  <c r="G393" i="1" s="1"/>
  <c r="E482" i="1"/>
  <c r="G482" i="1" s="1"/>
  <c r="E455" i="1"/>
  <c r="G455" i="1" s="1"/>
  <c r="E525" i="1"/>
  <c r="G525" i="1" s="1"/>
  <c r="E491" i="1"/>
  <c r="G491" i="1" s="1"/>
  <c r="E472" i="1"/>
  <c r="G472" i="1" s="1"/>
  <c r="E298" i="1"/>
  <c r="G298" i="1" s="1"/>
  <c r="E590" i="1"/>
  <c r="G590" i="1" s="1"/>
  <c r="E561" i="1"/>
  <c r="G561" i="1" s="1"/>
  <c r="E538" i="1"/>
  <c r="G538" i="1" s="1"/>
  <c r="E252" i="1"/>
  <c r="G252" i="1" s="1"/>
  <c r="E610" i="1"/>
  <c r="G610" i="1" s="1"/>
  <c r="E45" i="1"/>
  <c r="G45" i="1" s="1"/>
  <c r="E38" i="1"/>
  <c r="G38" i="1" s="1"/>
  <c r="E494" i="1"/>
  <c r="G494" i="1" s="1"/>
  <c r="E467" i="1"/>
  <c r="G467" i="1" s="1"/>
  <c r="E436" i="1"/>
  <c r="G436" i="1" s="1"/>
  <c r="E543" i="1"/>
  <c r="G543" i="1" s="1"/>
  <c r="E316" i="1"/>
  <c r="G316" i="1" s="1"/>
  <c r="E181" i="1"/>
  <c r="G181" i="1" s="1"/>
  <c r="E575" i="1"/>
  <c r="G575" i="1" s="1"/>
  <c r="E498" i="1"/>
  <c r="G498" i="1" s="1"/>
  <c r="E342" i="1"/>
  <c r="G342" i="1" s="1"/>
  <c r="E40" i="1"/>
  <c r="G40" i="1" s="1"/>
  <c r="E84" i="1"/>
  <c r="G84" i="1" s="1"/>
  <c r="E155" i="1"/>
  <c r="G155" i="1" s="1"/>
  <c r="E336" i="1"/>
  <c r="G336" i="1" s="1"/>
  <c r="E490" i="1"/>
  <c r="G490" i="1" s="1"/>
  <c r="E344" i="1"/>
  <c r="G344" i="1" s="1"/>
  <c r="E619" i="1"/>
  <c r="G619" i="1" s="1"/>
  <c r="E245" i="1"/>
  <c r="G245" i="1" s="1"/>
  <c r="E8" i="1"/>
  <c r="G8" i="1" s="1"/>
  <c r="E101" i="1"/>
  <c r="G101" i="1" s="1"/>
  <c r="E341" i="1"/>
  <c r="G341" i="1" s="1"/>
  <c r="E140" i="1"/>
  <c r="G140" i="1" s="1"/>
  <c r="E596" i="1"/>
  <c r="G596" i="1" s="1"/>
  <c r="E475" i="1"/>
  <c r="G475" i="1" s="1"/>
  <c r="E88" i="1"/>
  <c r="G88" i="1" s="1"/>
  <c r="E91" i="1"/>
  <c r="G91" i="1" s="1"/>
  <c r="E153" i="1"/>
  <c r="G153" i="1" s="1"/>
  <c r="E522" i="1"/>
  <c r="G522" i="1" s="1"/>
  <c r="E607" i="1"/>
  <c r="G607" i="1" s="1"/>
  <c r="E258" i="1"/>
  <c r="G258" i="1" s="1"/>
  <c r="E556" i="1"/>
  <c r="G556" i="1" s="1"/>
  <c r="E51" i="1"/>
  <c r="G51" i="1" s="1"/>
  <c r="E419" i="1"/>
  <c r="G419" i="1" s="1"/>
  <c r="E221" i="1"/>
  <c r="G221" i="1" s="1"/>
  <c r="E176" i="1"/>
  <c r="G176" i="1" s="1"/>
  <c r="E286" i="1"/>
  <c r="G286" i="1" s="1"/>
  <c r="E107" i="1"/>
  <c r="G107" i="1" s="1"/>
  <c r="E34" i="1"/>
  <c r="G34" i="1" s="1"/>
  <c r="E18" i="1"/>
  <c r="G18" i="1" s="1"/>
  <c r="E299" i="1"/>
  <c r="G299" i="1" s="1"/>
  <c r="E428" i="1"/>
  <c r="G428" i="1" s="1"/>
  <c r="E168" i="1"/>
  <c r="G168" i="1" s="1"/>
  <c r="E290" i="1"/>
  <c r="G290" i="1" s="1"/>
  <c r="E212" i="1"/>
  <c r="G212" i="1" s="1"/>
  <c r="E378" i="1"/>
  <c r="G378" i="1" s="1"/>
  <c r="E481" i="1"/>
  <c r="G481" i="1" s="1"/>
  <c r="E358" i="1"/>
  <c r="G358" i="1" s="1"/>
  <c r="E23" i="1"/>
  <c r="G23" i="1" s="1"/>
  <c r="E147" i="1"/>
  <c r="G147" i="1" s="1"/>
  <c r="E470" i="1"/>
  <c r="G470" i="1" s="1"/>
  <c r="E486" i="1"/>
  <c r="G486" i="1" s="1"/>
  <c r="E253" i="1"/>
  <c r="G253" i="1" s="1"/>
  <c r="E43" i="1"/>
  <c r="G43" i="1" s="1"/>
  <c r="E278" i="1"/>
  <c r="G278" i="1" s="1"/>
  <c r="E372" i="1"/>
  <c r="G372" i="1" s="1"/>
  <c r="E283" i="1"/>
  <c r="G283" i="1" s="1"/>
  <c r="E96" i="1"/>
  <c r="G96" i="1" s="1"/>
  <c r="E340" i="1"/>
  <c r="G340" i="1" s="1"/>
  <c r="E311" i="1"/>
  <c r="G311" i="1" s="1"/>
  <c r="E366" i="1"/>
  <c r="G366" i="1" s="1"/>
  <c r="E191" i="1"/>
  <c r="G191" i="1" s="1"/>
  <c r="E165" i="1"/>
  <c r="G165" i="1" s="1"/>
  <c r="E640" i="1"/>
  <c r="G640" i="1" s="1"/>
  <c r="E603" i="1"/>
  <c r="G603" i="1" s="1"/>
  <c r="E288" i="1"/>
  <c r="G288" i="1" s="1"/>
  <c r="E89" i="1"/>
  <c r="G89" i="1" s="1"/>
  <c r="E214" i="1"/>
  <c r="G214" i="1" s="1"/>
  <c r="E271" i="1"/>
  <c r="G271" i="1" s="1"/>
  <c r="E407" i="1"/>
  <c r="G407" i="1" s="1"/>
  <c r="E229" i="1"/>
  <c r="G229" i="1" s="1"/>
  <c r="E604" i="1"/>
  <c r="G604" i="1" s="1"/>
  <c r="E634" i="1"/>
  <c r="G634" i="1" s="1"/>
  <c r="E613" i="1"/>
  <c r="G613" i="1" s="1"/>
  <c r="E401" i="1"/>
  <c r="G401" i="1" s="1"/>
  <c r="E618" i="1"/>
  <c r="G618" i="1" s="1"/>
  <c r="E26" i="1"/>
  <c r="G26" i="1" s="1"/>
  <c r="E628" i="1"/>
  <c r="G628" i="1" s="1"/>
  <c r="E77" i="1"/>
  <c r="G77" i="1" s="1"/>
  <c r="E3" i="1"/>
  <c r="G3" i="1" s="1"/>
  <c r="E531" i="1"/>
  <c r="G531" i="1" s="1"/>
  <c r="E602" i="1"/>
  <c r="G602" i="1" s="1"/>
  <c r="E544" i="1"/>
  <c r="G544" i="1" s="1"/>
  <c r="E118" i="1"/>
  <c r="G118" i="1" s="1"/>
  <c r="E624" i="1"/>
  <c r="G624" i="1" s="1"/>
  <c r="E526" i="1"/>
  <c r="G526" i="1" s="1"/>
  <c r="E48" i="1"/>
  <c r="G48" i="1" s="1"/>
  <c r="E374" i="1"/>
  <c r="G374" i="1" s="1"/>
  <c r="E246" i="1"/>
  <c r="G246" i="1" s="1"/>
  <c r="E237" i="1"/>
  <c r="G237" i="1" s="1"/>
  <c r="E384" i="1"/>
  <c r="G384" i="1" s="1"/>
  <c r="E53" i="1"/>
  <c r="G53" i="1" s="1"/>
  <c r="E131" i="1"/>
  <c r="G131" i="1" s="1"/>
  <c r="E194" i="1"/>
  <c r="G194" i="1" s="1"/>
  <c r="E480" i="1"/>
  <c r="G480" i="1" s="1"/>
  <c r="E533" i="1"/>
  <c r="G533" i="1" s="1"/>
  <c r="E446" i="1"/>
  <c r="G446" i="1" s="1"/>
  <c r="E547" i="1"/>
  <c r="G547" i="1" s="1"/>
  <c r="E382" i="1"/>
  <c r="G382" i="1" s="1"/>
  <c r="E257" i="1"/>
  <c r="G257" i="1" s="1"/>
  <c r="E184" i="1"/>
  <c r="G184" i="1" s="1"/>
  <c r="E411" i="1"/>
  <c r="G411" i="1" s="1"/>
  <c r="E379" i="1"/>
  <c r="G379" i="1" s="1"/>
  <c r="E249" i="1"/>
  <c r="G249" i="1" s="1"/>
  <c r="E57" i="1"/>
  <c r="G57" i="1" s="1"/>
  <c r="E641" i="1"/>
  <c r="G641" i="1" s="1"/>
  <c r="E592" i="1"/>
  <c r="G592" i="1" s="1"/>
  <c r="E279" i="1"/>
  <c r="G279" i="1" s="1"/>
  <c r="E82" i="1"/>
  <c r="G82" i="1" s="1"/>
  <c r="E264" i="1"/>
  <c r="G264" i="1" s="1"/>
  <c r="E450" i="1"/>
  <c r="G450" i="1" s="1"/>
  <c r="E614" i="1"/>
  <c r="G614" i="1" s="1"/>
  <c r="E114" i="1"/>
  <c r="G114" i="1" s="1"/>
  <c r="E173" i="1"/>
  <c r="G173" i="1" s="1"/>
  <c r="E591" i="1"/>
  <c r="G591" i="1" s="1"/>
  <c r="E78" i="1"/>
  <c r="G78" i="1" s="1"/>
  <c r="E333" i="1"/>
  <c r="G333" i="1" s="1"/>
  <c r="E39" i="1"/>
  <c r="G39" i="1" s="1"/>
  <c r="E399" i="1"/>
  <c r="G399" i="1" s="1"/>
  <c r="E74" i="1"/>
  <c r="G74" i="1" s="1"/>
  <c r="E106" i="1"/>
  <c r="G106" i="1" s="1"/>
  <c r="E328" i="1"/>
  <c r="G328" i="1" s="1"/>
  <c r="E396" i="1"/>
  <c r="G396" i="1" s="1"/>
  <c r="E587" i="1"/>
  <c r="G587" i="1" s="1"/>
  <c r="E75" i="1"/>
  <c r="G75" i="1" s="1"/>
  <c r="E152" i="1"/>
  <c r="G152" i="1" s="1"/>
  <c r="E546" i="1"/>
  <c r="G546" i="1" s="1"/>
  <c r="E44" i="1"/>
  <c r="G44" i="1" s="1"/>
  <c r="E370" i="1"/>
  <c r="G370" i="1" s="1"/>
  <c r="E238" i="1"/>
  <c r="G238" i="1" s="1"/>
  <c r="E626" i="1"/>
  <c r="G626" i="1" s="1"/>
  <c r="E595" i="1"/>
  <c r="G595" i="1" s="1"/>
  <c r="E558" i="1"/>
  <c r="G558" i="1" s="1"/>
  <c r="E103" i="1"/>
  <c r="G103" i="1" s="1"/>
  <c r="E487" i="1"/>
  <c r="G487" i="1" s="1"/>
  <c r="E156" i="1"/>
  <c r="G156" i="1" s="1"/>
  <c r="E151" i="1"/>
  <c r="G151" i="1" s="1"/>
  <c r="E535" i="1"/>
  <c r="G535" i="1" s="1"/>
  <c r="E6" i="1"/>
  <c r="G6" i="1" s="1"/>
  <c r="E312" i="1"/>
  <c r="G312" i="1" s="1"/>
  <c r="E325" i="1"/>
  <c r="G325" i="1" s="1"/>
  <c r="E403" i="1"/>
  <c r="G403" i="1" s="1"/>
  <c r="E120" i="1"/>
  <c r="G120" i="1" s="1"/>
  <c r="E117" i="1"/>
  <c r="G117" i="1" s="1"/>
  <c r="G11" i="1"/>
  <c r="E67" i="1"/>
  <c r="G67" i="1" s="1"/>
  <c r="E510" i="1"/>
  <c r="G510" i="1" s="1"/>
  <c r="E70" i="1"/>
  <c r="G70" i="1" s="1"/>
  <c r="E601" i="1"/>
  <c r="G601" i="1" s="1"/>
  <c r="E162" i="1"/>
  <c r="G162" i="1" s="1"/>
  <c r="E273" i="1"/>
  <c r="G273" i="1" s="1"/>
  <c r="E291" i="1"/>
  <c r="G291" i="1" s="1"/>
  <c r="E213" i="1"/>
  <c r="G213" i="1" s="1"/>
  <c r="E282" i="1"/>
  <c r="G282" i="1" s="1"/>
  <c r="E435" i="1"/>
  <c r="G435" i="1" s="1"/>
  <c r="E189" i="1"/>
  <c r="G189" i="1" s="1"/>
  <c r="E479" i="1"/>
  <c r="G479" i="1" s="1"/>
  <c r="E180" i="1"/>
  <c r="G180" i="1" s="1"/>
  <c r="E537" i="1"/>
  <c r="G537" i="1" s="1"/>
  <c r="E27" i="1"/>
  <c r="G27" i="1" s="1"/>
  <c r="E62" i="1"/>
  <c r="G62" i="1" s="1"/>
  <c r="E149" i="1"/>
  <c r="G149" i="1" s="1"/>
  <c r="E552" i="1"/>
  <c r="G552" i="1" s="1"/>
  <c r="E244" i="1"/>
  <c r="G244" i="1" s="1"/>
  <c r="E527" i="1"/>
  <c r="G527" i="1" s="1"/>
  <c r="E81" i="1"/>
  <c r="G81" i="1" s="1"/>
  <c r="E29" i="1"/>
  <c r="G29" i="1" s="1"/>
  <c r="E615" i="1"/>
  <c r="G615" i="1" s="1"/>
  <c r="E276" i="1"/>
  <c r="G276" i="1" s="1"/>
  <c r="E567" i="1"/>
  <c r="G567" i="1" s="1"/>
  <c r="E157" i="1"/>
  <c r="G157" i="1" s="1"/>
  <c r="E323" i="1"/>
  <c r="G323" i="1" s="1"/>
  <c r="E599" i="1"/>
  <c r="G599" i="1" s="1"/>
  <c r="E506" i="1"/>
  <c r="G506" i="1" s="1"/>
  <c r="E348" i="1"/>
  <c r="G348" i="1" s="1"/>
  <c r="E431" i="1"/>
  <c r="G431" i="1" s="1"/>
  <c r="E226" i="1"/>
  <c r="G226" i="1" s="1"/>
  <c r="E208" i="1"/>
  <c r="G208" i="1" s="1"/>
  <c r="E417" i="1"/>
  <c r="G417" i="1" s="1"/>
  <c r="E585" i="1"/>
  <c r="G585" i="1" s="1"/>
  <c r="E134" i="1"/>
  <c r="G134" i="1" s="1"/>
  <c r="E420" i="1"/>
  <c r="G420" i="1" s="1"/>
  <c r="E281" i="1"/>
  <c r="G281" i="1" s="1"/>
  <c r="E20" i="1"/>
  <c r="G20" i="1" s="1"/>
  <c r="E583" i="1"/>
  <c r="G583" i="1" s="1"/>
  <c r="E437" i="1"/>
  <c r="G437" i="1" s="1"/>
  <c r="E337" i="1"/>
  <c r="G337" i="1" s="1"/>
  <c r="E266" i="1"/>
  <c r="G266" i="1" s="1"/>
  <c r="E99" i="1"/>
  <c r="G99" i="1" s="1"/>
  <c r="E452" i="1"/>
  <c r="G452" i="1" s="1"/>
  <c r="E443" i="1"/>
  <c r="G443" i="1" s="1"/>
  <c r="E113" i="1"/>
  <c r="G113" i="1" s="1"/>
  <c r="E554" i="1"/>
  <c r="G554" i="1" s="1"/>
  <c r="E302" i="1"/>
  <c r="G302" i="1" s="1"/>
  <c r="E474" i="1"/>
  <c r="G474" i="1" s="1"/>
  <c r="E255" i="1"/>
  <c r="G255" i="1" s="1"/>
  <c r="E314" i="1"/>
  <c r="G314" i="1" s="1"/>
  <c r="E500" i="1"/>
  <c r="G500" i="1" s="1"/>
  <c r="E463" i="1"/>
  <c r="G463" i="1" s="1"/>
  <c r="E293" i="1"/>
  <c r="G293" i="1" s="1"/>
  <c r="E574" i="1"/>
  <c r="G574" i="1" s="1"/>
  <c r="E109" i="1"/>
  <c r="G109" i="1" s="1"/>
  <c r="E422" i="1"/>
  <c r="G422" i="1" s="1"/>
  <c r="E16" i="1"/>
  <c r="G16" i="1" s="1"/>
  <c r="E287" i="1"/>
  <c r="G287" i="1" s="1"/>
  <c r="E559" i="1"/>
  <c r="G559" i="1" s="1"/>
  <c r="E93" i="1"/>
  <c r="G93" i="1" s="1"/>
  <c r="E73" i="1"/>
  <c r="G73" i="1" s="1"/>
  <c r="E365" i="1"/>
  <c r="G365" i="1" s="1"/>
  <c r="E352" i="1"/>
  <c r="G352" i="1" s="1"/>
  <c r="E159" i="1"/>
  <c r="G159" i="1" s="1"/>
  <c r="E150" i="1"/>
  <c r="G150" i="1" s="1"/>
  <c r="E540" i="1"/>
  <c r="G540" i="1" s="1"/>
  <c r="E532" i="1"/>
  <c r="G532" i="1" s="1"/>
  <c r="E160" i="1"/>
  <c r="G160" i="1" s="1"/>
  <c r="E309" i="1"/>
  <c r="G309" i="1" s="1"/>
  <c r="E488" i="1"/>
  <c r="G488" i="1" s="1"/>
  <c r="E108" i="1"/>
  <c r="G108" i="1" s="1"/>
  <c r="E484" i="1"/>
  <c r="G484" i="1" s="1"/>
  <c r="E620" i="1"/>
  <c r="G620" i="1" s="1"/>
  <c r="E608" i="1"/>
  <c r="G608" i="1" s="1"/>
  <c r="E239" i="1"/>
  <c r="G239" i="1" s="1"/>
  <c r="E207" i="1"/>
  <c r="G207" i="1" s="1"/>
  <c r="E9" i="1"/>
  <c r="G9" i="1" s="1"/>
  <c r="E80" i="1"/>
  <c r="G80" i="1" s="1"/>
  <c r="E272" i="1"/>
  <c r="G272" i="1" s="1"/>
  <c r="E54" i="1"/>
  <c r="G54" i="1" s="1"/>
  <c r="E460" i="1"/>
  <c r="G460" i="1" s="1"/>
  <c r="E55" i="1"/>
  <c r="G55" i="1" s="1"/>
  <c r="E505" i="1"/>
  <c r="G505" i="1" s="1"/>
  <c r="E294" i="1"/>
  <c r="G294" i="1" s="1"/>
  <c r="E389" i="1"/>
  <c r="G389" i="1" s="1"/>
  <c r="E305" i="1"/>
  <c r="G305" i="1" s="1"/>
  <c r="E195" i="1"/>
  <c r="G195" i="1" s="1"/>
  <c r="E317" i="1"/>
  <c r="G317" i="1" s="1"/>
  <c r="E478" i="1"/>
  <c r="G478" i="1" s="1"/>
  <c r="E577" i="1"/>
  <c r="G577" i="1" s="1"/>
  <c r="E206" i="1"/>
  <c r="G206" i="1" s="1"/>
  <c r="E215" i="1"/>
  <c r="G215" i="1" s="1"/>
  <c r="E211" i="1"/>
  <c r="G211" i="1" s="1"/>
  <c r="E304" i="1"/>
  <c r="G304" i="1" s="1"/>
  <c r="E127" i="1"/>
  <c r="G127" i="1" s="1"/>
  <c r="E542" i="1"/>
  <c r="G542" i="1" s="1"/>
  <c r="E576" i="1"/>
  <c r="G576" i="1" s="1"/>
  <c r="E434" i="1"/>
  <c r="G434" i="1" s="1"/>
  <c r="E633" i="1"/>
  <c r="G633" i="1" s="1"/>
  <c r="E163" i="1"/>
  <c r="G163" i="1" s="1"/>
  <c r="E236" i="1"/>
  <c r="G236" i="1" s="1"/>
  <c r="E205" i="1"/>
  <c r="G205" i="1" s="1"/>
  <c r="E534" i="1"/>
  <c r="G534" i="1" s="1"/>
  <c r="E145" i="1"/>
  <c r="G145" i="1" s="1"/>
  <c r="E143" i="1"/>
  <c r="G143" i="1" s="1"/>
  <c r="E548" i="1"/>
  <c r="G548" i="1" s="1"/>
  <c r="E95" i="1"/>
  <c r="G95" i="1" s="1"/>
  <c r="E318" i="1"/>
  <c r="G318" i="1" s="1"/>
  <c r="E398" i="1"/>
  <c r="G398" i="1" s="1"/>
  <c r="E223" i="1"/>
  <c r="G223" i="1" s="1"/>
  <c r="E32" i="1"/>
  <c r="G32" i="1" s="1"/>
  <c r="E204" i="1"/>
  <c r="G204" i="1" s="1"/>
  <c r="E31" i="1"/>
  <c r="G31" i="1" s="1"/>
  <c r="E339" i="1"/>
  <c r="G339" i="1" s="1"/>
  <c r="E560" i="1"/>
  <c r="G560" i="1" s="1"/>
  <c r="E330" i="1"/>
  <c r="G330" i="1" s="1"/>
  <c r="E90" i="1"/>
  <c r="G90" i="1" s="1"/>
  <c r="E462" i="1"/>
  <c r="G462" i="1" s="1"/>
  <c r="E94" i="1"/>
  <c r="G94" i="1" s="1"/>
  <c r="E71" i="1"/>
  <c r="G71" i="1" s="1"/>
  <c r="E17" i="1"/>
  <c r="G17" i="1" s="1"/>
  <c r="E4" i="1"/>
  <c r="G4" i="1" s="1"/>
  <c r="E623" i="1"/>
  <c r="G623" i="1" s="1"/>
  <c r="E105" i="1"/>
  <c r="G105" i="1" s="1"/>
  <c r="E220" i="1"/>
  <c r="G220" i="1" s="1"/>
  <c r="E303" i="1"/>
  <c r="G303" i="1" s="1"/>
  <c r="E350" i="1"/>
  <c r="G350" i="1" s="1"/>
  <c r="E367" i="1"/>
  <c r="G367" i="1" s="1"/>
  <c r="E119" i="1"/>
  <c r="G119" i="1" s="1"/>
  <c r="E515" i="1"/>
  <c r="G515" i="1" s="1"/>
  <c r="E137" i="1"/>
  <c r="G137" i="1" s="1"/>
  <c r="E227" i="1"/>
  <c r="G227" i="1" s="1"/>
  <c r="E545" i="1"/>
  <c r="G545" i="1" s="1"/>
  <c r="E259" i="1"/>
  <c r="G259" i="1" s="1"/>
  <c r="E632" i="1"/>
  <c r="G632" i="1" s="1"/>
  <c r="E551" i="1"/>
  <c r="G551" i="1" s="1"/>
  <c r="E477" i="1"/>
  <c r="G477" i="1" s="1"/>
  <c r="E354" i="1"/>
  <c r="G354" i="1" s="1"/>
  <c r="E520" i="1"/>
  <c r="G520" i="1" s="1"/>
  <c r="E177" i="1"/>
  <c r="G177" i="1" s="1"/>
  <c r="E449" i="1"/>
  <c r="G449" i="1" s="1"/>
  <c r="E625" i="1"/>
  <c r="G625" i="1" s="1"/>
  <c r="E466" i="1"/>
  <c r="G466" i="1" s="1"/>
  <c r="E295" i="1"/>
  <c r="G295" i="1" s="1"/>
  <c r="E444" i="1"/>
  <c r="G444" i="1" s="1"/>
  <c r="E231" i="1"/>
  <c r="G231" i="1" s="1"/>
  <c r="E92" i="1"/>
  <c r="G92" i="1" s="1"/>
  <c r="E128" i="1"/>
  <c r="G128" i="1" s="1"/>
  <c r="E639" i="1"/>
  <c r="G639" i="1" s="1"/>
  <c r="E110" i="1"/>
  <c r="G110" i="1" s="1"/>
  <c r="E297" i="1"/>
  <c r="G297" i="1" s="1"/>
  <c r="E499" i="1"/>
  <c r="G499" i="1" s="1"/>
  <c r="E68" i="1"/>
  <c r="G68" i="1" s="1"/>
  <c r="E397" i="1"/>
  <c r="G397" i="1" s="1"/>
  <c r="E161" i="1"/>
  <c r="G161" i="1" s="1"/>
  <c r="E46" i="1"/>
  <c r="G46" i="1" s="1"/>
  <c r="E438" i="1"/>
  <c r="G438" i="1" s="1"/>
  <c r="E224" i="1"/>
  <c r="G224" i="1" s="1"/>
  <c r="E489" i="1"/>
  <c r="G489" i="1" s="1"/>
  <c r="E553" i="1"/>
  <c r="G553" i="1" s="1"/>
  <c r="E549" i="1"/>
  <c r="G549" i="1" s="1"/>
  <c r="E508" i="1"/>
  <c r="G508" i="1" s="1"/>
  <c r="E22" i="1"/>
  <c r="G22" i="1" s="1"/>
  <c r="E347" i="1"/>
  <c r="G347" i="1" s="1"/>
  <c r="E130" i="1"/>
  <c r="G130" i="1" s="1"/>
  <c r="E21" i="1"/>
  <c r="G21" i="1" s="1"/>
  <c r="E588" i="1"/>
  <c r="G588" i="1" s="1"/>
  <c r="E423" i="1"/>
  <c r="G423" i="1" s="1"/>
  <c r="E566" i="1"/>
  <c r="G566" i="1" s="1"/>
  <c r="E573" i="1"/>
  <c r="G573" i="1" s="1"/>
  <c r="E265" i="1"/>
  <c r="G265" i="1" s="1"/>
  <c r="E242" i="1"/>
  <c r="G242" i="1" s="1"/>
  <c r="E174" i="1"/>
  <c r="G174" i="1" s="1"/>
  <c r="E345" i="1"/>
  <c r="G345" i="1" s="1"/>
  <c r="E416" i="1"/>
  <c r="G416" i="1" s="1"/>
  <c r="E456" i="1"/>
  <c r="G456" i="1" s="1"/>
  <c r="E52" i="1"/>
  <c r="G52" i="1" s="1"/>
  <c r="E66" i="1"/>
  <c r="G66" i="1" s="1"/>
  <c r="E19" i="1"/>
  <c r="G19" i="1" s="1"/>
  <c r="E410" i="1"/>
  <c r="G410" i="1" s="1"/>
  <c r="E582" i="1"/>
  <c r="G582" i="1" s="1"/>
  <c r="E381" i="1"/>
  <c r="G381" i="1" s="1"/>
  <c r="E179" i="1"/>
  <c r="G179" i="1" s="1"/>
  <c r="E593" i="1"/>
  <c r="G593" i="1" s="1"/>
  <c r="E132" i="1"/>
  <c r="G132" i="1" s="1"/>
  <c r="E609" i="1"/>
  <c r="G609" i="1" s="1"/>
  <c r="E248" i="1"/>
  <c r="G248" i="1" s="1"/>
  <c r="E514" i="1"/>
  <c r="G514" i="1" s="1"/>
  <c r="E621" i="1"/>
  <c r="G621" i="1" s="1"/>
  <c r="E146" i="1"/>
  <c r="G146" i="1" s="1"/>
  <c r="E376" i="1"/>
  <c r="G376" i="1" s="1"/>
  <c r="E606" i="1"/>
  <c r="G606" i="1" s="1"/>
  <c r="E87" i="1"/>
  <c r="G87" i="1" s="1"/>
  <c r="E216" i="1"/>
  <c r="G216" i="1" s="1"/>
  <c r="E280" i="1"/>
  <c r="G280" i="1" s="1"/>
  <c r="E121" i="1"/>
  <c r="G121" i="1" s="1"/>
  <c r="E334" i="1"/>
  <c r="G334" i="1" s="1"/>
  <c r="E125" i="1"/>
  <c r="G125" i="1" s="1"/>
  <c r="E413" i="1"/>
  <c r="G413" i="1" s="1"/>
  <c r="E98" i="1"/>
  <c r="G98" i="1" s="1"/>
  <c r="E12" i="1"/>
  <c r="G12" i="1" s="1"/>
  <c r="E261" i="1"/>
  <c r="G261" i="1" s="1"/>
  <c r="E142" i="1"/>
  <c r="G142" i="1" s="1"/>
  <c r="E322" i="1"/>
  <c r="G322" i="1" s="1"/>
  <c r="E464" i="1"/>
  <c r="G464" i="1" s="1"/>
  <c r="E154" i="1"/>
  <c r="G154" i="1" s="1"/>
  <c r="E301" i="1"/>
  <c r="G301" i="1" s="1"/>
  <c r="E442" i="1"/>
  <c r="G442" i="1" s="1"/>
  <c r="E586" i="1"/>
  <c r="G586" i="1" s="1"/>
  <c r="E129" i="1"/>
  <c r="G129" i="1" s="1"/>
  <c r="E234" i="1"/>
  <c r="G234" i="1" s="1"/>
  <c r="E439" i="1"/>
  <c r="G439" i="1" s="1"/>
  <c r="E289" i="1"/>
  <c r="G289" i="1" s="1"/>
  <c r="E373" i="1"/>
  <c r="G373" i="1" s="1"/>
  <c r="E391" i="1"/>
  <c r="G391" i="1" s="1"/>
  <c r="E630" i="1"/>
  <c r="G630" i="1" s="1"/>
  <c r="E306" i="1"/>
  <c r="G306" i="1" s="1"/>
  <c r="E471" i="1"/>
  <c r="G471" i="1" s="1"/>
  <c r="E200" i="1"/>
  <c r="G200" i="1" s="1"/>
  <c r="E167" i="1"/>
  <c r="G167" i="1" s="1"/>
  <c r="E503" i="1"/>
  <c r="G503" i="1" s="1"/>
  <c r="E126" i="1"/>
  <c r="G126" i="1" s="1"/>
  <c r="E524" i="1"/>
  <c r="G524" i="1" s="1"/>
  <c r="E10" i="1"/>
  <c r="G10" i="1" s="1"/>
  <c r="E459" i="1"/>
  <c r="G459" i="1" s="1"/>
  <c r="E430" i="1"/>
  <c r="G430" i="1" s="1"/>
  <c r="E550" i="1"/>
  <c r="G550" i="1" s="1"/>
  <c r="E584" i="1"/>
  <c r="G584" i="1" s="1"/>
  <c r="E65" i="1"/>
  <c r="G65" i="1" s="1"/>
  <c r="E28" i="1"/>
  <c r="G28" i="1" s="1"/>
  <c r="E277" i="1"/>
  <c r="G277" i="1" s="1"/>
  <c r="E331" i="1"/>
  <c r="G331" i="1" s="1"/>
  <c r="E504" i="1"/>
  <c r="G504" i="1" s="1"/>
  <c r="E343" i="1"/>
  <c r="G343" i="1" s="1"/>
  <c r="E97" i="1"/>
  <c r="G97" i="1" s="1"/>
  <c r="E196" i="1"/>
  <c r="G196" i="1" s="1"/>
  <c r="E409" i="1"/>
  <c r="G409" i="1" s="1"/>
  <c r="E166" i="1"/>
  <c r="G166" i="1" s="1"/>
  <c r="E72" i="1"/>
  <c r="G72" i="1" s="1"/>
  <c r="E589" i="1"/>
  <c r="G589" i="1" s="1"/>
  <c r="E115" i="1"/>
  <c r="G115" i="1" s="1"/>
  <c r="E13" i="1"/>
  <c r="G13" i="1" s="1"/>
  <c r="E59" i="1"/>
  <c r="G59" i="1" s="1"/>
  <c r="E50" i="1"/>
  <c r="G50" i="1" s="1"/>
  <c r="E60" i="1"/>
  <c r="G60" i="1" s="1"/>
  <c r="E357" i="1"/>
  <c r="G357" i="1" s="1"/>
  <c r="E270" i="1"/>
  <c r="G270" i="1" s="1"/>
  <c r="E400" i="1"/>
  <c r="G400" i="1" s="1"/>
  <c r="E605" i="1"/>
  <c r="G605" i="1" s="1"/>
  <c r="E364" i="1"/>
  <c r="G364" i="1" s="1"/>
  <c r="E433" i="1"/>
  <c r="G433" i="1" s="1"/>
  <c r="E631" i="1"/>
  <c r="G631" i="1" s="1"/>
  <c r="E414" i="1"/>
  <c r="G414" i="1" s="1"/>
  <c r="E636" i="1"/>
  <c r="G636" i="1" s="1"/>
  <c r="E329" i="1"/>
  <c r="G329" i="1" s="1"/>
  <c r="E267" i="1"/>
  <c r="G267" i="1" s="1"/>
  <c r="E600" i="1"/>
  <c r="G600" i="1" s="1"/>
  <c r="E42" i="1"/>
  <c r="G42" i="1" s="1"/>
  <c r="E136" i="1"/>
  <c r="G136" i="1" s="1"/>
  <c r="E182" i="1"/>
  <c r="G182" i="1" s="1"/>
  <c r="E523" i="1"/>
  <c r="G523" i="1" s="1"/>
  <c r="E355" i="1"/>
  <c r="G355" i="1" s="1"/>
  <c r="E210" i="1"/>
  <c r="G210" i="1" s="1"/>
  <c r="E580" i="1"/>
  <c r="G580" i="1" s="1"/>
  <c r="E183" i="1"/>
  <c r="G183" i="1" s="1"/>
  <c r="E521" i="1"/>
  <c r="G521" i="1" s="1"/>
  <c r="E178" i="1"/>
  <c r="G178" i="1" s="1"/>
  <c r="E186" i="1"/>
  <c r="G186" i="1" s="1"/>
  <c r="E104" i="1"/>
  <c r="G104" i="1" s="1"/>
  <c r="E338" i="1"/>
  <c r="G338" i="1" s="1"/>
  <c r="E321" i="1"/>
  <c r="G321" i="1" s="1"/>
  <c r="E361" i="1"/>
  <c r="G361" i="1" s="1"/>
  <c r="E319" i="1"/>
  <c r="G319" i="1" s="1"/>
  <c r="E232" i="1"/>
  <c r="G232" i="1" s="1"/>
  <c r="E123" i="1"/>
  <c r="G123" i="1" s="1"/>
  <c r="E454" i="1"/>
  <c r="G454" i="1" s="1"/>
  <c r="E360" i="1"/>
  <c r="G360" i="1" s="1"/>
  <c r="E394" i="1"/>
  <c r="G394" i="1" s="1"/>
  <c r="E139" i="1"/>
  <c r="G139" i="1" s="1"/>
  <c r="E359" i="1"/>
  <c r="G359" i="1" s="1"/>
  <c r="E541" i="1"/>
  <c r="G541" i="1" s="1"/>
  <c r="E292" i="1"/>
  <c r="G292" i="1" s="1"/>
  <c r="E284" i="1"/>
  <c r="G284" i="1" s="1"/>
  <c r="E24" i="1"/>
  <c r="G24" i="1" s="1"/>
  <c r="E190" i="1"/>
  <c r="G190" i="1" s="1"/>
  <c r="E451" i="1"/>
  <c r="G451" i="1" s="1"/>
  <c r="E432" i="1"/>
  <c r="G432" i="1" s="1"/>
  <c r="E405" i="1"/>
  <c r="G405" i="1" s="1"/>
  <c r="E635" i="1"/>
  <c r="G635" i="1" s="1"/>
  <c r="G678" i="1" l="1"/>
  <c r="Y678" i="1"/>
  <c r="K678" i="1"/>
  <c r="U678" i="1"/>
  <c r="S678" i="1"/>
  <c r="W678" i="1"/>
  <c r="O678" i="1"/>
  <c r="Q678" i="1"/>
</calcChain>
</file>

<file path=xl/comments1.xml><?xml version="1.0" encoding="utf-8"?>
<comments xmlns="http://schemas.openxmlformats.org/spreadsheetml/2006/main">
  <authors>
    <author>David Ghetgheny Esquivel Valderrama</author>
    <author>tc={1AC32A4D-9A6E-409F-A5FC-0388CCAA53E2}</author>
    <author>Daniel David Romero Jara</author>
    <author>ICA LNDV</author>
    <author>tc={CC5829F0-DC6F-411C-8E46-97F53106D316}</author>
  </authors>
  <commentList>
    <comment ref="B13" authorId="0" shapeId="0">
      <text>
        <r>
          <rPr>
            <sz val="11"/>
            <color theme="1"/>
            <rFont val="Calibri"/>
            <family val="2"/>
            <scheme val="minor"/>
          </rPr>
          <t>David Ghetgheny Esquivel Valderrama:
sustancia controlada</t>
        </r>
      </text>
    </comment>
    <comment ref="B14" authorId="0" shapeId="0">
      <text>
        <r>
          <rPr>
            <sz val="11"/>
            <color theme="1"/>
            <rFont val="Calibri"/>
            <family val="2"/>
            <scheme val="minor"/>
          </rPr>
          <t>David Ghetgheny Esquivel Valderrama:
sustancia controlada</t>
        </r>
      </text>
    </comment>
    <comment ref="B17" authorId="0" shapeId="0">
      <text>
        <r>
          <rPr>
            <sz val="11"/>
            <color theme="1"/>
            <rFont val="Calibri"/>
            <family val="2"/>
            <scheme val="minor"/>
          </rPr>
          <t>David Ghetgheny Esquivel Valderrama:
Sustancia controlada</t>
        </r>
      </text>
    </comment>
    <comment ref="B27" authorId="1"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Sustancia controlada</t>
        </r>
      </text>
    </comment>
    <comment ref="D29" authorId="2" shapeId="0">
      <text>
        <r>
          <rPr>
            <b/>
            <sz val="9"/>
            <color indexed="81"/>
            <rFont val="Tahoma"/>
            <family val="2"/>
          </rPr>
          <t>Daniel David Romero Jara:</t>
        </r>
        <r>
          <rPr>
            <sz val="9"/>
            <color indexed="81"/>
            <rFont val="Tahoma"/>
            <family val="2"/>
          </rPr>
          <t xml:space="preserve">
Revisar presentación </t>
        </r>
      </text>
    </comment>
    <comment ref="B34" authorId="0" shapeId="0">
      <text>
        <r>
          <rPr>
            <sz val="11"/>
            <color theme="1"/>
            <rFont val="Calibri"/>
            <family val="2"/>
            <scheme val="minor"/>
          </rPr>
          <t>David Ghetgheny Esquivel Valderrama:</t>
        </r>
      </text>
    </comment>
    <comment ref="B38" authorId="0" shapeId="0">
      <text>
        <r>
          <rPr>
            <sz val="11"/>
            <color theme="1"/>
            <rFont val="Calibri"/>
            <family val="2"/>
            <scheme val="minor"/>
          </rPr>
          <t>David Ghetgheny Esquivel Valderrama:
sustancia controlada</t>
        </r>
      </text>
    </comment>
    <comment ref="D335" authorId="3" shapeId="0">
      <text>
        <r>
          <rPr>
            <b/>
            <sz val="9"/>
            <color indexed="81"/>
            <rFont val="Tahoma"/>
            <family val="2"/>
          </rPr>
          <t>ICA LNDV:</t>
        </r>
        <r>
          <rPr>
            <sz val="9"/>
            <color indexed="81"/>
            <rFont val="Tahoma"/>
            <family val="2"/>
          </rPr>
          <t xml:space="preserve">
Cotizado x 100gr</t>
        </r>
      </text>
    </comment>
    <comment ref="B368" authorId="4"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Reactivo controlado</t>
        </r>
      </text>
    </comment>
    <comment ref="B445" authorId="0" shapeId="0">
      <text>
        <r>
          <rPr>
            <sz val="11"/>
            <color theme="1"/>
            <rFont val="Calibri"/>
            <family val="2"/>
            <scheme val="minor"/>
          </rPr>
          <t>David Ghetgheny Esquivel Valderrama:
sustancia controlada</t>
        </r>
      </text>
    </comment>
    <comment ref="B463" authorId="0" shapeId="0">
      <text>
        <r>
          <rPr>
            <sz val="11"/>
            <color theme="1"/>
            <rFont val="Calibri"/>
            <family val="2"/>
            <scheme val="minor"/>
          </rPr>
          <t xml:space="preserve">David Ghetgheny Esquivel Valderrama: sustancia controlada
</t>
        </r>
      </text>
    </comment>
    <comment ref="D464" authorId="3" shapeId="0">
      <text>
        <r>
          <rPr>
            <b/>
            <sz val="9"/>
            <color indexed="81"/>
            <rFont val="Tahoma"/>
            <family val="2"/>
          </rPr>
          <t>ICA LNDV:</t>
        </r>
        <r>
          <rPr>
            <sz val="9"/>
            <color indexed="81"/>
            <rFont val="Tahoma"/>
            <family val="2"/>
          </rPr>
          <t xml:space="preserve">
Cotizado en el MU
</t>
        </r>
      </text>
    </comment>
    <comment ref="D488" authorId="3" shapeId="0">
      <text>
        <r>
          <rPr>
            <b/>
            <sz val="9"/>
            <color indexed="81"/>
            <rFont val="Tahoma"/>
            <family val="2"/>
          </rPr>
          <t>ICA LNDV:</t>
        </r>
        <r>
          <rPr>
            <sz val="9"/>
            <color indexed="81"/>
            <rFont val="Tahoma"/>
            <family val="2"/>
          </rPr>
          <t xml:space="preserve">
cotizado en MU
</t>
        </r>
      </text>
    </comment>
  </commentList>
</comments>
</file>

<file path=xl/comments2.xml><?xml version="1.0" encoding="utf-8"?>
<comments xmlns="http://schemas.openxmlformats.org/spreadsheetml/2006/main">
  <authors>
    <author>tc={1C82B825-DD9C-4A3C-BA88-AEDBE53F1BCD}</author>
    <author>tc={B2AFC753-03EE-4029-BFC0-C9D25AF9986E}</author>
    <author>tc={7051CFD3-6A8B-4C06-B503-FE528D0B56C4}</author>
    <author>tc={4CA9A548-8BD3-41CF-B02A-43A84B6B7FD3}</author>
    <author>tc={EC0CCF90-3E14-4AD5-9860-C01CB1588E86}</author>
    <author>tc={FF40E096-4A5F-4E00-8E99-CF00C1919B35}</author>
    <author>tc={3C0B2B00-11B1-404B-84BC-13413B032887}</author>
    <author>Daniel David Romero Jara</author>
  </authors>
  <commentList>
    <comment ref="B60" authorId="0"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La referencia debe ser de 20 litros o 5 galones</t>
        </r>
      </text>
    </comment>
    <comment ref="B66" authorId="1" shapeId="0">
      <text>
        <r>
          <rPr>
            <sz val="11"/>
            <color theme="1"/>
            <rFont val="Calibri"/>
            <family val="2"/>
            <scheme val="minor"/>
          </rPr>
          <t xml:space="preserve">[Threaded comment]
Your version of Excel allows you to read this threaded comment; however, any edits to it will get removed if the file is opened in a newer version of Excel. Learn more: https://go.microsoft.com/fwlink/?linkid=870924
Comment:
    se acepta la observación </t>
        </r>
      </text>
    </comment>
    <comment ref="B72" authorId="2"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Se acepta la Observación</t>
        </r>
      </text>
    </comment>
    <comment ref="B79" authorId="3"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Se acepta la Observación</t>
        </r>
      </text>
    </comment>
    <comment ref="B80" authorId="4"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Se acepta la Observación</t>
        </r>
      </text>
    </comment>
    <comment ref="B81" authorId="5"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Se acepta la Observación</t>
        </r>
      </text>
    </comment>
    <comment ref="B88" authorId="6"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Se acepta la Observación</t>
        </r>
      </text>
    </comment>
    <comment ref="B518" authorId="7" shapeId="0">
      <text>
        <r>
          <rPr>
            <b/>
            <sz val="9"/>
            <color indexed="81"/>
            <rFont val="Tahoma"/>
            <family val="2"/>
          </rPr>
          <t>Daniel David Romero Jara:</t>
        </r>
        <r>
          <rPr>
            <sz val="9"/>
            <color indexed="81"/>
            <rFont val="Tahoma"/>
            <family val="2"/>
          </rPr>
          <t xml:space="preserve">
Es un reactivo</t>
        </r>
      </text>
    </comment>
  </commentList>
</comments>
</file>

<file path=xl/sharedStrings.xml><?xml version="1.0" encoding="utf-8"?>
<sst xmlns="http://schemas.openxmlformats.org/spreadsheetml/2006/main" count="7258" uniqueCount="2343">
  <si>
    <t>Ítem</t>
  </si>
  <si>
    <t>Descripción técnica</t>
  </si>
  <si>
    <t>Marca</t>
  </si>
  <si>
    <t>Presentación</t>
  </si>
  <si>
    <t>Cantidad Total</t>
  </si>
  <si>
    <t>Valor unitario de refencia</t>
  </si>
  <si>
    <t>Valor Total</t>
  </si>
  <si>
    <t>Cantidad LANIP</t>
  </si>
  <si>
    <t>Valor total LANIP</t>
  </si>
  <si>
    <t>Cantidad 
LDV</t>
  </si>
  <si>
    <t>Valor total LDV</t>
  </si>
  <si>
    <t>Cantidad LNDV</t>
  </si>
  <si>
    <t>Valor Total LNDV</t>
  </si>
  <si>
    <t>Catidad CALIDAD, REGISTRO Y  SAT</t>
  </si>
  <si>
    <t>Valor Total CALIDAD, REGISTRO Y  SAT</t>
  </si>
  <si>
    <t>Cantidad RED LDF</t>
  </si>
  <si>
    <t>Valor Total RED LDF</t>
  </si>
  <si>
    <t>Cantidad LDF&amp;MR</t>
  </si>
  <si>
    <t>Valor Total LDF&amp;MR</t>
  </si>
  <si>
    <t>Cantidad RED LASE</t>
  </si>
  <si>
    <t>Valor Total RED LASE</t>
  </si>
  <si>
    <t>Cantidad LANIA</t>
  </si>
  <si>
    <t>Valor Total LANIA</t>
  </si>
  <si>
    <t>Cantidad SPA</t>
  </si>
  <si>
    <t>Valor Total SPA</t>
  </si>
  <si>
    <t>Carta de distribución</t>
  </si>
  <si>
    <t>Certificado de  carencia de informes por tráfico de estupefacientes</t>
  </si>
  <si>
    <t>Responsable</t>
  </si>
  <si>
    <t>1-Methylimidazole</t>
  </si>
  <si>
    <t xml:space="preserve">Aldrich M50834 </t>
  </si>
  <si>
    <t xml:space="preserve">99% de puereza-Frasco de 100g </t>
  </si>
  <si>
    <t>SI</t>
  </si>
  <si>
    <t>NO</t>
  </si>
  <si>
    <t>LANIP</t>
  </si>
  <si>
    <t xml:space="preserve">2-Mercaptoetanol (1.000X), 55mM en  D-PBS. Frasco x50ml. Marca GIBCO /INVITROGEN Ref 21985023 </t>
  </si>
  <si>
    <t>Invitrogen</t>
  </si>
  <si>
    <t>Unidad </t>
  </si>
  <si>
    <t>RED LDF</t>
  </si>
  <si>
    <t>2-Nitrobenzaldehido</t>
  </si>
  <si>
    <t xml:space="preserve">Sigma N10802 </t>
  </si>
  <si>
    <t>Frasco x 2g</t>
  </si>
  <si>
    <t>RED LDV</t>
  </si>
  <si>
    <t>5,6-dimetyl-2-thiouracil 97.5%</t>
  </si>
  <si>
    <t>Sigma-aldrich o equivalente</t>
  </si>
  <si>
    <t>Frasco x25 mg</t>
  </si>
  <si>
    <t>Aceite de clavo</t>
  </si>
  <si>
    <t>Cualquier marca</t>
  </si>
  <si>
    <t>Frasco x 250ml</t>
  </si>
  <si>
    <t>SPA</t>
  </si>
  <si>
    <t>Aceite de inmersión</t>
  </si>
  <si>
    <t>Frasco x 100ml</t>
  </si>
  <si>
    <t>Aceite mineral</t>
  </si>
  <si>
    <t>Frasco x 50ml</t>
  </si>
  <si>
    <t>Aces buffer</t>
  </si>
  <si>
    <t>Sigma/A-3594</t>
  </si>
  <si>
    <t>Frasco x 100 g</t>
  </si>
  <si>
    <t>LDF&amp;MR</t>
  </si>
  <si>
    <t>Acetato de amonio grado masas o equivalente</t>
  </si>
  <si>
    <t>Sigma Aldrich / Merck / JT Baker o equivalente</t>
  </si>
  <si>
    <t>Frasco x 100g
 (se aceptan presentaciones diferentes a frasco de 100 g siempre y cuando se cumpla con la cantidad solicitada por la entidad)</t>
  </si>
  <si>
    <t>LANIA</t>
  </si>
  <si>
    <t>Acetato de amonio grado RA</t>
  </si>
  <si>
    <t>Merck o equivalente</t>
  </si>
  <si>
    <t>frasco x 500g</t>
  </si>
  <si>
    <t xml:space="preserve">Acetato de etilo grado masas </t>
  </si>
  <si>
    <t>Frasco x 2.5 litros
(Se aceptan presentaciones diferentes a 2.5 l siempre y cuando se cumpla con la cantidad solicitada por la entidad)</t>
  </si>
  <si>
    <t>Acetato de etilo para análisis de residuos</t>
  </si>
  <si>
    <t>Frasco x 4 litros
(Se aceptan presentaciones diferentes a 4 l siempre y cuando se cumpla con la cantidad solicitada por la entidad)</t>
  </si>
  <si>
    <t>Acetato de potasio</t>
  </si>
  <si>
    <t>Merck o Scharlau</t>
  </si>
  <si>
    <t>Frasco x 500g</t>
  </si>
  <si>
    <t>Acetato de sodio anhidro</t>
  </si>
  <si>
    <t>50 a 100g ó 500g</t>
  </si>
  <si>
    <t xml:space="preserve">Acetona grado reactivo </t>
  </si>
  <si>
    <t>Merck, JT Baker, Mallinckrodt, Scharlau o equivalente</t>
  </si>
  <si>
    <t>Frasco x 4 litros
 (Se aceptan presentaciones diferentes a 4 l siempre y cuando se cumpla con la cantidad solicitada por la entidad)</t>
  </si>
  <si>
    <t>LNDV</t>
  </si>
  <si>
    <t>Acetonitrilo grado gradiente</t>
  </si>
  <si>
    <t>Merck, JT Baker, Sigma o equivalente</t>
  </si>
  <si>
    <t>4 Litros</t>
  </si>
  <si>
    <t>Acetonitrilo grado HPLC con certificado de analisis y ficha de seguridad. Grado gradiente</t>
  </si>
  <si>
    <t>Frasco x 4 litros</t>
  </si>
  <si>
    <t>Acetonitrilo grado isocrático</t>
  </si>
  <si>
    <t>Acetonitrilo LC/MS con certificado de análisis  y ficha de seguridad.</t>
  </si>
  <si>
    <t>Merck o JT Baker o equivalente</t>
  </si>
  <si>
    <t>Frasco x 2.5 litros</t>
  </si>
  <si>
    <t>Ácido acético glacial minimo 96% PA con certificado análisis y ficha de seguridad</t>
  </si>
  <si>
    <t>Ácido ascórbico</t>
  </si>
  <si>
    <t>Frasco x 100g</t>
  </si>
  <si>
    <t xml:space="preserve">Ácido bórico granular  grado ACS,ISO,Reag. Ph Eur </t>
  </si>
  <si>
    <t>JT BAKER, MERCK, SIGMA ALDRICH o equivalente</t>
  </si>
  <si>
    <t>Frasco x 1Kg</t>
  </si>
  <si>
    <t>Ácido cítrico monohidratado</t>
  </si>
  <si>
    <t xml:space="preserve">Merck, Carlo Erba, Scharlau, JT Baker </t>
  </si>
  <si>
    <t>Acido clorhidrico 0.25M</t>
  </si>
  <si>
    <t>ampolla y/  Frasco x 1Litro</t>
  </si>
  <si>
    <t>Ácido clorhídrico 37 - 38%</t>
  </si>
  <si>
    <t>Merck,  JT Baker, Scharlau o equivalente.</t>
  </si>
  <si>
    <t>Ácido fórmico 98-100 % pureza, con certificado de análisis y ficha de seguridad</t>
  </si>
  <si>
    <t>Frasco x 2.5 litros o 1 litro</t>
  </si>
  <si>
    <t>Acido fórmico para LC-MS certificado de análisis y ficha de seguridad</t>
  </si>
  <si>
    <t>Frasco 50 mL</t>
  </si>
  <si>
    <t>Ácido fosfomolibdico solución 2%</t>
  </si>
  <si>
    <t>Sigma Aldrich / Merck / JT Baker</t>
  </si>
  <si>
    <t>Frasco x 25g</t>
  </si>
  <si>
    <t>Ácido fosfotúngstico monohidratado</t>
  </si>
  <si>
    <t>Sigma Aldrich / Merck / JT Baker o marcas equivalentes</t>
  </si>
  <si>
    <t>Ácido nítrico ACS 69-70% certificado de análisis y ficha de seguridad</t>
  </si>
  <si>
    <t>Frasco x 2.5  litros</t>
  </si>
  <si>
    <t>Acido Oxálico Grado reactivo con certificado de análisis y fecha de vencimiento no inferior a un año a partir de la fecha de entrega</t>
  </si>
  <si>
    <t>Merck, JT Baker, Scharlau o equivalente</t>
  </si>
  <si>
    <t>Acido perclórico, reactivo analítico 70%</t>
  </si>
  <si>
    <t>Merck,  JT Baker, Scharlau, Panreac o equivalente.</t>
  </si>
  <si>
    <t>Ácido peryódico</t>
  </si>
  <si>
    <t>Merck / JT Baker</t>
  </si>
  <si>
    <t>LDNV</t>
  </si>
  <si>
    <t>Acido Pícrico</t>
  </si>
  <si>
    <t>Frasco x  100 g</t>
  </si>
  <si>
    <t>Ácido sulfamico</t>
  </si>
  <si>
    <t>Sigma - Merkc u otro</t>
  </si>
  <si>
    <t>50g a 100 g o 1Kg</t>
  </si>
  <si>
    <t>Ácido sulfúrico 97-98% analítico  con certificado de análisis y ficha de seguridad</t>
  </si>
  <si>
    <t>Agar agar</t>
  </si>
  <si>
    <t>Merck,  BBL, Difco, Acumedia, Scharlau, Sigma-Aldrich, Oxoid, o equivalente</t>
  </si>
  <si>
    <t>Agar antibiotico #1</t>
  </si>
  <si>
    <t>Frasco x 500 g</t>
  </si>
  <si>
    <t>Agar antibiotico #11</t>
  </si>
  <si>
    <t>Agar avena</t>
  </si>
  <si>
    <t xml:space="preserve">Frasco x 500g o 250 g
</t>
  </si>
  <si>
    <t>Agar base Bacillus cereus</t>
  </si>
  <si>
    <t>500g</t>
  </si>
  <si>
    <t xml:space="preserve">agar Bordetgengou </t>
  </si>
  <si>
    <t>50g a 100 g</t>
  </si>
  <si>
    <t>Agar casman</t>
  </si>
  <si>
    <t>BBL BD 211106, Oxoid</t>
  </si>
  <si>
    <t>Agar Caso o Tripticasa de Soya</t>
  </si>
  <si>
    <t>Merck, JT Baker, Sigma, Oxoid o equivalente</t>
  </si>
  <si>
    <t xml:space="preserve">Agar EMB </t>
  </si>
  <si>
    <t>MERCK., oxoid, BD, Scharlau</t>
  </si>
  <si>
    <t>Agar enterocococel</t>
  </si>
  <si>
    <t xml:space="preserve">Agar Extracto de levadura </t>
  </si>
  <si>
    <t>Sigma, oxoid o equivalente</t>
  </si>
  <si>
    <t>Agar Hugh- Leifson (OF)</t>
  </si>
  <si>
    <t>Pronadisa o  equivalente</t>
  </si>
  <si>
    <t>Agar leche descremada</t>
  </si>
  <si>
    <t>100g</t>
  </si>
  <si>
    <t>Agar Listeria</t>
  </si>
  <si>
    <t xml:space="preserve">Oxoid  o equivalente </t>
  </si>
  <si>
    <t xml:space="preserve">Agar MacConkey  </t>
  </si>
  <si>
    <t>Frasco x 500gr</t>
  </si>
  <si>
    <t xml:space="preserve">Agar MacConkey con sorbitol + BCGI. Frasco x 500g. </t>
  </si>
  <si>
    <t>Merk o equivalente</t>
  </si>
  <si>
    <t>Agar Manitol</t>
  </si>
  <si>
    <t>MICROKIT, Oxoid o equivalente</t>
  </si>
  <si>
    <t>Agar Muller Hinton</t>
  </si>
  <si>
    <t>MERCK, oxoid o equivalente</t>
  </si>
  <si>
    <t>Agar Noble</t>
  </si>
  <si>
    <t>250 g</t>
  </si>
  <si>
    <t xml:space="preserve">Agar ROSA de  Bengala  y Cloranfenicol </t>
  </si>
  <si>
    <t xml:space="preserve">Condalab  o  equivalente </t>
  </si>
  <si>
    <t xml:space="preserve">Frasco  x 500 g </t>
  </si>
  <si>
    <t>Agar Sabouraud Dextrosa</t>
  </si>
  <si>
    <t>BD o equivalente</t>
  </si>
  <si>
    <t>Agar Saboureaud con Cloranfenicol</t>
  </si>
  <si>
    <t xml:space="preserve">merck  o  equivalente </t>
  </si>
  <si>
    <t>Agar SPS</t>
  </si>
  <si>
    <t>Agar TBX cromogenico para recuento de E. coli. Frasco x 500g. (OXOID)</t>
  </si>
  <si>
    <t>Agar triple azúcar hierro (TSI)</t>
  </si>
  <si>
    <t>Scharlau, Dibico, Sigma-Aldrich, oxoid o equivalente</t>
  </si>
  <si>
    <t>Agar TSN</t>
  </si>
  <si>
    <t>Agar VRBG</t>
  </si>
  <si>
    <t>Agar YGC</t>
  </si>
  <si>
    <t>Agarosa grado biología molecular</t>
  </si>
  <si>
    <t xml:space="preserve">Merck, Acumedia, BBL, Sharlau, Sigma, VWR., AMRESCO o equivalentes </t>
  </si>
  <si>
    <t xml:space="preserve">Frasco x 500g o presentaciones menores hasta completen los 500g requeridos defindios como Presentación. </t>
  </si>
  <si>
    <t>AgPath-ID(TM) One-step RT-PCR Kit; (100 rxn);</t>
  </si>
  <si>
    <t>Thermo Fisher Ref. AM1005</t>
  </si>
  <si>
    <t>Kit x 100 rxn</t>
  </si>
  <si>
    <t>Agua estéril libre de nucleasas</t>
  </si>
  <si>
    <t xml:space="preserve">Thermo Fisher, Invitrogen, VRW o Equibvalentes </t>
  </si>
  <si>
    <t>Caja x 5  x100ml o frasco x 500 ml</t>
  </si>
  <si>
    <t>Agua oxigenada Concentracion 3.5 %</t>
  </si>
  <si>
    <t>JGB</t>
  </si>
  <si>
    <t>Botella x 500ml</t>
  </si>
  <si>
    <t>Agua peptonada buferada</t>
  </si>
  <si>
    <t xml:space="preserve">AGUA tratada con DEPC, para uso con RNA, es Incubada con 0.1% de DEPC, autoclavada y luego filtrada. Caja x 4 Frascos de 100ml. Ref 750024 </t>
  </si>
  <si>
    <t>Alcohol ácido Ziehl Neelsen</t>
  </si>
  <si>
    <t>Frasco x 1 litro</t>
  </si>
  <si>
    <t>Alcohol antiséptico al 70%</t>
  </si>
  <si>
    <t>Frasco x 700 o 750 ml</t>
  </si>
  <si>
    <t>Alcohol bencílico</t>
  </si>
  <si>
    <t>Frasco x  1 L</t>
  </si>
  <si>
    <t>Alcohol Etilico grado técnico al 96 %</t>
  </si>
  <si>
    <t>Alcohol industrial para mechero</t>
  </si>
  <si>
    <t xml:space="preserve">Almidón                                                               </t>
  </si>
  <si>
    <t>Frasco x 100 g o 250 g</t>
  </si>
  <si>
    <t>Almidón soluble para análisis con certificado de análisis trazable por lote y descargable mediante el website del fabricante</t>
  </si>
  <si>
    <t>Aminoácidos NO esenciales</t>
  </si>
  <si>
    <t>Gibco 11140-050</t>
  </si>
  <si>
    <t>Frasco x 100 ml</t>
  </si>
  <si>
    <t>Ammonium Phosphate, Monobasic,(Fosfato de amonio monobasico)  analytical standard, for nitrogen determination according to Kjeldahl method, ≥99.5% (referencia 88431-25G) sinonimos mono-Ammonium phosphate, prim-Ammonium phosphate, Ammonium dihydrogenphosphate</t>
  </si>
  <si>
    <t>Frasco x25 g</t>
  </si>
  <si>
    <t xml:space="preserve">Frasco x25 g </t>
  </si>
  <si>
    <t>Amoniaco 25 % para análisis   con certificado de análisis y ficha de seguridad</t>
  </si>
  <si>
    <t>Amonio y hierro(II) sulfato hexahidrato  p.a. ISO (referencia merck 103792)</t>
  </si>
  <si>
    <t>Merck o marca equivalente</t>
  </si>
  <si>
    <t>Fasco x 1000gr</t>
  </si>
  <si>
    <t>Ampicilina</t>
  </si>
  <si>
    <t>Sigma A9518-5G, Scharlau o equivalente</t>
  </si>
  <si>
    <t>Frasco x 5 g</t>
  </si>
  <si>
    <t>Anaerocult A</t>
  </si>
  <si>
    <t>Merck</t>
  </si>
  <si>
    <t>Caja x 10</t>
  </si>
  <si>
    <t xml:space="preserve">Anaerocult C </t>
  </si>
  <si>
    <t>Merck 16275</t>
  </si>
  <si>
    <t>Caja x 5 o caja 25 und</t>
  </si>
  <si>
    <t>Anaerotest indicador anaerobiosis</t>
  </si>
  <si>
    <t xml:space="preserve">Merck </t>
  </si>
  <si>
    <t>Frasco x 50 tiras</t>
  </si>
  <si>
    <t>RED REF</t>
  </si>
  <si>
    <t>Anfotericina B solución para cultivo celular</t>
  </si>
  <si>
    <t>Sigma</t>
  </si>
  <si>
    <t>Frasco x 50 ml</t>
  </si>
  <si>
    <t>Antibiotic Antimycotic Solution (100×), Stabilized . with 10,000 units penicillin, 10 mg streptomycin and 25 μg amphotericin B per mL, sterile-filtered, BioReagent, suitable for cell culture</t>
  </si>
  <si>
    <t>Sigma A5955; Gibco 15240062</t>
  </si>
  <si>
    <t>Antibiótico acido Nalidixico</t>
  </si>
  <si>
    <t xml:space="preserve">Oxoid, Santa cruz o Sigma.  Cas 389-08-2.  N8878. </t>
  </si>
  <si>
    <t>5g</t>
  </si>
  <si>
    <t>Antibiótico ácido Nalidíxico Cas 389-08-2  N8878. 5g</t>
  </si>
  <si>
    <t>Santa cruz o Sigma</t>
  </si>
  <si>
    <t>Antibiotico polimixina B Cas 1405-20-5 P4932-1MU</t>
  </si>
  <si>
    <t>Sigma o equivalente</t>
  </si>
  <si>
    <t>Frasco x 1MU</t>
  </si>
  <si>
    <t>Anticuerpo antiratón biotinado</t>
  </si>
  <si>
    <t>unidad</t>
  </si>
  <si>
    <t>Antigeno H5N9 Influenza Aviar</t>
  </si>
  <si>
    <t>INSTITUTO ZOOPROFILACTICO DE VENEZIA</t>
  </si>
  <si>
    <t>Frasco liofilizado  x 1 ml</t>
  </si>
  <si>
    <t>Antigeno H6N2  Influenza Aviar</t>
  </si>
  <si>
    <t>Antigeno H7N3  Influenza Aviar</t>
  </si>
  <si>
    <t>Antigeno H9N2  Influenza Aviar</t>
  </si>
  <si>
    <t>Anti-Pig FITC</t>
  </si>
  <si>
    <t>SIGMA F1638</t>
  </si>
  <si>
    <t>vial</t>
  </si>
  <si>
    <t>Antisuero de tipificación Salmonella y Shigella, Salmonella O Grupo B Factor. 1, 4, 5, 12 Liofilizado</t>
  </si>
  <si>
    <t>FRASCO X 3 ML</t>
  </si>
  <si>
    <t>Antisuero Factor 5 (O)</t>
  </si>
  <si>
    <t>Vial 2 ml</t>
  </si>
  <si>
    <t>Antisuero flagelar Salmonella Z37</t>
  </si>
  <si>
    <t>Difco, Remel o equivalente</t>
  </si>
  <si>
    <t>Frasco x 3 ml</t>
  </si>
  <si>
    <t xml:space="preserve">LANIP </t>
  </si>
  <si>
    <t>Antisuero flagelar Salmonella Z42</t>
  </si>
  <si>
    <t>Antisuero IA</t>
  </si>
  <si>
    <t>NSVL,Oxoid</t>
  </si>
  <si>
    <t>Frasco X 5 ml</t>
  </si>
  <si>
    <t xml:space="preserve">Antisuero Salmonella  somático  O Grupo  B ( Factor 4) </t>
  </si>
  <si>
    <t xml:space="preserve">3 ml </t>
  </si>
  <si>
    <t>Antisuero Salmonella  somático O  Factor 9</t>
  </si>
  <si>
    <t>Antisuero Salmonella Factor 12 (O)</t>
  </si>
  <si>
    <t>FRASCO X 2 ML</t>
  </si>
  <si>
    <t>Antisuero Salmonella Factor 46 (O)</t>
  </si>
  <si>
    <t xml:space="preserve">VIAL 2ML </t>
  </si>
  <si>
    <t>Antisuero Salmonella Factor 7 (H)</t>
  </si>
  <si>
    <t>Antisuero Salmonella Factor D (H)</t>
  </si>
  <si>
    <t>API 20 E con reactivos reveladores (James, TDA, VP1,VP2, Solución salina 0,85%)</t>
  </si>
  <si>
    <t>Biomerieux, REMEL o equivalente.</t>
  </si>
  <si>
    <t>Caja x 25 galerías</t>
  </si>
  <si>
    <t>Armored RNA Enterovirus x 250 ult Asuragen. Ref 42050</t>
  </si>
  <si>
    <t>Asuragen Ref 42050</t>
  </si>
  <si>
    <t>Vial x 250ul</t>
  </si>
  <si>
    <t>Atrazina D6, estandar deuterado con certificado de análisis y fecha de vencimiento superior a 6 meses</t>
  </si>
  <si>
    <t xml:space="preserve">Dr Ehrenstorfer, HPC Standars, Sigma o equivalentes </t>
  </si>
  <si>
    <t>frasco x 10 mg</t>
  </si>
  <si>
    <t xml:space="preserve">Avian antiserum infectious Bronchitis </t>
  </si>
  <si>
    <t xml:space="preserve">Charles River  Código del reactivo 10100442 </t>
  </si>
  <si>
    <t>Frasco x 1.0ml</t>
  </si>
  <si>
    <t xml:space="preserve">Avian antiserum infectious bursa disease </t>
  </si>
  <si>
    <t xml:space="preserve"> Charles River Código del reactivo 10100462</t>
  </si>
  <si>
    <t>Azometina H (Reactivo del Boro)  con certificado de análisis y ficha de seguridad</t>
  </si>
  <si>
    <t>Merck 111962 o equivalente</t>
  </si>
  <si>
    <t>Frasco x 10 g</t>
  </si>
  <si>
    <t>Azúcar</t>
  </si>
  <si>
    <t>Bolsa x 25 Lbs</t>
  </si>
  <si>
    <t>Azul de Algodón</t>
  </si>
  <si>
    <t>Azul de anilina soluble en agua, de alta pureza, C32H25N3Na2O9S3  F.W.737.72 [28631-66-5]</t>
  </si>
  <si>
    <t>Frasco x 100 g o 4 frascos por 25 gramos</t>
  </si>
  <si>
    <t>Azul de bromotimol</t>
  </si>
  <si>
    <t>Frasco X 25 g o Frasco X 5 g</t>
  </si>
  <si>
    <t>Azul de lactofenol  con certificado de análisis y ficha de seguridad</t>
  </si>
  <si>
    <t>Azul de Metileno</t>
  </si>
  <si>
    <t>Frasco X 25 g</t>
  </si>
  <si>
    <t>Azul de metileno Ziehl Neelsen</t>
  </si>
  <si>
    <t>Azure II eosin</t>
  </si>
  <si>
    <t>Bacto peptona</t>
  </si>
  <si>
    <t>Difco 21677, Oxoid. Merc, BD, Scharlau</t>
  </si>
  <si>
    <t>Base para Primers 200mM</t>
  </si>
  <si>
    <t>Invitrogen o marca equivalente</t>
  </si>
  <si>
    <t>unidad Base</t>
  </si>
  <si>
    <t>BBL Crystal ANR</t>
  </si>
  <si>
    <t>245010 BBL</t>
  </si>
  <si>
    <t>Kit x 20 pruebas</t>
  </si>
  <si>
    <t xml:space="preserve">BBL Crystal Entericos / No Fermentadores  </t>
  </si>
  <si>
    <t>BD 245000</t>
  </si>
  <si>
    <t>Caja x 20</t>
  </si>
  <si>
    <t>BBL Crystal gram positivos</t>
  </si>
  <si>
    <t>245140 BBL</t>
  </si>
  <si>
    <t>BBL FTA hemagglutination Buffer</t>
  </si>
  <si>
    <t>Becton Dickinson, Oxoid</t>
  </si>
  <si>
    <t xml:space="preserve">Benlate o benomyl polvo fungicida </t>
  </si>
  <si>
    <t>Bolsa x 1 Kg</t>
  </si>
  <si>
    <t>Beta - glucoronidasa tipo HP-2s de helix Pomatia, Type HP-2S, aqueous solution, ≥100,000 units/ml con fecha de vencimiento no menor a un año</t>
  </si>
  <si>
    <t xml:space="preserve">Sigma,  UCT INC  </t>
  </si>
  <si>
    <t xml:space="preserve">Frasco x 10 ml </t>
  </si>
  <si>
    <t>Beta-glucuronidasa</t>
  </si>
  <si>
    <t xml:space="preserve">Merck REF1.04114.0002, UCT INC, UCT INC    </t>
  </si>
  <si>
    <t xml:space="preserve"> Frasco  x 2 ml</t>
  </si>
  <si>
    <t>Beta-glucuronidasa de E Coli.</t>
  </si>
  <si>
    <t xml:space="preserve">SIGMA ALDRICH  REF:G7646, UCT INC  </t>
  </si>
  <si>
    <t>Frasco x 25000 Unidades</t>
  </si>
  <si>
    <t>Bicarbonato de sodio anhidro con certificado de análisis</t>
  </si>
  <si>
    <t>Merck 106329,1000 o equivalente</t>
  </si>
  <si>
    <t>Frasco x 1 k</t>
  </si>
  <si>
    <t>Bigdye Terminator Cycle Sequencing ready reaction Kit Versión 3.1</t>
  </si>
  <si>
    <t>Applied Biosystems</t>
  </si>
  <si>
    <t xml:space="preserve">Unidad   </t>
  </si>
  <si>
    <t>Bolsa para sangría  con anticoagulante  EDTA</t>
  </si>
  <si>
    <t>Baxter o similar</t>
  </si>
  <si>
    <t>Caja x 64</t>
  </si>
  <si>
    <t>Bondesil C18 bulk sorbent, 40 μm, 100 g Ref.
12213012</t>
  </si>
  <si>
    <t>Agilent o equivalente</t>
  </si>
  <si>
    <t xml:space="preserve"> Frasco 100 g</t>
  </si>
  <si>
    <t>Bondesil-PSA, 40 µm</t>
  </si>
  <si>
    <t>Agilent / Merck o equivalente</t>
  </si>
  <si>
    <t>Brucella abortus control serum-Brucella abortus complement fixation (CF) low positive control serum 12-L</t>
  </si>
  <si>
    <t>NVSL</t>
  </si>
  <si>
    <t>Vial</t>
  </si>
  <si>
    <t>Brucella abortus FPA control serum 612-IHC</t>
  </si>
  <si>
    <t>Vial x 1 ml</t>
  </si>
  <si>
    <t>Brucella control serum- Brucella suis negative control serum 712 N</t>
  </si>
  <si>
    <t>Brucella control serum- Brucella suis positive control serum 712</t>
  </si>
  <si>
    <t>Brucella proficiency test- Brucella abortus check tests serum</t>
  </si>
  <si>
    <t xml:space="preserve">Panel </t>
  </si>
  <si>
    <t>Brucella species DNA</t>
  </si>
  <si>
    <t>NVSL. BRU-DNA NVSL</t>
  </si>
  <si>
    <t>BSA</t>
  </si>
  <si>
    <t xml:space="preserve">Fracción de albúmina, bovina V 99%  Frasco  50 gramos  </t>
  </si>
  <si>
    <t xml:space="preserve">Buffer fosfato salino. polvo. pH 7.4 con fecha vencimiento no menor a 2 años con certificado trazables a NIST valorado por norma DIN 19268 </t>
  </si>
  <si>
    <t>Caja x 10 sobres</t>
  </si>
  <si>
    <t xml:space="preserve">Buffer pH 10 con fecha vencimiento no menor a 2 años con certificado trazables a NIST valorado por norma DIN 19268 </t>
  </si>
  <si>
    <t>Frasco x  1 litro</t>
  </si>
  <si>
    <t xml:space="preserve">Buffer pH 2 con vigencia superior a 2 años con certificado de análisis trazable  NIST valorado por norma DIN 19268 (ácido cítrico/hidróxido sódico/ácido clorhídrico), trazable a SRM de NIST y PTB pH 2.00 (20°C) </t>
  </si>
  <si>
    <t>Buffer pH 4 con fecha vencimiento no menor a 2 años con certificado trazables a NIST valorado por norma DIN 19268 (ácido cítrico/sodio hidróxido/ácido clorhídrico o potasio hidrogeno ftalato ), trazable a SRM de NIST y PTB pH 4.00 (20°C -25°C)</t>
  </si>
  <si>
    <t xml:space="preserve">Buffer pH 7 con fecha vencimiento no menor a 2 años con certificado trazables a NIST valorado por norma DIN 19268 (potasio dihidrógeno fosfato/di-sodio hidrogeno fosfato)trazable a SRM de NIST y PTB pH 7.00 (25°C) </t>
  </si>
  <si>
    <t>Buffer TBE dry Tris-Borate-Edta en sales para diluir</t>
  </si>
  <si>
    <t xml:space="preserve">Amresco </t>
  </si>
  <si>
    <t>Frasco x 17g (para 1 L)</t>
  </si>
  <si>
    <t xml:space="preserve">Buffer TBE Tampon 10X (Tris– Borato -EDTA) para Electroforesis </t>
  </si>
  <si>
    <t>VWR 0478-40L. Concentrado paquete para prepatrar 40 L</t>
  </si>
  <si>
    <t>Unidad</t>
  </si>
  <si>
    <t>Caldo BHI</t>
  </si>
  <si>
    <t>Merck 110493, Oxoid o equivalente</t>
  </si>
  <si>
    <t>Frasco x 500 gr</t>
  </si>
  <si>
    <t>Caldo Caso o Tripticasa de Soya</t>
  </si>
  <si>
    <t>MERCK., oxoid</t>
  </si>
  <si>
    <t xml:space="preserve">Caldo Muller Hinton ajustado con cationes </t>
  </si>
  <si>
    <t>BD 212322. Merck 5712, oxoid, Scharlau</t>
  </si>
  <si>
    <t>Caldo Rojo de metilo Vogues Proskauver</t>
  </si>
  <si>
    <t>Merck 5712, oxoid o equivalente</t>
  </si>
  <si>
    <t>Caldo Tertrationate</t>
  </si>
  <si>
    <t xml:space="preserve">Oxoid  Merck o equivalente </t>
  </si>
  <si>
    <t>Caldo tioglicolato + extracto de carne. Fecha de vencimiento no inferior a 2 años</t>
  </si>
  <si>
    <t>Merck, Acumedia, BBL, Sharlau, Sigma, oxoid</t>
  </si>
  <si>
    <t xml:space="preserve">Frasco x 500 g </t>
  </si>
  <si>
    <t>Caldo Trichomonas</t>
  </si>
  <si>
    <t>Merck, Acumedia, BBL, Sharlau, Sigma</t>
  </si>
  <si>
    <t>Caldo tripticasa soya  modificado E.coli O:157</t>
  </si>
  <si>
    <t>Oxoid  o Equivalente</t>
  </si>
  <si>
    <t>Caldo urea</t>
  </si>
  <si>
    <t>Scharlau, Dibico o equivante</t>
  </si>
  <si>
    <t>Caldo/Medio Nitrato</t>
  </si>
  <si>
    <t>Carbón activado para análisis granular</t>
  </si>
  <si>
    <t>Merck. Sigma, JT Baker, Sharlau o equivalentes</t>
  </si>
  <si>
    <t>Frasco x 250 g</t>
  </si>
  <si>
    <t>Carbon disulfuro, densidad 1260 mg/ml a 25 ° C</t>
  </si>
  <si>
    <t>Carbonato de Calcio (CaCO3) para analisis ACS reagent, ≥99.0%, powder</t>
  </si>
  <si>
    <t>Merck o Cualquier marca</t>
  </si>
  <si>
    <t>Frasco x 1 Kg</t>
  </si>
  <si>
    <t>Carbonato de sodio, Anhydro, granular. Especificaciones ACS. Na2CO3. PM 105,99. 3604-01</t>
  </si>
  <si>
    <t>J.T BAKER o equivalente</t>
  </si>
  <si>
    <t>Frasco x 500g o 1 kg</t>
  </si>
  <si>
    <t>Cartuchos de extracción de 6 ml, Octadecyl C18, 40µm, 60A°  (Se requiere 1g de la fase requerida, lecho es de 1000 mg por columna.).</t>
  </si>
  <si>
    <t>J.T Baker / Avantor o equivalente</t>
  </si>
  <si>
    <t>Caja x 30 cartuchos</t>
  </si>
  <si>
    <t>Caseína</t>
  </si>
  <si>
    <t>J.T Baker o Acros</t>
  </si>
  <si>
    <t>Frasco 500 g</t>
  </si>
  <si>
    <t>Cepa  Lecanicillium lecanni sp. Fecha  de vencimiento  no  inferior  a 2023 con certificado  de acreditación con 17034 pase 2 o 3.</t>
  </si>
  <si>
    <t xml:space="preserve">ATCC o  Colección Equivalente </t>
  </si>
  <si>
    <t>KWIK STIK, Criovial, Vial Liofilizado, Loop</t>
  </si>
  <si>
    <t>Cepa  Metarhizium  sp. Fecha  de vencimiento  no  inferior  a 2023, con certificado  de acreditación con 17034 pase 2 o 3.</t>
  </si>
  <si>
    <t>ATCC o Equivalente</t>
  </si>
  <si>
    <t>Cepa  Paecylomyces sp. Fecha  de vencimiento  no  inferior  a 2023 con certificado  de acreditación con 17034 pase 2 o 3</t>
  </si>
  <si>
    <t>Cepa Azotobacter croococcum Fecha  de vencimiento  no  inferior  a 2023, con certificado  de acreditación con 17034 pase 2 o 3</t>
  </si>
  <si>
    <t>Cepa Beauveria  bassiana Fecha  de vencimiento  no  inferior  a 2023, con certificado  de acreditación con 17034 pase 2 o 3</t>
  </si>
  <si>
    <r>
      <t xml:space="preserve">Cepa </t>
    </r>
    <r>
      <rPr>
        <i/>
        <sz val="9"/>
        <rFont val="Arial Narrow"/>
        <family val="2"/>
      </rPr>
      <t>Candida albicans</t>
    </r>
  </si>
  <si>
    <t>ATCC 10231 o equivalente</t>
  </si>
  <si>
    <t>Cepa Clostridum sporogenes</t>
  </si>
  <si>
    <t>ATCC 19404 o ATCC 11437 o equivalente</t>
  </si>
  <si>
    <t>Cepa de aspergillus brasiliensis</t>
  </si>
  <si>
    <t>ATCC 16404 o equivalente</t>
  </si>
  <si>
    <t>Cepa de Bacillus subtilis</t>
  </si>
  <si>
    <t>ATCC 6633 o equivalente</t>
  </si>
  <si>
    <t>Cepa de referencia Brucella abortus RB51, 2 o 3 pases</t>
  </si>
  <si>
    <t>NVSL  u otro</t>
  </si>
  <si>
    <t>Vial, loops</t>
  </si>
  <si>
    <t>Cepa E. coli  ATCC 25922  con certificado  de acreditación con 17034</t>
  </si>
  <si>
    <t>Vial Liofilizado/ Criovial</t>
  </si>
  <si>
    <t>Cepa E. coli ATCC 35218, 2 o 3 pases</t>
  </si>
  <si>
    <t>ATCC o equivalente</t>
  </si>
  <si>
    <t>Culti loop, loops</t>
  </si>
  <si>
    <t xml:space="preserve">Cepa Salmonella ATCC 14028  Fecha  de vencimiento no inferior  a 2024 con certificado  de acreditación en 17034 segundo o tercer pase de la colección </t>
  </si>
  <si>
    <t>LANP</t>
  </si>
  <si>
    <r>
      <t xml:space="preserve">Cepa </t>
    </r>
    <r>
      <rPr>
        <i/>
        <sz val="9"/>
        <rFont val="Arial Narrow"/>
        <family val="2"/>
      </rPr>
      <t xml:space="preserve">Staphylococcus aureus </t>
    </r>
  </si>
  <si>
    <t>ATCC 6538 o equivalente</t>
  </si>
  <si>
    <t xml:space="preserve">Material o polvo adsorbente inerte para derrame de sustancias químicas, con certificado de análisis y ficha de seguridad. </t>
  </si>
  <si>
    <t xml:space="preserve">Citrato de sodio (Citrato trisodico) </t>
  </si>
  <si>
    <t>Sigma, S-4641 o equivalente</t>
  </si>
  <si>
    <t>Frasco X 25 o Frasco x 250g</t>
  </si>
  <si>
    <t>Citrato disodico sesquihidratado Número CAS 6132-05</t>
  </si>
  <si>
    <t>Sigma Aldrich, JT Baker, Sharlau o equivalente</t>
  </si>
  <si>
    <t>Cloroformo 99% Grado Biología Molecular</t>
  </si>
  <si>
    <t>Sigma C2432-500</t>
  </si>
  <si>
    <t>Frasco x 500 ml</t>
  </si>
  <si>
    <t>Cloroformo grado reactivo</t>
  </si>
  <si>
    <t>JT Baker / Merck</t>
  </si>
  <si>
    <t>Frasco x 4 litros o 2 frascos x 2,5 litros</t>
  </si>
  <si>
    <t>Clorpirifos deuterado  con certificado de análisis y ficha de seguridad.Fecha  de vencimiento  no  inferior  a 6 meses.</t>
  </si>
  <si>
    <t>Sigma Aldrich, Dr Erhenstorfer o similares</t>
  </si>
  <si>
    <t>Frasco x 25mg</t>
  </si>
  <si>
    <t>Cloruro de 2,3,5 Trifenil tetrazolio</t>
  </si>
  <si>
    <t>Cloruro de bario. BaCl2 (H2O)2</t>
  </si>
  <si>
    <t>50g a 100 g o 500g</t>
  </si>
  <si>
    <t>Cloruro de calcio dihidratado PA con certificado de análisis trazable por lote
(Se aceptan otras presentaciones diferentes a 250g siempre y cuando se garantice la cantidad total requerida por la insitución)</t>
  </si>
  <si>
    <t>Frasco x 250 g o frasco x 500 g</t>
  </si>
  <si>
    <t>Cloruro de estaño  dihidratado CAS 10025-69-1</t>
  </si>
  <si>
    <t>Merck o equvalentes</t>
  </si>
  <si>
    <t>Frasco X 250 g</t>
  </si>
  <si>
    <t>Cloruro de magnesio 6-hidratado (MgCl2.6H2O) con certificado de análisis trazable por lote</t>
  </si>
  <si>
    <t>JT Baker, Merck o equivalente</t>
  </si>
  <si>
    <t>Cloruro de potasio (KCl)  con certificado de análisis y ficha de seguridad</t>
  </si>
  <si>
    <t>Merck  o equivalente</t>
  </si>
  <si>
    <t>Cloruro de Potasio 3M para electrodos, Con certificado de análisis e incertidumbre. Fecha de vencimiento no inferior a 2 años</t>
  </si>
  <si>
    <t>3M o equivalente</t>
  </si>
  <si>
    <t xml:space="preserve">Frasco x 250 o 300 mL </t>
  </si>
  <si>
    <t>Cloruro de sodio (NaCl)</t>
  </si>
  <si>
    <t>Merck, Sigma, Sharlau,JT Baker o equivalentes</t>
  </si>
  <si>
    <t>CoaguStaph™, Coagulasa plasma de conejo con EDTA , Test de coagulasa para Staphylococcus aureus</t>
  </si>
  <si>
    <t>Hardy diagnostics</t>
  </si>
  <si>
    <t xml:space="preserve">Caja x 6 x 3 ml </t>
  </si>
  <si>
    <t>Colorante fuschina fenicada Ziehl Neelsen</t>
  </si>
  <si>
    <t>Albor o equivalente</t>
  </si>
  <si>
    <t>Frasco x 1 litro  (Se aceptan presentaciones diferentes a 1 l siempre y cuando se cumpla con la cantidad solicitada por la entidad)</t>
  </si>
  <si>
    <t>Colorante Giemsa</t>
  </si>
  <si>
    <t>Frasco x 25 g</t>
  </si>
  <si>
    <t>Colorante violeta de gram</t>
  </si>
  <si>
    <t xml:space="preserve">Conjugado - antiguinea pig Ig G whole molecule </t>
  </si>
  <si>
    <t>Sigma A7289</t>
  </si>
  <si>
    <t>Frasco x 1 ml</t>
  </si>
  <si>
    <t xml:space="preserve">Control de ensayo POSITIVO para Ivermectina en leche de bovino. </t>
  </si>
  <si>
    <t>FAPAS o Equivalente</t>
  </si>
  <si>
    <t>Frasco x 25 mL</t>
  </si>
  <si>
    <r>
      <t xml:space="preserve">Control positivo </t>
    </r>
    <r>
      <rPr>
        <i/>
        <sz val="9"/>
        <rFont val="Arial Narrow"/>
        <family val="2"/>
      </rPr>
      <t>Pseudomonas syringae pv syringae</t>
    </r>
  </si>
  <si>
    <t>NA</t>
  </si>
  <si>
    <t>Vial cepa ATCC</t>
  </si>
  <si>
    <t>Cristal Violeta</t>
  </si>
  <si>
    <t>CTAB (Bromuro de hexadeciltrimetilamonio o Bromuro de cetiltrimetilamonio)</t>
  </si>
  <si>
    <t>Desinfectante bactericida a base de yodo</t>
  </si>
  <si>
    <t>Frasco x 3.78 litros</t>
  </si>
  <si>
    <t>Detection Enhancer, for real-time PCR</t>
  </si>
  <si>
    <t>Applied Biosystem A44810</t>
  </si>
  <si>
    <t>Dextrosa anhidro</t>
  </si>
  <si>
    <t xml:space="preserve">D-Glucosa (Dextrosa) </t>
  </si>
  <si>
    <t>Merck, Acumedia, BBL, Sharlau, Sigma o equivalente</t>
  </si>
  <si>
    <t>Diamonio hidrogeno fosfato (NH₄)₂HPO₄ grado ACS,ISO,Reag. Ph Eur</t>
  </si>
  <si>
    <t>Panreac, Sigma-Aldrich, referencia MERCK  101207)Equivalente</t>
  </si>
  <si>
    <t>di-Amonio hidrogenocitrato p.a.  ACS,Reag.  &gt; 98%</t>
  </si>
  <si>
    <t>Merck (referencia 1011540500) o similar</t>
  </si>
  <si>
    <t xml:space="preserve">Diciclohexilftalato pureza mayor a 99% para GC </t>
  </si>
  <si>
    <t>JTBaker, merck o equivalentes</t>
  </si>
  <si>
    <t>Dicromato de potasio reactivo analítico con certificado de análisis. Estandar primario</t>
  </si>
  <si>
    <t>cualquier marca</t>
  </si>
  <si>
    <t>Dihidrogeno Fosfato Disodico Na2HPO4</t>
  </si>
  <si>
    <t>Frasco x 500 g o 1000g</t>
  </si>
  <si>
    <t>Dimetil sulfoxido: DMSO Grado Biología Molecular</t>
  </si>
  <si>
    <t>Frasco x 250 ml</t>
  </si>
  <si>
    <t>Dimetilformamida</t>
  </si>
  <si>
    <t>Dimetilsulfóxido</t>
  </si>
  <si>
    <t>Dimetoato D6, estandar deuterado con certificado de análisis y fecha de vencimiento superior a 6 meses</t>
  </si>
  <si>
    <t xml:space="preserve">DNA Ladder 1 Kb Plus X 1000 ug Ref 10787026 </t>
  </si>
  <si>
    <t>DNase I (RNase-free) x 2000Und.  Ref AM2222</t>
  </si>
  <si>
    <t>Invitrogen, A&amp;A biotechnology</t>
  </si>
  <si>
    <t>D-Xilosa</t>
  </si>
  <si>
    <t>Merck A1.08689.0100</t>
  </si>
  <si>
    <t>EDTA  CAS 6381-92-6</t>
  </si>
  <si>
    <t>Merck o equivalentes</t>
  </si>
  <si>
    <t>EDTA de hierro sodio Fe3Na EDTA E6760-500G</t>
  </si>
  <si>
    <t>Sigma/Merck</t>
  </si>
  <si>
    <t>Unidad x 500 g</t>
  </si>
  <si>
    <t>EDTA sal disódica dihidrato</t>
  </si>
  <si>
    <t xml:space="preserve">Electrode solution storage-para almacenar o guardar electrodos de pH </t>
  </si>
  <si>
    <t>Orion/ Scharlau</t>
  </si>
  <si>
    <t>Frasco x 100ml o 250 ml</t>
  </si>
  <si>
    <t>Eliminador de nucleasas</t>
  </si>
  <si>
    <t>Spray x 475 o 500  mL</t>
  </si>
  <si>
    <t>EMJH enriquecimiento</t>
  </si>
  <si>
    <t xml:space="preserve">Difco </t>
  </si>
  <si>
    <t>Caja x 6 frascos x 100 ml</t>
  </si>
  <si>
    <t>Emulsion Yema de Huevo Con Telurito x 100 ml</t>
  </si>
  <si>
    <t>OXOID</t>
  </si>
  <si>
    <t>Frasco X 100 ml</t>
  </si>
  <si>
    <t>Entellan</t>
  </si>
  <si>
    <t>Eosina Y</t>
  </si>
  <si>
    <t>Escala de Mac Farland Completa</t>
  </si>
  <si>
    <t>Tubos escala 0,5 a 10</t>
  </si>
  <si>
    <t>Esmalte Transparente para Uñas</t>
  </si>
  <si>
    <t>Checo</t>
  </si>
  <si>
    <t>Estandar 4,4-DDD con certificado de análisis y fecha de vencimiento inferior a 6 meses</t>
  </si>
  <si>
    <t>Estandar 4,4-DDE con certificado de análisis y fecha de vencimiento inferior a 6 meses</t>
  </si>
  <si>
    <t>Estandar 4,4-DDT con certificado de análisis y fecha de vencimiento inferior a 6 meses</t>
  </si>
  <si>
    <t>Estándar Albendazole 
fecha de vigencia ó con fecha no menor a 2 años</t>
  </si>
  <si>
    <t xml:space="preserve">
Dr. Ehrenstorfer
Sigma Aldrich (Estándar Secundario Farmacéutico)</t>
  </si>
  <si>
    <t>La presentación depende del proveedor (Cantidad requerida: 200 mg)</t>
  </si>
  <si>
    <t>Estandar Aldrin con certificado de análisis y fecha de vencimiento inferior a 6 meses</t>
  </si>
  <si>
    <t xml:space="preserve">Estandar Amitraz
fecha de vigencia ó con fecha no menor a 2 años </t>
  </si>
  <si>
    <t>Estandar Amoxicilina Trihydrate 
fecha de vigencia ó con fecha no menor a 2 años</t>
  </si>
  <si>
    <t>Frasco por 250 mg, Frasco por 500 mg, o Frasco por 1g</t>
  </si>
  <si>
    <t>Estandar Ampicillin Trihydrate
fecha de vigencia ó con fecha no menor a 2 años</t>
  </si>
  <si>
    <t>Estándar Amprolium Hydrochloride
fecha de vigencia ó con fecha no menor a 2 años</t>
  </si>
  <si>
    <t>Estandar Betamethasone Sodium Phosphate  
fecha de vigencia ó con fecha no menor a 2 años</t>
  </si>
  <si>
    <t xml:space="preserve">
Dr. Ehrenstorfer
Sigma Aldrich </t>
  </si>
  <si>
    <t>Estandar Boldenona Undecilenato
fecha de vigencia ó con fecha no menor a 2 años</t>
  </si>
  <si>
    <t>Estandar Carbadox</t>
  </si>
  <si>
    <t>USP
Dr. Ehrenstorfer
Sigma Aldrich (Estándar primario o secundario).</t>
  </si>
  <si>
    <t>La presentación depende del proveedor (Cantidad requerida: 100 mg)</t>
  </si>
  <si>
    <t>Estandar Ceftiofur Hydrochloride
fecha de vigencia ó con fecha no menor a 2 años</t>
  </si>
  <si>
    <t xml:space="preserve">Estandar Ceftiofur Sodium </t>
  </si>
  <si>
    <t>Estandar Clotrimazole 
fecha de vigencia ó con fecha no menor a 2 años</t>
  </si>
  <si>
    <t>Estandar Cloxacillin Sodium 
fecha de vigencia ó con fecha no menor a 2 años</t>
  </si>
  <si>
    <t>Estándar de  2-NP-AHD trazable, con certificado con método de análisis e incertidumbre, fecha de vigencia ó con fecha no menor a 2 años</t>
  </si>
  <si>
    <t>Dr Ehrenstorfer C15654450 o equivalente</t>
  </si>
  <si>
    <t>Frasco x 10 mg</t>
  </si>
  <si>
    <t>Estándar de  2-NP-AMOZ trazable, con certificado con método de análisis e incertidumbre,fecha de vigencia ó con fecha no menor a 2 años</t>
  </si>
  <si>
    <t>Dr Ehrenstorfer C15654480 o equivalente</t>
  </si>
  <si>
    <t>Estándar de  2-NP-AOZ trazable, con certificado con método de análisis e incertidumbre, fecha de vigencia ó con fecha no menor a 2 años</t>
  </si>
  <si>
    <t>Dr Ehrenstorfer C15654500 o equivalente</t>
  </si>
  <si>
    <t>Estándar de  2-NP-SCA trazable, con certificado con método de análisis e incertidumbre, fecha de vigencia ó con fecha no menor a 2 años</t>
  </si>
  <si>
    <t>Dr Ehrenstorfer C15654520 o equivalente</t>
  </si>
  <si>
    <t>Estándar de  2-Thiouracil trazable, con certificado con método de análisis e incertidumbre, fecha de vigencia ó con fecha no menor a 2 años</t>
  </si>
  <si>
    <t>Dr Ehrenstorfer C17561500</t>
  </si>
  <si>
    <t>Frasco x 250 mg</t>
  </si>
  <si>
    <t>Estándar de  6-Methyl-2-thiouracil trazable, con certificado con método de análisis e incertidumbre, fecha de vigencia ó con fecha no menor a 2 años</t>
  </si>
  <si>
    <t>Dr Ehrenstorfer C15144300</t>
  </si>
  <si>
    <t>Frasco x 100 mg</t>
  </si>
  <si>
    <t>Estandar de  alfa- Boldenona trazable,
Número CAS 27833-18-7 con certificado con método de análisis e incertidumbre,fecha de vigencia ó con fecha no menor a 2 años</t>
  </si>
  <si>
    <t>LCG o equivalente</t>
  </si>
  <si>
    <t>Estándar de  Boldenona CAS 846-48-0 trazable. Con certificado de análisis e incertidumbre. Fecha de vencimiento no inferior a 2 años</t>
  </si>
  <si>
    <t>Dr Ehrenstorfer C10662000</t>
  </si>
  <si>
    <t>Frasco x  10mg</t>
  </si>
  <si>
    <t>Estándar de  Clenbuterol Clorhidrato trazable, con certificado con método de análisis e incertidumbre, vigencia no menor a Diciembre de 2022</t>
  </si>
  <si>
    <t>Dr Ehrenstorfer o equivalente</t>
  </si>
  <si>
    <t>Estándar de  SEMICARBAZIDE. HCl trazable, con certificado con método de análisis e incertidumbre, vigencia no menor a a dos años</t>
  </si>
  <si>
    <t>Dr Ehenstorfer. DRE-C16933500</t>
  </si>
  <si>
    <t>Frasco  x 100 mg</t>
  </si>
  <si>
    <t>Estándar de  zinc 1000 mg/l certificada con trazabilidad e incertidumbre y fecha de vencimiento no inferior a 2 años</t>
  </si>
  <si>
    <t>Merck (referencia 1198060100) o equivalente</t>
  </si>
  <si>
    <t>Estándar de 17a-androlone</t>
  </si>
  <si>
    <t>LGC MM0660.00 o equivalente</t>
  </si>
  <si>
    <t>Estándar de 6-Propyl-2-thiouracil</t>
  </si>
  <si>
    <t>Dr EhrenstorferDRE-C16530500</t>
  </si>
  <si>
    <t>Estandar de AHD trazable, certificado con método de análisis e incertidumbre, fecha de vencimiento no inferior a 2 años</t>
  </si>
  <si>
    <t>Frasco x 50 mg</t>
  </si>
  <si>
    <t>Estandar deTrenbolona Número CAS
10161-33-8, trazable, con certificado de análisis, fecha de vencimiento no inferior a 2 años</t>
  </si>
  <si>
    <t xml:space="preserve">
Dr. Ehrenstorfer
Sigma Aldrich (Estándar Secundario Farmacéutico) o equivalente</t>
  </si>
  <si>
    <t>Frasco x 100mg</t>
  </si>
  <si>
    <t>Estandar de AMOZ trazable, certificado con método de análisis e incertidumbre, fecha de vencimiento no inferior a 2 años</t>
  </si>
  <si>
    <t>Estandar de AOZ trazable, certificado con método de análisis e incertidumbre, fecha de vencimiento no inferior a 2 años</t>
  </si>
  <si>
    <t>Estándar de cadmio de 1000 mg/L solución certificada con trazabilidad e incertidumbre y con Fecha de vencimiento no inferior a 2 años</t>
  </si>
  <si>
    <t>Merck (referencia 1197770100) o equivalente</t>
  </si>
  <si>
    <t>Estándar de calcio 1000 mg/L solución certificada con trazabilidad e incertidumbre y con fecha de vencimiento no anterior a noviembre de 2022</t>
  </si>
  <si>
    <t>Merck (referencia 1197780100) o equivalente</t>
  </si>
  <si>
    <t xml:space="preserve">Estandar de carbonato de sodio anhidro certificado con trazabilidad e incertidumbre </t>
  </si>
  <si>
    <t>Frasco x100 g</t>
  </si>
  <si>
    <t>Estándar de chlortetracycline hydrochloride de mímino de 92,9% pureza</t>
  </si>
  <si>
    <t xml:space="preserve">
Dr. Ehrenstorfer C11509100 X25 mg o equivalente</t>
  </si>
  <si>
    <t>Estándar de Ciprofloxacina trazable, certificado con método de análisis e incertidumbre, fecha de vencimiento no inferior a 2 años</t>
  </si>
  <si>
    <t>Dr Ehrenstorfer C11668500</t>
  </si>
  <si>
    <t>Estandar de Cloranfenicol  trazable, certificado con método de análisis e incertidumbre, fecha de vencimiento no inferior a 2 años</t>
  </si>
  <si>
    <t>LCG o equivalente Ref C11120000X250mg</t>
  </si>
  <si>
    <t>Estándar de cobalto 1000 mg/L solución certificada con trazabilidad e incertidumbre y fecha de vencimiento no inferior a 2 años</t>
  </si>
  <si>
    <t>Estándar de cobre 1000 mg/L solución trazable a SRM de NIST certificada con trazabilidad e incertidumbre y fecha de vencimiento no inferior a 2 años</t>
  </si>
  <si>
    <t>Merck (referencia 1197860100) o equivalente</t>
  </si>
  <si>
    <t>Estandar de dienestrol trazable, con certificado con método de análisis e incertidumbre, vigencia no menor a Diciembre de 2022</t>
  </si>
  <si>
    <t xml:space="preserve">Dr Ehrenstorfer 
 REF:
DRE‐C12598000 </t>
  </si>
  <si>
    <t>Frasco  x 25 mg</t>
  </si>
  <si>
    <t>Estandar de Dietilestilbestrol trazable, con certificado con método de análisis e incertidumbre, vigencia no menor a Diciembre de 2022</t>
  </si>
  <si>
    <t xml:space="preserve">        Dr Ehrenstorfer  REF:
DRE‐C12607000 </t>
  </si>
  <si>
    <t>Estándar de Doramectina trazable, certificado con método de análisis e incertidumbre, fecha de vencimiento no inferior a 2 años</t>
  </si>
  <si>
    <t>Dr Ehrenstorfer CA13083000</t>
  </si>
  <si>
    <t>Estándar de fósforo 1000 mg/L trazable a SRM de NIST H3PO4 en H2O , solución  con certificado  fecha de vencimiento no inferior a 2 años</t>
  </si>
  <si>
    <t>Merck (referencia 1703400100) o equivalente</t>
  </si>
  <si>
    <t>Estandar de Hexestrol trazable, con certificado con método de análisis e incertidumbre,  fecha de vencimiento no inferior a 2 años</t>
  </si>
  <si>
    <t>Dr Ehrenstorfer
 REF:
DRE‐14202800</t>
  </si>
  <si>
    <t>Estándar de magnesio 1000 mg/L solución certificada con trazabilidad e incertidumbre  fecha de vencimiento no inferior a 2 años</t>
  </si>
  <si>
    <t>Merck (referencia 1197880100) o equivalente</t>
  </si>
  <si>
    <t xml:space="preserve">Estándar de Manganeso 1000 mg/l Mn en solución, trazable a SRM de NIST </t>
  </si>
  <si>
    <t>Merck (referencia 1197890100) o equivalente</t>
  </si>
  <si>
    <t>Estándar de methimazol ( Tapazol)</t>
  </si>
  <si>
    <t>DrDr Ehrenstorfer.  DRE-C15020200</t>
  </si>
  <si>
    <t>Estándar de penicilina G benzatínica o Penicilina G procaínica o Penicilina G potásica,  fecha de vencimiento no inferior a 2 años</t>
  </si>
  <si>
    <t xml:space="preserve"> Dr Ehrenstorfer</t>
  </si>
  <si>
    <t>Estándar de Ractopamina HCl CAS 90-274-24-1 trazable, con certificado de análisis e incertidumbre, fecha de vencimiento no inferior a 2 años</t>
  </si>
  <si>
    <t>Dr Ehrenstorfer C16805000</t>
  </si>
  <si>
    <t>Estandar de Taleranol             ( Beta-zearalanol) trazable, certificado con método de análisis e incertidumbre, fecha de vencimiento no inferior a 2 años</t>
  </si>
  <si>
    <t>Frasco  x 10 mg</t>
  </si>
  <si>
    <t>Estándar de Thiamphenicol 100 mg.Trazable, con certificado con método de análisis e incertidumbre,  fecha de vencimiento no inferior a 2 años</t>
  </si>
  <si>
    <t>Dr Ehrenstorfer DRE‐C17457000</t>
  </si>
  <si>
    <t>Estándar de Vitamina A trazable, con certificado de método de análisis e incertidumbre, fecha de vencimiento no menor a 2 años</t>
  </si>
  <si>
    <t>USP 1716002, Dr. Ehrenstorfer, Sigma</t>
  </si>
  <si>
    <t>Caja x 10 Ampollas, frascoX100mg</t>
  </si>
  <si>
    <t>Estándar de Vitamina E Trazable, con certificado de método de análisis e incertidumbre y con fecha vigencia no menor a 2 años</t>
  </si>
  <si>
    <t>USP 1667701 o Dr. Ehrenstorfer, o Sigma</t>
  </si>
  <si>
    <t>Estandar de Zeranol trazable, certificado con método de análisis e incertidumbre, fecha de vencimiento no inferior a 2 años</t>
  </si>
  <si>
    <t>Estandar deFlorfenicol 250 mg. Trazable, con certificado con método de análisis e incertidumbre,  fecha de vencimiento no inferior a 2 años</t>
  </si>
  <si>
    <t>Dr Ehrenstorfer. DRE‐C13665000</t>
  </si>
  <si>
    <t xml:space="preserve">Estandar Dexamethasone Acetate </t>
  </si>
  <si>
    <t>Estandar Dexamethasone Sodium Phosphate 
fecha de vigencia ó con fecha no menor a 2 años</t>
  </si>
  <si>
    <t>Estandar Dieldrin con certificado de análisis y fecha de vencimiento inferior a 6 meses</t>
  </si>
  <si>
    <t>frasco x 100 mg o 10 mg</t>
  </si>
  <si>
    <t>Estandar Endrin con certificado de análisis y fecha de vencimiento inferior a 6 meses</t>
  </si>
  <si>
    <t>Estandar Enrofloxacin mínimo de 99,24% de pureza, con fecha de vigencia ó con fecha no menor a 2 años</t>
  </si>
  <si>
    <t xml:space="preserve">
Dr. Ehrenstorfer REF C13170000
Sigma Aldrich (Estándar Secundario Farmacéutico)</t>
  </si>
  <si>
    <t>Estandar Fenbendazole fecha de vigencia ó con fecha no menor a 1 años</t>
  </si>
  <si>
    <t>Estandar Furazolidona</t>
  </si>
  <si>
    <t>Estandar Heptaclor con certificado de análisis y fecha de vencimiento inferior a 6 meses</t>
  </si>
  <si>
    <t>Estandar Hexacloro benceno con certificado de análisis y fecha de vencimiento inferior a 6 meses</t>
  </si>
  <si>
    <t>Estándar Ipronidazole 50 mg. Trazable, con certificado con método de análisis e incertidumbre, v fecha de vencimiento no inferior a 2 años</t>
  </si>
  <si>
    <t>Dr Ehrenstorfer DRE‐C14370700</t>
  </si>
  <si>
    <t>Estandar Ivermectin fecha de vigencia no menor a 2 años</t>
  </si>
  <si>
    <t>USP, Dr. Ehrenstorfer, Sigma Aldrich</t>
  </si>
  <si>
    <t>Frasco x 200 mg</t>
  </si>
  <si>
    <t>Estandar ketamina hydrochloride
fecha de vigencia ó con fecha no menor a 2 años</t>
  </si>
  <si>
    <t>Estandar ketoprofeno
fecha de vigencia ó con fecha no menor a 2 años</t>
  </si>
  <si>
    <t>Estandar Levamisole Hydrochloride
fecha de vigencia ó con fecha no menor a 2 años</t>
  </si>
  <si>
    <t>Estandar Mebendazole
fecha de vigencia ó con fecha no menor a 2 años</t>
  </si>
  <si>
    <t>Estandar Meloxicam 
fecha de vigencia ó con fecha no menor a 2 años</t>
  </si>
  <si>
    <t>Estandar Mirex con certificado de análisis y fecha de vencimiento inferior a 6 meses</t>
  </si>
  <si>
    <t>frasco x 100 mg</t>
  </si>
  <si>
    <t>Estandar Nitrofurantoina</t>
  </si>
  <si>
    <t>Estandar Nitrofurazona</t>
  </si>
  <si>
    <t>Estandar Olaquindox</t>
  </si>
  <si>
    <t>Estandar Oxytetracycline fecha de vigencia no menor a 2 años</t>
  </si>
  <si>
    <t>mínimo 200 mg</t>
  </si>
  <si>
    <t>Estandar Oxytetracycline Hydrochloride 
fecha de vigencia ó con fecha no menor a 2 años</t>
  </si>
  <si>
    <t>Estandar PCB 101 con certificado de análisis y fecha de vencimiento inferior a 6 meses</t>
  </si>
  <si>
    <t>Estandar PCB 138 con certificado de análisis y fecha de vencimiento inferior a 6 meses</t>
  </si>
  <si>
    <t>Estandar PCB 153 con certificado de análisis y fecha de vencimiento inferior a 6 meses</t>
  </si>
  <si>
    <t>Estandar PCB 180 con certificado de análisis y fecha de vencimiento inferior a 6 meses</t>
  </si>
  <si>
    <t>Recuperando datos. Espere unos segundos e intente cortar o copiar de nuevo.</t>
  </si>
  <si>
    <t>Estandar PCB 28 con certificado de análisis y fecha de vencimiento inferior a 6 meses</t>
  </si>
  <si>
    <t>Estandar Phosphated 5 Riboflavin Sodium
fecha de vigencia ó con fecha no menor a 2 años</t>
  </si>
  <si>
    <t>Estandar Praziquantel
fecha de vigencia ó con fecha no menor a 2 años</t>
  </si>
  <si>
    <t>Estandar Pyrantel Pamoate</t>
  </si>
  <si>
    <t xml:space="preserve">Estandar Pyridoxine Hydrochloride </t>
  </si>
  <si>
    <t xml:space="preserve">Estandar Retinyl Acetate (Vitamin A) </t>
  </si>
  <si>
    <t>Estandar Retinyl Palmitate 
fecha de vigencia ó con fecha no menor a 2 años</t>
  </si>
  <si>
    <t>Estandar de Zearalanona trazable, certificado con método de análisis e incertidumbre, fecha de vencimiento no inferior a 2 años</t>
  </si>
  <si>
    <t xml:space="preserve">Frasco x 5 mg </t>
  </si>
  <si>
    <t>Etanol absoluto  anhidro</t>
  </si>
  <si>
    <t>JT Baker, Merck, Mallinkrodt, Scharlau</t>
  </si>
  <si>
    <t>Etanol al 99.5% para biología molecular</t>
  </si>
  <si>
    <t>Panreac A8075.1000PE</t>
  </si>
  <si>
    <t>Etanol cetona gram</t>
  </si>
  <si>
    <t xml:space="preserve">Eter de petroleo  para análisis </t>
  </si>
  <si>
    <t xml:space="preserve">Frasco x 4 litros y/o Frasco x 5 litros </t>
  </si>
  <si>
    <t xml:space="preserve">ExtraBond Bulk GCB </t>
  </si>
  <si>
    <t>Scharlau o similares</t>
  </si>
  <si>
    <t xml:space="preserve">Extran libre de fosfatos </t>
  </si>
  <si>
    <t>Merck 1400002500 o equivalente.</t>
  </si>
  <si>
    <t>Extran neutro</t>
  </si>
  <si>
    <t>Frasco x 5 litros</t>
  </si>
  <si>
    <t>EZ-Vision® Three DNA Dye as Loading Buffer, 6X</t>
  </si>
  <si>
    <t>VWR N313-Q-SAMPLE</t>
  </si>
  <si>
    <t>Fenolftaleina para análisis indicado ACS</t>
  </si>
  <si>
    <t>Merck 1072330025 o equivalente</t>
  </si>
  <si>
    <t>Fenthion D6, estandar deuterado con certificado de análisis y fecha de vencimiento superior a 6 meses</t>
  </si>
  <si>
    <t>Formaldehido al 37%</t>
  </si>
  <si>
    <t xml:space="preserve">J.T. Baker o equivalente </t>
  </si>
  <si>
    <t xml:space="preserve">FRASCO X 4LT </t>
  </si>
  <si>
    <t>Formiato de amonio grado masas</t>
  </si>
  <si>
    <t>Sigma aldrich o equivalente</t>
  </si>
  <si>
    <t>Frasco x 25 a 100 g</t>
  </si>
  <si>
    <t>Formiato de amonio grado reactivo</t>
  </si>
  <si>
    <t>Fosfato bibásico de sodio anhidro</t>
  </si>
  <si>
    <t>Fosfato de Amonio (NH4H2PO4) o amonio dihidrogeno fosfato (referencia MERCK 101126) grado ACS,ISO,Reag. Ph Eur</t>
  </si>
  <si>
    <r>
      <t>Fosfato de di-sodio 2-hidrato (Na</t>
    </r>
    <r>
      <rPr>
        <vertAlign val="subscript"/>
        <sz val="9"/>
        <rFont val="Arial Narrow"/>
        <family val="2"/>
      </rPr>
      <t>2</t>
    </r>
    <r>
      <rPr>
        <sz val="9"/>
        <rFont val="Arial Narrow"/>
        <family val="2"/>
      </rPr>
      <t>HPO</t>
    </r>
    <r>
      <rPr>
        <vertAlign val="subscript"/>
        <sz val="9"/>
        <rFont val="Arial Narrow"/>
        <family val="2"/>
      </rPr>
      <t>4.</t>
    </r>
    <r>
      <rPr>
        <sz val="9"/>
        <rFont val="Arial Narrow"/>
        <family val="2"/>
      </rPr>
      <t>2H</t>
    </r>
    <r>
      <rPr>
        <vertAlign val="subscript"/>
        <sz val="9"/>
        <rFont val="Arial Narrow"/>
        <family val="2"/>
      </rPr>
      <t>2</t>
    </r>
    <r>
      <rPr>
        <sz val="9"/>
        <rFont val="Arial Narrow"/>
        <family val="2"/>
      </rPr>
      <t>O) para análisis</t>
    </r>
  </si>
  <si>
    <t>Merck, JT. Baker o equivalente</t>
  </si>
  <si>
    <t>Fosfato de Sodio CAS 7601-54-9</t>
  </si>
  <si>
    <t xml:space="preserve">Fosfato monobásico de potasio (kH2PO4)  &gt;99% Para analisis </t>
  </si>
  <si>
    <t>Merck 1048730250 o equivalente</t>
  </si>
  <si>
    <t xml:space="preserve">Fosfato monobásico de sodio Monohidratado con certificado de análisis trazable por lote </t>
  </si>
  <si>
    <t>Fucsina de gram</t>
  </si>
  <si>
    <t>Fucsina de Ziehl Neelsen</t>
  </si>
  <si>
    <t>Fuschina ácida en polvo</t>
  </si>
  <si>
    <t>Fisher, Scharlau o equivalente</t>
  </si>
  <si>
    <t>Fuschina Basica</t>
  </si>
  <si>
    <t>Merck, JT. Baker, sigma o equivalente</t>
  </si>
  <si>
    <t>GA 3500s, Anode Buffer Container (ABC); (Caja 4 Unds)</t>
  </si>
  <si>
    <t>GA 3500s, Cathode Buffer Container (CBC); (Caja 4 Unds)</t>
  </si>
  <si>
    <t xml:space="preserve">GA 3500s, Conditioning Reagent; (Bolsa 1 Unds); </t>
  </si>
  <si>
    <t>GA 3500s, Performance Optimized Polymer POP7; (Bolsa 384 mxs)</t>
  </si>
  <si>
    <t>Gel antibacterial para manos</t>
  </si>
  <si>
    <t>Gelatin, Powder</t>
  </si>
  <si>
    <t>Gelatina</t>
  </si>
  <si>
    <t xml:space="preserve">Merck, Acumedia, BBL, Sharlau, Sigma o equivalente </t>
  </si>
  <si>
    <t>Gelrite gellan gum</t>
  </si>
  <si>
    <t>GelzamTM CM; Sigma G 1910</t>
  </si>
  <si>
    <t>Gentamicina en solución 50 mg/ml</t>
  </si>
  <si>
    <t>Frasco x 10 ml</t>
  </si>
  <si>
    <t>Germen de trigo (no requiere carta de dsitribución)</t>
  </si>
  <si>
    <t>Toning</t>
  </si>
  <si>
    <t>Bolsa x 300 g</t>
  </si>
  <si>
    <t xml:space="preserve">Glicerina al 87 - 99% </t>
  </si>
  <si>
    <t xml:space="preserve">Merck , Jt Baker, Sigma  o equivalente </t>
  </si>
  <si>
    <t>Glicerol al 99% puro</t>
  </si>
  <si>
    <t xml:space="preserve">Fisher, JT Baker, Scharlau  </t>
  </si>
  <si>
    <t>Glicolato CAS367-51-1</t>
  </si>
  <si>
    <t>Merck / Thermo</t>
  </si>
  <si>
    <t>Glifosato isotópicamente marcado Fecha  de vencimiento  no  inferior  a 6 meses.</t>
  </si>
  <si>
    <t>Frasco X 10 mg</t>
  </si>
  <si>
    <t>Glutamato monosodico</t>
  </si>
  <si>
    <t>SIGMA/MERCK</t>
  </si>
  <si>
    <t>Frasco de 5 g</t>
  </si>
  <si>
    <t>Glutamax</t>
  </si>
  <si>
    <t>GIBCO 35050061</t>
  </si>
  <si>
    <t xml:space="preserve">Graphitized Carbon Black (GCB) </t>
  </si>
  <si>
    <t>Shalau, Agilent, Waters o equivalentes</t>
  </si>
  <si>
    <t xml:space="preserve">Guanidina </t>
  </si>
  <si>
    <t>Frasco X  250 g</t>
  </si>
  <si>
    <t>Hemacolor</t>
  </si>
  <si>
    <t>Merk o cualquier marca</t>
  </si>
  <si>
    <t xml:space="preserve">Kit 3 x 500 ml </t>
  </si>
  <si>
    <t>Hemin chloride</t>
  </si>
  <si>
    <t>Sigma, H-5533</t>
  </si>
  <si>
    <t>Frasco x 10g</t>
  </si>
  <si>
    <t>Hemina</t>
  </si>
  <si>
    <t>Hexano para analisis de residuos</t>
  </si>
  <si>
    <t>Hidrato cloral-IV CAS 302-17-0</t>
  </si>
  <si>
    <t>Frasco  x 1 litro</t>
  </si>
  <si>
    <t>Hidrocloruro de cisteina</t>
  </si>
  <si>
    <t>Sigma Aldrich C-7880</t>
  </si>
  <si>
    <t xml:space="preserve">Frasco x 10 g o 100g </t>
  </si>
  <si>
    <t>Hidroquinona (pyrocatechol)</t>
  </si>
  <si>
    <t>Sigma Aldrich / Merck / JT Baker/ o marca equivalente</t>
  </si>
  <si>
    <t>Hidróxido de amonio del 25-30% con certificado de análisis trazable por lote y descargable mediante el website del fabricante</t>
  </si>
  <si>
    <t>Merck, JT Baker o Cualquier marca</t>
  </si>
  <si>
    <t>Hidróxido de potasio (KOH)</t>
  </si>
  <si>
    <t>100g o 1000g</t>
  </si>
  <si>
    <r>
      <rPr>
        <sz val="9"/>
        <color rgb="FF000000"/>
        <rFont val="Arial Narrow"/>
        <family val="2"/>
      </rPr>
      <t xml:space="preserve">Hidróxido de potasio  </t>
    </r>
    <r>
      <rPr>
        <u/>
        <sz val="9"/>
        <color rgb="FF000000"/>
        <rFont val="Arial Narrow"/>
        <family val="2"/>
      </rPr>
      <t>&gt;</t>
    </r>
    <r>
      <rPr>
        <sz val="9"/>
        <color rgb="FF000000"/>
        <rFont val="Arial Narrow"/>
        <family val="2"/>
      </rPr>
      <t>85%</t>
    </r>
  </si>
  <si>
    <t>Frasco x 1 kg</t>
  </si>
  <si>
    <t>Hidróxido de sodio anhidro 99% en lentejas</t>
  </si>
  <si>
    <t>Hipoclorito de sodio al 5.25%, con certificado de análisis y ficha de seguridad</t>
  </si>
  <si>
    <t>Frasco x 5 L</t>
  </si>
  <si>
    <t>HPC (cloruro de hexadecilpiridinio)</t>
  </si>
  <si>
    <t>Hymexazol</t>
  </si>
  <si>
    <t>Frasco x 5g</t>
  </si>
  <si>
    <t>ID Gene™ Brucella spp triplex</t>
  </si>
  <si>
    <t>ID VET. IDBRU-100</t>
  </si>
  <si>
    <t>Kit x 100</t>
  </si>
  <si>
    <t>ID Gene™ BVD/BD Triplex</t>
  </si>
  <si>
    <t>ID VET.IDBVD-100</t>
  </si>
  <si>
    <t>ID Gene™ Mycobacterium tuberculosis complex Duplex</t>
  </si>
  <si>
    <t>ID VET. IDTUB-100</t>
  </si>
  <si>
    <t>ID Gene™ Paratuberculosis Duplex</t>
  </si>
  <si>
    <t>ID VET.IDMAP-100</t>
  </si>
  <si>
    <t>Indicador biológico para esterilización a vapor</t>
  </si>
  <si>
    <t>3M</t>
  </si>
  <si>
    <t>Caja x 100 viales</t>
  </si>
  <si>
    <t>Inositol</t>
  </si>
  <si>
    <t>Inulina</t>
  </si>
  <si>
    <t>Invitrogen Platinum Quantitative RT-PCR Thermoscript One step System. Marca: Cat 11731-015</t>
  </si>
  <si>
    <t xml:space="preserve">Isooctano PA de residuos (vencimiento mayor 14 meses) con certificado de análisis y ficha de seguridad </t>
  </si>
  <si>
    <t>Merck, Supelco, J.T. Baker o equivalente</t>
  </si>
  <si>
    <t>Frasco x 2,5 L</t>
  </si>
  <si>
    <t>Isopropanol Grado biología molecular</t>
  </si>
  <si>
    <t>Frasco x 1 Litro</t>
  </si>
  <si>
    <t xml:space="preserve">Isopropanol grado espectrometria de masas con certificado de análisis y ficha de seguridad </t>
  </si>
  <si>
    <t xml:space="preserve">Frasco x 4 L </t>
  </si>
  <si>
    <t xml:space="preserve">Isopropanol grado HPLC </t>
  </si>
  <si>
    <t>Frasco x 4 L</t>
  </si>
  <si>
    <t>Jabón líquido bactericida, viricida y fungicida</t>
  </si>
  <si>
    <t>Frasco x 3.78 L</t>
  </si>
  <si>
    <t>Jabón líquido para manos</t>
  </si>
  <si>
    <t>Galón</t>
  </si>
  <si>
    <t>James revelador API 20E</t>
  </si>
  <si>
    <t xml:space="preserve">Biomerieux 70542 </t>
  </si>
  <si>
    <t>2 Amp x 5 ml</t>
  </si>
  <si>
    <t>Jugo de verduras V8</t>
  </si>
  <si>
    <t>Campell Soup Company</t>
  </si>
  <si>
    <t>Frasco x 200 ml</t>
  </si>
  <si>
    <t xml:space="preserve">Kit Bactec MGIT 960 suplemento  </t>
  </si>
  <si>
    <t>BD</t>
  </si>
  <si>
    <t>Caja x 100</t>
  </si>
  <si>
    <t>Kit coloración de Gram</t>
  </si>
  <si>
    <t>BBL, Fisher o equivalente</t>
  </si>
  <si>
    <t>Kit</t>
  </si>
  <si>
    <t>Kit compuesto por: BU030001 Buffer solución PH 4,00 / BU030002 Buffer solución PH 7,00 / BU030003 Buffer solución PH10,00 / IS030908 Potasio cloruro 3,0 Molar, con certificado</t>
  </si>
  <si>
    <t>Kit x 4 botellas x 100 ml</t>
  </si>
  <si>
    <t>Kit de clonación TOPO® TA 2.1 Marca: Ref. K457502</t>
  </si>
  <si>
    <t>Kit de Reveal for Ruminant in Feed 8100</t>
  </si>
  <si>
    <t>Reveal</t>
  </si>
  <si>
    <t>kits</t>
  </si>
  <si>
    <t>Kit ELISA por  5 placas INGEZIM  Corona  Diferencial 2.0 </t>
  </si>
  <si>
    <t>(INGENASA)</t>
  </si>
  <si>
    <t>Kit x 5 placas</t>
  </si>
  <si>
    <t>Kit Mycoprep 75 ML</t>
  </si>
  <si>
    <t>BD 240862</t>
  </si>
  <si>
    <t>CAJA X 100</t>
  </si>
  <si>
    <t>Kit para análisis fisicoquímico de aguas ( para medir Oxígeno, CO2, nitritos, amonio, cloruro, dureza, alcalinidad y pH)</t>
  </si>
  <si>
    <t>Hanna</t>
  </si>
  <si>
    <t>Lonchera/Plástica</t>
  </si>
  <si>
    <t>Kit para detección de antigenos de la rabia en cultivo y en tejidos cerebrales y submaxilares de animales infectados. Cantidad 5ml, marca Millipore.                    Catálogo: 5100.                                   Laboratorio: LNDV</t>
  </si>
  <si>
    <t xml:space="preserve">Millipore Catálogo: 5100.    </t>
  </si>
  <si>
    <t>Kit reactivos para equipo de Hematologia MINDRAY Ref: BC-2800-VET que incluya soluciones  Lyse, Rinse, Diluyente, Probe y EZ</t>
  </si>
  <si>
    <t>MINDRAY</t>
  </si>
  <si>
    <t>Para 250 ciclos</t>
  </si>
  <si>
    <t xml:space="preserve">Kit Transcripción Reversa MMLV  Marca:Invitrogen 28025013 </t>
  </si>
  <si>
    <t>Lactosa</t>
  </si>
  <si>
    <t>Sigma 17814</t>
  </si>
  <si>
    <t>50 a 100g</t>
  </si>
  <si>
    <t>L-Arabinosa</t>
  </si>
  <si>
    <t>L-arabitol</t>
  </si>
  <si>
    <t>L-Arginina</t>
  </si>
  <si>
    <t>L-Asparagina</t>
  </si>
  <si>
    <t>L-Cisteína</t>
  </si>
  <si>
    <t>L-glutamina</t>
  </si>
  <si>
    <t>Sigma, S-4641</t>
  </si>
  <si>
    <t>Light Green</t>
  </si>
  <si>
    <t>Listeria innocua ATCC  33090 con certificado en 17034 pase 2 o 3</t>
  </si>
  <si>
    <t>ATCC, Microbiologics o Equivalente</t>
  </si>
  <si>
    <t>Listeria ivanovii subsp. ivanovii ATCC 19119  con certificado en 17034 pase 2 o 3</t>
  </si>
  <si>
    <t>Listeria monocytogenes ATCC 19115 con certificado en 17034 pase 2 o 3 de la colección</t>
  </si>
  <si>
    <t>Lugol de gram</t>
  </si>
  <si>
    <t>Frasco x 1 L</t>
  </si>
  <si>
    <t>Lúgol Parasitológica </t>
  </si>
  <si>
    <t>Albor o Cualquier marca </t>
  </si>
  <si>
    <t>Frasco de  500ml </t>
  </si>
  <si>
    <t>MagMAX-96 AI/ND Viral RNA Isolation Kit, 4x96; (384 rxn);Ref AM1835</t>
  </si>
  <si>
    <t>Applied Biosystem. Ref AM1835</t>
  </si>
  <si>
    <t>Kit 4 x 96</t>
  </si>
  <si>
    <t>MagMAX™ Pathogen RNA/DNA Kit 4462359</t>
  </si>
  <si>
    <t>MagMAX™ Total Nucleic Acid Isolation Kit AM1840</t>
  </si>
  <si>
    <t>Malonato</t>
  </si>
  <si>
    <t>Manosa</t>
  </si>
  <si>
    <t xml:space="preserve">Merck/VWR o equivalente </t>
  </si>
  <si>
    <t>Material  de referencia certificado  para  conteo de huevos  de helmintos. Fecha  de vencimiento  no  inferior  a 2022</t>
  </si>
  <si>
    <t>Material de control de calidad
para residuos de plaguicidas en frutas, hortalizas y cereales
T09139QCsale</t>
  </si>
  <si>
    <t>Fapas o Test  Veritas o equivalente</t>
  </si>
  <si>
    <t>50-100 g</t>
  </si>
  <si>
    <t>Material de control de calidad
para residuos de plaguicidas en frutas, hortalizas y cereales
T19321QC</t>
  </si>
  <si>
    <t xml:space="preserve">Material de referencia certificado (CRM) fertilizante
que contenga P, K, Cd,  Ca, Cu, Fe, Mg, Mn, N. Con certificado que incluya los valores certificados y sus respectivas incertidumbres. </t>
  </si>
  <si>
    <t>NIST Standard Reference Material® 695 o equivalente</t>
  </si>
  <si>
    <t>Frasco o empaque con 70 g o más</t>
  </si>
  <si>
    <t xml:space="preserve">Material de Referencia Poultry Feed. Con certificado de análisis e incertidumbre. </t>
  </si>
  <si>
    <t>LGC 7173</t>
  </si>
  <si>
    <t xml:space="preserve">Frasco x 45 g </t>
  </si>
  <si>
    <t>May-Grunwald Stain</t>
  </si>
  <si>
    <t>Medio 199</t>
  </si>
  <si>
    <t>Gibco, Sigma-Aldrich</t>
  </si>
  <si>
    <t>Caja x 10 frascos x 1 litro</t>
  </si>
  <si>
    <t>Medio de cultivo PDA Fecha de vencimiento no inferior a 18 meses</t>
  </si>
  <si>
    <t xml:space="preserve">Medio de suspensión para API </t>
  </si>
  <si>
    <t>Biomerieux 20150</t>
  </si>
  <si>
    <t>Caja x ampollas de 5ml</t>
  </si>
  <si>
    <t>Medio de transporte Stuart</t>
  </si>
  <si>
    <t>Kit x 50 tubos</t>
  </si>
  <si>
    <t>Medio Dulbecco´s MEM</t>
  </si>
  <si>
    <t xml:space="preserve">Gibco, Sigma-Aldrich </t>
  </si>
  <si>
    <t>Medio extracto de carne Fecha de vencimiento no inferior 18 meses</t>
  </si>
  <si>
    <t>Merck, oxoid.</t>
  </si>
  <si>
    <t>Medio King B</t>
  </si>
  <si>
    <t>Merck o cualquier marca</t>
  </si>
  <si>
    <t>Medio MEM en polvo</t>
  </si>
  <si>
    <t>Gibco 41500-034, Sigma-Aldrich</t>
  </si>
  <si>
    <t>10 x 1 litro</t>
  </si>
  <si>
    <t>Medio Motilidad (Medio de cultivo para detectar motilidad bacteriana)</t>
  </si>
  <si>
    <t>Merck, Sharlau, BD, Oxoid o equivalente</t>
  </si>
  <si>
    <t>Medio RPMI</t>
  </si>
  <si>
    <t>GIBCO 11875093</t>
  </si>
  <si>
    <t>Agar  Simmons Citrato</t>
  </si>
  <si>
    <t>Medio YDC ( levadura-dextrosa-carbonato)</t>
  </si>
  <si>
    <t>MEM Non-Essential Amino Acids Solution (100X)</t>
  </si>
  <si>
    <t>Gibco 11140076</t>
  </si>
  <si>
    <t xml:space="preserve">Metabanadato de amonio </t>
  </si>
  <si>
    <t xml:space="preserve">Frasco x 50 g y/o Frasco x 100 g </t>
  </si>
  <si>
    <t>Metanol anhidro absoluto</t>
  </si>
  <si>
    <t>Mallinkcrodt o equivalente</t>
  </si>
  <si>
    <t xml:space="preserve">Metanol grado espectrometría de masas Lichrosolv hipergrade LC/MS con certificado de análisis y ficha de seguridad </t>
  </si>
  <si>
    <t>Merck Lichrosolv hipergrade LC/MS o equivalente</t>
  </si>
  <si>
    <t xml:space="preserve">Frasco x 2.5 litros </t>
  </si>
  <si>
    <t xml:space="preserve">Metanol HPLC con certificado de análisis y ficha de seguridad </t>
  </si>
  <si>
    <t>MGIT TBC identification test</t>
  </si>
  <si>
    <t>Caja x 25</t>
  </si>
  <si>
    <t>Molibdato de amonio tetrahidratado, reactivo analítico</t>
  </si>
  <si>
    <t>JTBaker o similar</t>
  </si>
  <si>
    <t>Mycobacterium - Mycobacterium
avium ssp. Paratuberculosis
(Johne's) fecal sample</t>
  </si>
  <si>
    <t>NVSL. MAP-POS</t>
  </si>
  <si>
    <t xml:space="preserve">vial  x 5.0 ml </t>
  </si>
  <si>
    <t xml:space="preserve">Mycobacterium avium subsp. paratuberculosis (Bergey et al.) Thorel et al. (ATCC® BAA-968D-5™) pase 2 </t>
  </si>
  <si>
    <t>ATCC pase 2</t>
  </si>
  <si>
    <t>culturette o liofilizada</t>
  </si>
  <si>
    <t>Mycobacterium bovis direct PCR
control, positive, bovine tissue with
BCG</t>
  </si>
  <si>
    <t>NVSL. MBD-POS</t>
  </si>
  <si>
    <t>vial x 10.0 ml</t>
  </si>
  <si>
    <t>Mycobacterium bovis direct PCR
control, positive, bovine tissue with
Mtb H37a</t>
  </si>
  <si>
    <t>NVSL. TBD-POS</t>
  </si>
  <si>
    <t>Mycobacterium species DNA</t>
  </si>
  <si>
    <t>NVSL. MYC-DNA</t>
  </si>
  <si>
    <t> </t>
  </si>
  <si>
    <t>Mycoplasma gallisepticum Edward and Kanarek (ATCC® qCRM-19610D™) pase 2 o 3</t>
  </si>
  <si>
    <t>ATCC</t>
  </si>
  <si>
    <t>Loops</t>
  </si>
  <si>
    <t>Mycoplasma hyopneumoniae Mare and Switzer (ATCC® 25934D ) pase 2 o 3</t>
  </si>
  <si>
    <t>Mycoplasma hyopneumoniae Mare and Switzer (ATCC® 25934D™) pase 2 o 3</t>
  </si>
  <si>
    <t xml:space="preserve">Mycoplasma synoviae Olson et al. emend. Jordan et al. (ATCC® qCRM-25204D™) pase 2 o 3 </t>
  </si>
  <si>
    <t>Na2HPO4 H20</t>
  </si>
  <si>
    <t>SIGMA O JTBAKER</t>
  </si>
  <si>
    <t>Frasco x 250 gr o frasco X 500g</t>
  </si>
  <si>
    <t>NADH, DPNH, β-NADH, β-Nicotinamide adenine dinucleotide, reduced disodium salt hydrate, β-DPNH, Diphosphopyridine nucleotide</t>
  </si>
  <si>
    <t>25g o 50g o 100 g</t>
  </si>
  <si>
    <t>Negro de Clorazol</t>
  </si>
  <si>
    <t>Negro de eriocromo T</t>
  </si>
  <si>
    <t>Frasco X  25 g</t>
  </si>
  <si>
    <t>Negro de Sudán</t>
  </si>
  <si>
    <t>Cualquier  marca</t>
  </si>
  <si>
    <t xml:space="preserve">N-Hexano RA </t>
  </si>
  <si>
    <t>Merck, JT Baker, Mallinckrodt</t>
  </si>
  <si>
    <t>Nistatina N6261</t>
  </si>
  <si>
    <t>Frasco x 5 g (5000000 unidades)</t>
  </si>
  <si>
    <t>Nitrato de Plata</t>
  </si>
  <si>
    <t>Nitrato de Potasio (kNO3)</t>
  </si>
  <si>
    <t>Merck 1050631000</t>
  </si>
  <si>
    <t>Frasco x 1000 g</t>
  </si>
  <si>
    <t xml:space="preserve"> RED LDF</t>
  </si>
  <si>
    <r>
      <t>Nitrato de sodio (NaNO</t>
    </r>
    <r>
      <rPr>
        <vertAlign val="subscript"/>
        <sz val="9"/>
        <rFont val="Arial Narrow"/>
        <family val="2"/>
      </rPr>
      <t>3</t>
    </r>
    <r>
      <rPr>
        <sz val="9"/>
        <rFont val="Arial Narrow"/>
        <family val="2"/>
      </rPr>
      <t>)</t>
    </r>
  </si>
  <si>
    <t>Panreac, Merck(1065370500) o equivalente</t>
  </si>
  <si>
    <t>N-naftil etilendiamina dihidrocloruro</t>
  </si>
  <si>
    <t>Normal specific pathogen free
chicken serum</t>
  </si>
  <si>
    <t>NVSL, Código del reactivo 907-ADV</t>
  </si>
  <si>
    <t>Frasco x 5ml</t>
  </si>
  <si>
    <t>Nystatin suspensión 10,000 units/ml nystatin en DPBS, aseptically processed, BioReagent, para cultivo celular</t>
  </si>
  <si>
    <t>Sigma, Merck</t>
  </si>
  <si>
    <t>O Antiserum Salmonella Poly A-I and VI</t>
  </si>
  <si>
    <t>Bacto 2264-47-2, Difco 222641 o equivalente</t>
  </si>
  <si>
    <t xml:space="preserve">O Antisuero Salmonella somático Factor 5 </t>
  </si>
  <si>
    <t xml:space="preserve">Oligo (dt) 12-18 PRIMER. Esta listo para usar como un primer en la sintesis de cDNA con transcriptasa reversa. Vial
x25ug. Ref 18418012 </t>
  </si>
  <si>
    <t>O-Phenylene diamine 5 mg (Peligroso)</t>
  </si>
  <si>
    <t>Sigma P3804-100</t>
  </si>
  <si>
    <t>Caja x 100 tabletas</t>
  </si>
  <si>
    <t>O-Phenylene diaminehydrochloride 10 mg (Peligroso)</t>
  </si>
  <si>
    <t>Sigma P8287-100</t>
  </si>
  <si>
    <t>Ornitina</t>
  </si>
  <si>
    <t>Ovoalbúmina Grado II</t>
  </si>
  <si>
    <t>Sigma  A5253</t>
  </si>
  <si>
    <t>Ovoalbúmina Grado V</t>
  </si>
  <si>
    <t>Sigma  A5503</t>
  </si>
  <si>
    <t>Frasco x 50 g</t>
  </si>
  <si>
    <t xml:space="preserve">Oxalato de amonio </t>
  </si>
  <si>
    <t>Óxido de lantano (III) &gt;98%</t>
  </si>
  <si>
    <t xml:space="preserve">MERCK , SIGMA ALDRICH o Equivalente  </t>
  </si>
  <si>
    <t>Frasco 1 kg</t>
  </si>
  <si>
    <t xml:space="preserve">Óxido de Titanio </t>
  </si>
  <si>
    <t>Merck, JT Baker, Sigma</t>
  </si>
  <si>
    <t>Parafina</t>
  </si>
  <si>
    <t>Patron de conductividad para 1413 microsiemens X cm con certificado</t>
  </si>
  <si>
    <t>Patron de MacFarland.Caja x 7 ampolletas</t>
  </si>
  <si>
    <t>ThermoScientific, BD o equivalente</t>
  </si>
  <si>
    <t>Caja x 7 ampolletas</t>
  </si>
  <si>
    <t>PBS pH 7,4 1x líquido</t>
  </si>
  <si>
    <t>Caja x 10 (500 ml)</t>
  </si>
  <si>
    <t>PCB 103</t>
  </si>
  <si>
    <t>Dr. Ehrenstorfer o equivalente</t>
  </si>
  <si>
    <t>PCB 52</t>
  </si>
  <si>
    <t>Penicilina cristalina 1.000.000 U</t>
  </si>
  <si>
    <t xml:space="preserve">Frasco x 5 ml </t>
  </si>
  <si>
    <t xml:space="preserve">Penicilina-streptomicina </t>
  </si>
  <si>
    <t>GIBCO 15140</t>
  </si>
  <si>
    <t>Peptona de Caseina</t>
  </si>
  <si>
    <t>Sharlau 07-489-500, Oxoid o equivalentes.</t>
  </si>
  <si>
    <t>Peptone de soya</t>
  </si>
  <si>
    <t>BD DifcoTM, 0436-01, Oxoid o equivalentes.</t>
  </si>
  <si>
    <t>Peróxido de hidrógeno 30%  for analysis</t>
  </si>
  <si>
    <t>Merck, Sigma Aldrich o equivalente</t>
  </si>
  <si>
    <t>Phloxine B</t>
  </si>
  <si>
    <t>Pimaricin</t>
  </si>
  <si>
    <r>
      <t>Piruvato de sodio (C</t>
    </r>
    <r>
      <rPr>
        <vertAlign val="subscript"/>
        <sz val="9"/>
        <rFont val="Arial Narrow"/>
        <family val="2"/>
      </rPr>
      <t>3</t>
    </r>
    <r>
      <rPr>
        <sz val="9"/>
        <rFont val="Arial Narrow"/>
        <family val="2"/>
      </rPr>
      <t>H</t>
    </r>
    <r>
      <rPr>
        <vertAlign val="subscript"/>
        <sz val="9"/>
        <rFont val="Arial Narrow"/>
        <family val="2"/>
      </rPr>
      <t>3</t>
    </r>
    <r>
      <rPr>
        <sz val="9"/>
        <rFont val="Arial Narrow"/>
        <family val="2"/>
      </rPr>
      <t>NaO</t>
    </r>
    <r>
      <rPr>
        <vertAlign val="subscript"/>
        <sz val="9"/>
        <rFont val="Arial Narrow"/>
        <family val="2"/>
      </rPr>
      <t>3</t>
    </r>
    <r>
      <rPr>
        <sz val="9"/>
        <rFont val="Arial Narrow"/>
        <family val="2"/>
      </rPr>
      <t>) para microbiología</t>
    </r>
  </si>
  <si>
    <t>Sigma, o cualquier marca</t>
  </si>
  <si>
    <t>Frasco</t>
  </si>
  <si>
    <t>Placas  de Fosfuro de Magnesio</t>
  </si>
  <si>
    <t>Fumicel placa</t>
  </si>
  <si>
    <t>Sobre  de aluminio X 117 g</t>
  </si>
  <si>
    <t xml:space="preserve">Plasmocin Mycoplasma Elimination Reagent </t>
  </si>
  <si>
    <t>INVIVOGEN  ant-mpt-1</t>
  </si>
  <si>
    <t>Vial x 25 mg</t>
  </si>
  <si>
    <t>Polivinilpirrolidona (PVP) 40</t>
  </si>
  <si>
    <t>Primers desalados, desprotegidos, escala 50nM</t>
  </si>
  <si>
    <t>Base nitrogenada</t>
  </si>
  <si>
    <t>Proteinase K, lista para usar</t>
  </si>
  <si>
    <t>S3020 Merck (124568) , A&amp;A biotechnology</t>
  </si>
  <si>
    <t>Pseudomonas aeruginosa ATCC 9027 con certificado en 17034. minimo pase 1 maximo pase 3</t>
  </si>
  <si>
    <t>ATCC, Microbiologics o Equivalente pase del microrganismopase  1 a maximo pase 3</t>
  </si>
  <si>
    <t>KWIK STIK, Criovial, Vial Liofilizado</t>
  </si>
  <si>
    <t>PSTEUR0200 Solución mix para análisis de plaguicidas, usada en métodos multiresiduos- 200 componentes 
Componentes Vial 1: 170 componentes
Componentes Vial 2 :30 componentes</t>
  </si>
  <si>
    <t>Scharlau</t>
  </si>
  <si>
    <t xml:space="preserve">Viales </t>
  </si>
  <si>
    <t>Puretaq ready to go PCR beads. Premezcla para optimizar amplificaciones de PCR</t>
  </si>
  <si>
    <t xml:space="preserve">Cytiva  27-9559-01 </t>
  </si>
  <si>
    <t>Kit x 96</t>
  </si>
  <si>
    <t>Qubit 1X ds DNA HS Assay Kit X 500 assays.Ref Q33231</t>
  </si>
  <si>
    <t>Qubit Assay Tubes. Tubos de pared delagada de 0.5 ml, tipo PCR. Paquete x 500Und. Ref Q32856</t>
  </si>
  <si>
    <t>Invitrogen o equivalente</t>
  </si>
  <si>
    <t>Rammnosa</t>
  </si>
  <si>
    <t xml:space="preserve">LNDV </t>
  </si>
  <si>
    <t xml:space="preserve">Random Primers 1.5mM, [~297ug/100ul].
Kit 100ul. Ref 48190011 </t>
  </si>
  <si>
    <t xml:space="preserve">RDE (Cholera filtrate lyophylized of Vibrio culture fluid) </t>
  </si>
  <si>
    <t>SIGMA C8772-1VL</t>
  </si>
  <si>
    <t>Reactivo de kovacs para revelación de indol</t>
  </si>
  <si>
    <t>Merck 1092930100, Sigma-Aldrich o equivalente</t>
  </si>
  <si>
    <t>Reactivo TDA para kits API.Caja x 2 Ampolletas x 5 ml</t>
  </si>
  <si>
    <t>Caja x 2 Ampolletas x 5 ml</t>
  </si>
  <si>
    <t>Reactivos VPA-VPB para kits API.Caja x 4 Ampolletas x 5 ml</t>
  </si>
  <si>
    <t>Caja x 4 Ampolletas x 5 ml</t>
  </si>
  <si>
    <t>Red Gel  Nucleic Acid  Gel Stain.</t>
  </si>
  <si>
    <t>Biotum. 41003</t>
  </si>
  <si>
    <t>Rhodococcus equi ATCC  6939 con certificado en 17034 pase 2 o 3.</t>
  </si>
  <si>
    <t>RNA Later Solution Tissue collection RNA stabilization solution AM 7021</t>
  </si>
  <si>
    <t xml:space="preserve">RNase AWAY en Spray solucion para descontaminar material de laboratorio como mesas y micropipetas de RNAsas. </t>
  </si>
  <si>
    <t xml:space="preserve">MBP o equivalentes </t>
  </si>
  <si>
    <t>Frasco x 475 ml</t>
  </si>
  <si>
    <t>RNase Inhibitor. Proteína recombinante con inhibidor de rnasa neutro, 40U/µl</t>
  </si>
  <si>
    <t>Invitrogen AM 2684</t>
  </si>
  <si>
    <t xml:space="preserve">RNase OUT. Kit x 5.000Und. INVITROGEN Es un potente inhibibor de ribonucleasas
de tipo pancreático tales como la Rnase A, RNasa B, Rnasa C Ref 10777019 </t>
  </si>
  <si>
    <t>RNaseA (SigmaAldrich Cat #R4642) (20mg/ml)</t>
  </si>
  <si>
    <t>SigmaAldrich Cat #R4642, invitrogen, A&amp;A biotechnology</t>
  </si>
  <si>
    <t>frasco X 10mg</t>
  </si>
  <si>
    <t>Rojo de metilo</t>
  </si>
  <si>
    <t>Frasco x 25g o Frasco x 100 g</t>
  </si>
  <si>
    <t>Rojo Fenol</t>
  </si>
  <si>
    <t>Merck, Sigma o equivalente</t>
  </si>
  <si>
    <t>Safranina</t>
  </si>
  <si>
    <t>Frasco x 25 g o Frasco x 50 g</t>
  </si>
  <si>
    <t>Salbutamol free base 100 mg. Trazable, con certificado con método de análisis e incertidumbre, vigencia no menor a 2 años</t>
  </si>
  <si>
    <t xml:space="preserve"> Dr Ehrenstorfer
DRE‐C16903000</t>
  </si>
  <si>
    <t>salicina</t>
  </si>
  <si>
    <t>Salmonella As POLY O (A~G)</t>
  </si>
  <si>
    <t xml:space="preserve">Salmonella enterica subsp. enterica (ex Kauffmann and Edwards) Le Minor and Popoff serovar enteritidis (ATCC® 13076™) </t>
  </si>
  <si>
    <t>ATCC (minimo pase 2)</t>
  </si>
  <si>
    <t>Liofilizada</t>
  </si>
  <si>
    <t xml:space="preserve">Salmonella enterica subsp. enterica (ex Kauffmann and Edwards) Le Minor and Popoff serovar Infantis (ATCC® BAA-1675D-5™) pase 2 </t>
  </si>
  <si>
    <t>Salmonella enterica subsp. enterica (ex Kauffmann and Edwards) Le Minor and Popoff serovar Paratyphi B (ATCC® BAA-1250D-5™) pase 2</t>
  </si>
  <si>
    <t xml:space="preserve">Salmonella enterica subsp. enterica (ex Kauffmann and Edwards) Le Minor and Popoff serovar Pullorum (ATCC® 13036™) pase 2 </t>
  </si>
  <si>
    <t>Salmonella enterica subsp. enterica (ex Kauffmann and Edwards) Le Minor and Popoff serovar Typhimurium (ATCC® 13311D-5™) pase 2</t>
  </si>
  <si>
    <t xml:space="preserve">Salmonella enterica subsp. enterica (ex Kauffmann and Edwards) Le Minor and Popoff serovar Typhimurium (ATCC® 14028™) pase 2 </t>
  </si>
  <si>
    <r>
      <rPr>
        <i/>
        <sz val="9"/>
        <rFont val="Arial Narrow"/>
        <family val="2"/>
      </rPr>
      <t>Salmonella</t>
    </r>
    <r>
      <rPr>
        <sz val="9"/>
        <rFont val="Arial Narrow"/>
        <family val="2"/>
      </rPr>
      <t xml:space="preserve"> O Antiserum Poly A-I &amp; Vi</t>
    </r>
  </si>
  <si>
    <t>Difco  REF 222641</t>
  </si>
  <si>
    <t>Sanivec </t>
  </si>
  <si>
    <t>Vecol</t>
  </si>
  <si>
    <t>Garrafa plástica por 4 litros</t>
  </si>
  <si>
    <t>Sensidiscos de ácido nalidíxico x 30µg</t>
  </si>
  <si>
    <t>Merck, Acumedia, BBL, Sharlau, Sigma, Oxoid</t>
  </si>
  <si>
    <t>Caja x 5 tubos x 50 discos</t>
  </si>
  <si>
    <t>Sensidiscos de amikacina x 30µg</t>
  </si>
  <si>
    <t>Sensidiscos de Amoxycillin x 10 µg</t>
  </si>
  <si>
    <t>Sensidiscos de ampicilina x 10µg</t>
  </si>
  <si>
    <t>Sensidiscos de Ampicillin/sulbactam 2:1</t>
  </si>
  <si>
    <t>Sensidiscos de bacitracina 0.04 ug</t>
  </si>
  <si>
    <t>Tubo x 50 discos</t>
  </si>
  <si>
    <t>Sensidiscos de colistin x 10 µg</t>
  </si>
  <si>
    <t>Sensidiscos de estreptomicina x 10µg</t>
  </si>
  <si>
    <t>Sensidiscos de linezolid x 30µg</t>
  </si>
  <si>
    <t>Sensidiscos de Penicilina/novobiocina 10unidades/30 ug</t>
  </si>
  <si>
    <t>Sensidiscos de Rifampicina x 5µg</t>
  </si>
  <si>
    <t>Caja x 5 tubos x 5 ug</t>
  </si>
  <si>
    <t>Sensidiscos de Sulfametoxasol 15 ug</t>
  </si>
  <si>
    <t>Sensidiscos de tetraciclina x 30µg</t>
  </si>
  <si>
    <t>Sistema de identificación Api 20E Caja x 25 galerias</t>
  </si>
  <si>
    <t>Caja x 25 pbas</t>
  </si>
  <si>
    <t>Sistema de identificación API Listeria. Caja x 10 galerías</t>
  </si>
  <si>
    <t>Caja x 10 pbas</t>
  </si>
  <si>
    <t>Skim Milk</t>
  </si>
  <si>
    <t>BD, Oxoid</t>
  </si>
  <si>
    <t xml:space="preserve">Sodio citrato tribasico dihidratado </t>
  </si>
  <si>
    <t>Merck, Emsure o similares</t>
  </si>
  <si>
    <t>Frasco X 500g</t>
  </si>
  <si>
    <t>Sodio fosfato bibásico 12 Hidrato</t>
  </si>
  <si>
    <t>Sodio Fosfato Bibasico 12 hidrato Na2HPO4 12H2O</t>
  </si>
  <si>
    <t>Solución de Hanks</t>
  </si>
  <si>
    <t>Thermofisher 88284</t>
  </si>
  <si>
    <t>Solución Hoyer</t>
  </si>
  <si>
    <t>Solucion Mix de estandares de plagucidas Smart Solutions v700 PestiMix Kit 1</t>
  </si>
  <si>
    <t>Dr Ehrenstorfer DRE-K50000087AL</t>
  </si>
  <si>
    <t>Frasco x 1mL (5 unidades)</t>
  </si>
  <si>
    <t>Solución Patrón de Cromo 1000 mg Cr/L trazable a SRM de NIST Cr(NO₃)₂ en HNO₃ 0,5 mol/l 1000 mg/L Cr Certipur®(referencia  Merck 119779 )</t>
  </si>
  <si>
    <t>Frasco x 100 mL</t>
  </si>
  <si>
    <t>Solución Patrón de Hierro 1000 mg Fe/L</t>
  </si>
  <si>
    <t>Solución Patrón de Mercurio 1000 mg Hg/L , trazable a SRM de NIST Hg(NO₃)₂ en HNO₃ 2 mol/l  Certipur® (referencia  Merck 170226 )</t>
  </si>
  <si>
    <t>Solución Patrón de Plomo 1000 mg Pb/L</t>
  </si>
  <si>
    <t>Merck (1197760100) o equivalente</t>
  </si>
  <si>
    <t>Solución Patrón de Potasio 1000 mg K/L</t>
  </si>
  <si>
    <t>Merck (1702300100) o equivalente</t>
  </si>
  <si>
    <t xml:space="preserve">Sonda Custom TaqMan Probe, diseñada por usted mismo purificacada con HPLC
X20,000 pmol (20nm), marcada con 6FAM/ VIC/ TET/ NED como reportero y MGBNFQ como atenuador. NO Incluye primers Ref 4316033 </t>
  </si>
  <si>
    <t>Applied Biosystem</t>
  </si>
  <si>
    <t>Sonda dual de hasta 35 bases en escala de 250nM (garantizados 25nM) con BHQ como atenuador</t>
  </si>
  <si>
    <t>Sonda para PCR en tiempo real de rango 15-35pb en escala de 200nM marcación dual Marca:18064071</t>
  </si>
  <si>
    <t xml:space="preserve">Sonda Taqman de Marcaje dual purificada.  Longitud: Hasta 30 bases. Escala de síntesis:  25nmol a 100nmol . Marcada con FAM/ VIC/ TET/ HEX/NED como reportero y TAMRA como atenuador. </t>
  </si>
  <si>
    <t>Sorbitol</t>
  </si>
  <si>
    <t xml:space="preserve">Staphylococcus aureus subsp. aureus ATCC 49444 con certificado en 17034 </t>
  </si>
  <si>
    <t>Sterikon plus bioindicador</t>
  </si>
  <si>
    <t>Caja x 15 ampollas</t>
  </si>
  <si>
    <r>
      <t xml:space="preserve">Stick de </t>
    </r>
    <r>
      <rPr>
        <i/>
        <sz val="9"/>
        <rFont val="Arial Narrow"/>
        <family val="2"/>
      </rPr>
      <t>Bacillus pumilus</t>
    </r>
    <r>
      <rPr>
        <sz val="9"/>
        <rFont val="Arial Narrow"/>
        <family val="2"/>
      </rPr>
      <t xml:space="preserve"> derivada ATCC® 700814</t>
    </r>
  </si>
  <si>
    <r>
      <t>Stick de</t>
    </r>
    <r>
      <rPr>
        <i/>
        <sz val="9"/>
        <rFont val="Arial Narrow"/>
        <family val="2"/>
      </rPr>
      <t xml:space="preserve"> Pseudomonas fluorescens</t>
    </r>
    <r>
      <rPr>
        <sz val="9"/>
        <rFont val="Arial Narrow"/>
        <family val="2"/>
      </rPr>
      <t xml:space="preserve"> derivada ATCC® 13526</t>
    </r>
  </si>
  <si>
    <t xml:space="preserve">Duo Stick </t>
  </si>
  <si>
    <t>Streptavidina - HRP</t>
  </si>
  <si>
    <t>Vial 6 ul - 600ul</t>
  </si>
  <si>
    <t xml:space="preserve">Substrato TMB (Enhanced K Blue TMB Substrate) </t>
  </si>
  <si>
    <t>Neogen 308175</t>
  </si>
  <si>
    <t>Frasco x 200 mL</t>
  </si>
  <si>
    <t>Succinato Disodico</t>
  </si>
  <si>
    <t>Sigma, S-2378</t>
  </si>
  <si>
    <t>Suero bovino adulto esteril</t>
  </si>
  <si>
    <t>Sigma B9433</t>
  </si>
  <si>
    <t xml:space="preserve">Suero control positivo fuerte de referencia internacional para Brucella abortus. Con certtificado </t>
  </si>
  <si>
    <t xml:space="preserve">NVSL , SVANOVA o  otro de otro laborarorio  de referencia </t>
  </si>
  <si>
    <t>Suero control positivo moderado de referencia internacional para Brucella abortus. Con certificado</t>
  </si>
  <si>
    <t>NVSL, SVANOCA o otro laboratorio  de referencia</t>
  </si>
  <si>
    <t xml:space="preserve">Suero de referencia negativo AIID Inmunodifusion Influenza Aviar </t>
  </si>
  <si>
    <t>NVSL AMES</t>
  </si>
  <si>
    <t>Frasco liofilizado  x 0,6 ml</t>
  </si>
  <si>
    <t>Suero de Referencia Negativo para Diarrea Viral Bovina (antígeno)</t>
  </si>
  <si>
    <t>NVSL Ref 546 BDV</t>
  </si>
  <si>
    <t>Suero de Referencia Negativo para Mycobacterium paratuberculoso</t>
  </si>
  <si>
    <t xml:space="preserve">Suero de referencia positivo debil AIID Inmunodifusion Influenza Aviar </t>
  </si>
  <si>
    <t xml:space="preserve">Suero de referencia positivo fuerte AIID Inmunodifusion Influenza Aviar </t>
  </si>
  <si>
    <t>Frasco liofilizado x 0,6 ml</t>
  </si>
  <si>
    <t>Suero de Referencia Positivo Fuerte para Leucosis Enzoótica Bovina</t>
  </si>
  <si>
    <t>Suero de Referencia Positivo para Diarrea Viral Bovina (antígeno) tipo 2 Ref: 546 BDV</t>
  </si>
  <si>
    <t>Suero de Referencia Positivo para Mycobacterium paratuberculoso</t>
  </si>
  <si>
    <t>Suero de Referencia Positivo para Rinotraqueitis Infecciosa Bovina</t>
  </si>
  <si>
    <t>Suero Equino Estéril</t>
  </si>
  <si>
    <t>Suero fetal bovino gamma irradiado</t>
  </si>
  <si>
    <t>Suero H5N9 Influenza Aviar</t>
  </si>
  <si>
    <t>Suero H6N2  Influenza Aviar</t>
  </si>
  <si>
    <t>Suero H7N3  Influenza Aviar</t>
  </si>
  <si>
    <t>Suero H9N2  Influenza Aviar</t>
  </si>
  <si>
    <t>Suero negativo para Newcastle</t>
  </si>
  <si>
    <t>Suero porcino</t>
  </si>
  <si>
    <t>GIBCO 11500646</t>
  </si>
  <si>
    <t>Sulfato de cobre pentahidratado 98-102%</t>
  </si>
  <si>
    <t>panreac, JT Baker, Merck o equivalente</t>
  </si>
  <si>
    <t>Sulfato de magnesio anhidro</t>
  </si>
  <si>
    <t>Sigma Aldrich o equivalente</t>
  </si>
  <si>
    <t>Sulfato de magnesio heptahidratado (MgSO4.7H2O) &gt; 99%</t>
  </si>
  <si>
    <t>Cualquier marca Panreac, sigma Aldrich o equivalente</t>
  </si>
  <si>
    <t xml:space="preserve">Sulfato de Potasio </t>
  </si>
  <si>
    <t>Sulfato de sodio anhidro granulado PA con certificado de análisis trazable por lote y descargable mediante el website del fabricante</t>
  </si>
  <si>
    <t>Sulfito de sodio (Na2SO3)</t>
  </si>
  <si>
    <t>Sigma-Aldrich o equivalente</t>
  </si>
  <si>
    <t>SuperScript II, en concentración [200Und/μl], Transcriptasa reversa. con una mutación que elimino la actividad de RNAsa H, por lo cual el RNA molde sirve para muchas copias optimizando el rendimiento de la enzima. Marca INVITROGEN 4 X 10.000Und son 40.000und 200 rxns Aprox. 18064071</t>
  </si>
  <si>
    <t>SuperScript™ III One-Step RT-PCR System with Platinum™ Taq High Fidelity DNA Polymerase. 12574035</t>
  </si>
  <si>
    <t xml:space="preserve">SuperScript™ III Platinum™ One-Step qRT-PCR Kit. Ref 11732-020 </t>
  </si>
  <si>
    <t>SuperScript™ III RT- First strand syntesis system for RT-PCR 18080051</t>
  </si>
  <si>
    <t>Suplemento CTS™ GlutaMAX™-I</t>
  </si>
  <si>
    <t>Gibco A1286001</t>
  </si>
  <si>
    <t>Suplemento Extracto de malta</t>
  </si>
  <si>
    <t>Merck, Oxoid , A&amp;A Biotechnology</t>
  </si>
  <si>
    <t>Swine influenza 2009 H1N1 positive
control RNA for N1 PCR</t>
  </si>
  <si>
    <t>NVSL. 305-IDV</t>
  </si>
  <si>
    <t>vial 0.05 ml</t>
  </si>
  <si>
    <t>SYBR Green PCR Master Mix. Set 2x5 mL. Ref 4364344</t>
  </si>
  <si>
    <t xml:space="preserve">SYBR Safe (10.000X), para tinción de ácidos nucleicos en gel. Vial x400µl. Ref S33102 </t>
  </si>
  <si>
    <t xml:space="preserve">TAQ DNA Polimerasa Recombinante, origen Brasil, en concentración 5Und/µl.Incluye un vial de MgCl2 y un vial de Buffer 10X. Kit x500und. Ref 11615010 </t>
  </si>
  <si>
    <t xml:space="preserve">TaqMan Fasta virus 1-Step Master Mix, 1- pack, 200 rxn / 20 µl eachm Presentación: Vial 1 ml </t>
  </si>
  <si>
    <t>Tego 51</t>
  </si>
  <si>
    <t>RED LASE</t>
  </si>
  <si>
    <t>Test de inmunodifusión en Gel de Agar para la detección de anticuerpos contra el virus de Anemia Infecciosa Equina</t>
  </si>
  <si>
    <t>IDVET/IDEXX</t>
  </si>
  <si>
    <t>200 reacciones</t>
  </si>
  <si>
    <t>Tetrabutilamonio hidrógeno sufato para HPLC</t>
  </si>
  <si>
    <t>Panreac, Merck o equivalente</t>
  </si>
  <si>
    <t>Tiocianato de guanidina</t>
  </si>
  <si>
    <t>Sigma Aldrich</t>
  </si>
  <si>
    <t xml:space="preserve">Tiosulfato de sodio pentahidratado PA con certificado de análisis trazable por lote </t>
  </si>
  <si>
    <t>Tiras para prueba de oxidasa</t>
  </si>
  <si>
    <t>Merck, Oxoid o equivalentes</t>
  </si>
  <si>
    <t xml:space="preserve">Frasco x 50 tiras </t>
  </si>
  <si>
    <t>Tracklt 100bp DNA Ladder, consiste en la adición de 2 colorantes de corrida, uno que va con la muestra y otro que corre delante de la muestra indicando el momento de mejor visualización. Listo para usar. Invitrogen X 100 Aplicaciones. Marca: Ref 10488058</t>
  </si>
  <si>
    <t>Trehalosa</t>
  </si>
  <si>
    <t>Triphenyl Phosphate (Trifenilo fosfato) para síntesis, pureza ≥ 99%,  CAS 115-86-6</t>
  </si>
  <si>
    <t>Frasco de vidrio x 50g/ Frasco plástico X 100g/250g</t>
  </si>
  <si>
    <t>Tris - HCL (Listo para usar en Polvo)</t>
  </si>
  <si>
    <t>Amresco o equivalente</t>
  </si>
  <si>
    <t>Frasco X 1 Kg</t>
  </si>
  <si>
    <t>Trizol LS Reagent  Ref 10296028</t>
  </si>
  <si>
    <t>Ambion Ref 10296028</t>
  </si>
  <si>
    <t>Frasco x 200mL</t>
  </si>
  <si>
    <t>Trizol Reagent  Ref 15596018</t>
  </si>
  <si>
    <t>Ambion o Invitrogen 15596018</t>
  </si>
  <si>
    <t>TrypLE™ Express Enzyme (1X), no phenol red</t>
  </si>
  <si>
    <t>GIBCO  12604013</t>
  </si>
  <si>
    <t>Trypsin 1:250</t>
  </si>
  <si>
    <t>Gibco 27250-018</t>
  </si>
  <si>
    <t>Trypsina EDTA 0.05%</t>
  </si>
  <si>
    <t>GIBCO 25300-54</t>
  </si>
  <si>
    <t xml:space="preserve">Frasco x 100 ml </t>
  </si>
  <si>
    <t xml:space="preserve">Trysina TPCK tratada </t>
  </si>
  <si>
    <t>Thermofisher  4370285</t>
  </si>
  <si>
    <t>Frasco x  50 mg</t>
  </si>
  <si>
    <t>Tube Lowenstein- Jensen Gruft 100EA</t>
  </si>
  <si>
    <t>BD 297653</t>
  </si>
  <si>
    <t>Tween 20</t>
  </si>
  <si>
    <t>Sigma P-1379</t>
  </si>
  <si>
    <t>Frasco x 500 ml o (5 frascos x 100 ml)</t>
  </si>
  <si>
    <t>Tween 80</t>
  </si>
  <si>
    <t>Merck, Sigma-Aldrich</t>
  </si>
  <si>
    <t>Frasco x 500 ml o Frasco por 1000 ml</t>
  </si>
  <si>
    <t>UltraPure Agarose; (500 g);  Ref 16500-500</t>
  </si>
  <si>
    <t>Urea</t>
  </si>
  <si>
    <t>J.T Baker, panreac o equivalente</t>
  </si>
  <si>
    <t>Varsol</t>
  </si>
  <si>
    <t>Bioequipos</t>
  </si>
  <si>
    <t>Vaselina</t>
  </si>
  <si>
    <t>Frasco x 500 g o 1 kg</t>
  </si>
  <si>
    <t>Verde malaquita oxalato</t>
  </si>
  <si>
    <t>Frasco x 10g o 25 g</t>
  </si>
  <si>
    <t>Vesicular stomatitis (VS) PCR
positive amplification control RNA (Extracted RNA from vesicular stomatitis (VS) virus
New Jersey (073-VDV-1501) and vesicular
stomatitis (VS) virus Indiana-1 (070-VDV-1501).)</t>
  </si>
  <si>
    <t>NVSL. 305-VDV</t>
  </si>
  <si>
    <t>Vial 50.0 uL</t>
  </si>
  <si>
    <t>Virkons</t>
  </si>
  <si>
    <t>Lanxess</t>
  </si>
  <si>
    <t>Tarro x 5 kg</t>
  </si>
  <si>
    <t>Vitamina K</t>
  </si>
  <si>
    <t>Xylenes (Xilol)</t>
  </si>
  <si>
    <t>JT baker o equivalente</t>
  </si>
  <si>
    <t>Frasco x 500 ml o 1 L</t>
  </si>
  <si>
    <t>Yeast hydrolysate enzymatic</t>
  </si>
  <si>
    <t xml:space="preserve">MP Biomedicals </t>
  </si>
  <si>
    <t>Caneca x 5 libras</t>
  </si>
  <si>
    <t xml:space="preserve">Yeast Torula </t>
  </si>
  <si>
    <t>Yodo con certificado de análisis del lote, ficha de seguridad y fecha de vencimiento no inferior a 3 años</t>
  </si>
  <si>
    <t>Frasco x 125 g o Frasco X 100g</t>
  </si>
  <si>
    <t>Yodo-bencil-Bromuro</t>
  </si>
  <si>
    <t>SIGMA ALDRICH</t>
  </si>
  <si>
    <t xml:space="preserve">REF  427691.  Frasco  por 25 g
</t>
  </si>
  <si>
    <t xml:space="preserve">yoduro de potasio </t>
  </si>
  <si>
    <t>Kit ELISA Indirecta para la Detección de Anticuerpos Frente a la Brucelosis. IDEXX Brucelosis SUERO
Presentación: Kit x 10 placas para 460 muestras.</t>
  </si>
  <si>
    <t>Marca con Registro ICA</t>
  </si>
  <si>
    <t>Kit ELISA Indirecta para la Detección de Anticuerpos frente a la Brucelosis. 
Presentación: Kit x 10 placa</t>
  </si>
  <si>
    <t>Bionnote</t>
  </si>
  <si>
    <t xml:space="preserve"> LNDV</t>
  </si>
  <si>
    <t>Ácido láctico Cas 79-33-4</t>
  </si>
  <si>
    <t>Aeros ,  JT Baker, VWR</t>
  </si>
  <si>
    <t>Agua ultrapura destilada para uso en Biología Molecular con certificado de libre de RNAsas y DNAsas</t>
  </si>
  <si>
    <t>Gibco o equivalente</t>
  </si>
  <si>
    <t>Alcohol isoamilico</t>
  </si>
  <si>
    <t>Frasco x 500 ml o 1000ml</t>
  </si>
  <si>
    <t xml:space="preserve">Alcohol polivinílico </t>
  </si>
  <si>
    <t xml:space="preserve">Bacitracina </t>
  </si>
  <si>
    <t>Bálsamo de Canadá (Reactivo para entomología). Resina espesa derivada del Abeto, con índice de refracción 90% admisible con el vidrio usado en  microscopia para el montaje permanente y observación de estructuras de moscas de la fruta y de insectos en general</t>
  </si>
  <si>
    <t>Biopack o equivalente</t>
  </si>
  <si>
    <t>Carboxileno</t>
  </si>
  <si>
    <t>Cualquier</t>
  </si>
  <si>
    <t>Casamino Acids</t>
  </si>
  <si>
    <t>Cephalexine</t>
  </si>
  <si>
    <t>Cloranfenicol</t>
  </si>
  <si>
    <t>Amresco Gentech 0230 o equivalente</t>
  </si>
  <si>
    <t>Cloruro de Litio (LiCl) grado biología molecular</t>
  </si>
  <si>
    <t xml:space="preserve">Frasco x 100g o 250 g </t>
  </si>
  <si>
    <t>DEPC Diethyl pyrocarbonate (DEPC)</t>
  </si>
  <si>
    <t>sigma, merck</t>
  </si>
  <si>
    <t>Frasco x 100 gr</t>
  </si>
  <si>
    <t>D-Manitol microbiología ,≥98%</t>
  </si>
  <si>
    <t>D-Sacarosa</t>
  </si>
  <si>
    <t>Merck 1.07687.0250</t>
  </si>
  <si>
    <t>Euparal mounting medium</t>
  </si>
  <si>
    <t>Enthos o equivalente</t>
  </si>
  <si>
    <t>Frasco de 100 a 500 ml</t>
  </si>
  <si>
    <t>Fenol en cristales grado biología molecular</t>
  </si>
  <si>
    <t>Fenol-cloroformo-alcohol isoamilico 25:24:1.</t>
  </si>
  <si>
    <t>Frasco x 400 ml o superior</t>
  </si>
  <si>
    <t>Naftalina</t>
  </si>
  <si>
    <t>Polipectato de sodio (sal sódica del ácido poligalacturónico)</t>
  </si>
  <si>
    <t>Proteasa pectona</t>
  </si>
  <si>
    <t>SDS</t>
  </si>
  <si>
    <t>Sigma-Aldrich L5750</t>
  </si>
  <si>
    <t>Sulfato de amonio, pureza ≥99,5%, trazable a NIST</t>
  </si>
  <si>
    <t>Sigma Flujka 59845</t>
  </si>
  <si>
    <t>Sulfato de estreptomicina</t>
  </si>
  <si>
    <r>
      <t xml:space="preserve">Sigma 3810-74-0, </t>
    </r>
    <r>
      <rPr>
        <b/>
        <sz val="9"/>
        <rFont val="Arial Narrow"/>
        <family val="2"/>
      </rPr>
      <t>S9137</t>
    </r>
  </si>
  <si>
    <t>Sulfato de manganeso II R.A. &gt;= 99%</t>
  </si>
  <si>
    <t>Sigma-Aldrich M7634</t>
  </si>
  <si>
    <t>Timsen</t>
  </si>
  <si>
    <t>Triptona</t>
  </si>
  <si>
    <t>Frasco x 250g o 500 g</t>
  </si>
  <si>
    <t xml:space="preserve">Tris base. Grado ACS </t>
  </si>
  <si>
    <t>Sigma T6791</t>
  </si>
  <si>
    <t>Estandar Diclofenaco sodico estandar de referencia de la farmacopea de los Estados Unidos (USP)
fecha de vigencia ó con fecha no menor a 2 años</t>
  </si>
  <si>
    <t>SUPELCO o equivalente</t>
  </si>
  <si>
    <t>Estandar Triclosan
fecha de vigencia ó con fecha no menor a 2 años</t>
  </si>
  <si>
    <t>Frasco x 1g</t>
  </si>
  <si>
    <t>Estandar Niacinamide
fecha de vigencia ó con fecha no menor a 2 años</t>
  </si>
  <si>
    <t>Estandar Piroxicam
fecha de vigencia ó con fecha no menor a 2 años</t>
  </si>
  <si>
    <t>Frasco  x200 mg</t>
  </si>
  <si>
    <t>Estandar Sulfadiazine
fecha de vigencia ó con fecha no menor a 2 años</t>
  </si>
  <si>
    <t>Frasco x 500 mg</t>
  </si>
  <si>
    <t>Estandar Thiamine Hydrochloride
fecha de vigencia ó con fecha no menor a 2 años</t>
  </si>
  <si>
    <t>Estandar Tilosina
fecha de vigencia ó con fecha no menor a 2 años</t>
  </si>
  <si>
    <t>Valor CALIDAD, REGISTRO Y  SAT</t>
  </si>
  <si>
    <t>Responsble</t>
  </si>
  <si>
    <t>1/4" Ceramic Sphere (esferas de ceramica)</t>
  </si>
  <si>
    <t>MP BIOMEDICALS ref 116540424 o equivalente</t>
  </si>
  <si>
    <t>100 each</t>
  </si>
  <si>
    <t>15ml Conical Tubes(50) Estériles</t>
  </si>
  <si>
    <t>MP BIOMEDICALS  116930000 o equivalente</t>
  </si>
  <si>
    <t>Bolsa x 50</t>
  </si>
  <si>
    <t>Adaptador de celular para lentes microscópicos</t>
  </si>
  <si>
    <t>SOLOMARK, Swift, CitoHelper o equivalente</t>
  </si>
  <si>
    <t xml:space="preserve">unidad </t>
  </si>
  <si>
    <t>Adhesivos para microplacas</t>
  </si>
  <si>
    <t>Whatman 7704-0001 o equivalente</t>
  </si>
  <si>
    <t xml:space="preserve">Caja X 100 </t>
  </si>
  <si>
    <t>Aguja desechable 16 G x 1½" (tribicelada)</t>
  </si>
  <si>
    <t>BD, Vacutest o equivalente</t>
  </si>
  <si>
    <t>Aguja desechable 20 G X 1½" (tribicelada)</t>
  </si>
  <si>
    <t xml:space="preserve">Caja x 100 </t>
  </si>
  <si>
    <t>Aguja desechable para toma de muestras sanguíneas para tubo al vacío 21 G x 1½" (tribicelada)</t>
  </si>
  <si>
    <t>Aguja para disección con mango metálico con punta curva</t>
  </si>
  <si>
    <t>Aguja para disección con mango metálico con punta recta</t>
  </si>
  <si>
    <t xml:space="preserve">Agujas desechables No 27 x ½" </t>
  </si>
  <si>
    <t>Agujas vacutainer 18G</t>
  </si>
  <si>
    <t>CAJA X 100UN</t>
  </si>
  <si>
    <t xml:space="preserve">Agujas vacutainer 20 ó 21G x 1" </t>
  </si>
  <si>
    <t xml:space="preserve">Algodón dental </t>
  </si>
  <si>
    <t xml:space="preserve">Bolsa de 1000 tacos, 50  paquetes /de 20 Unidades  o 20 paquetes/de 50 Unidades </t>
  </si>
  <si>
    <t>Algodón quirúrgico 100% Natural (Con fecha de vencimiento superior a un año)</t>
  </si>
  <si>
    <t>Rollo x 500 gm</t>
  </si>
  <si>
    <t>Anillo de hierro para soporte universal Diametro de 75 milímetros</t>
  </si>
  <si>
    <t>Anillo de vertido azul tapa GL 32</t>
  </si>
  <si>
    <t>Paquete x 10</t>
  </si>
  <si>
    <t>Anillo de vertido azul tapa GL 45</t>
  </si>
  <si>
    <t>Anillo plástico para inclusión de parafina</t>
  </si>
  <si>
    <t>Aplicadores en empaque individual  independiente estériles</t>
  </si>
  <si>
    <t>Aplicadores sin punta de algodón</t>
  </si>
  <si>
    <t>Bolsa x 100</t>
  </si>
  <si>
    <t>Asa bacteriológica curva en ferroniquel</t>
  </si>
  <si>
    <t>Asa bacteriológica estéril desechable de 10 µl con asa de siembra en un extremo y aguja en el otro</t>
  </si>
  <si>
    <t>Paquete x 20 ó Paquete x 50</t>
  </si>
  <si>
    <t>Asa bacteriológica recta en niquel-cromo</t>
  </si>
  <si>
    <t>Asa bacteriológica redonda en acero inoxidable</t>
  </si>
  <si>
    <t>Asa desechables de 1µl</t>
  </si>
  <si>
    <t>Marienfield o equivalente</t>
  </si>
  <si>
    <t xml:space="preserve">Caja x 1000 </t>
  </si>
  <si>
    <t>Asa o espatula en forma de L (Drigalski) desechable.</t>
  </si>
  <si>
    <t>VWR o equivalente</t>
  </si>
  <si>
    <t>Caja x 500</t>
  </si>
  <si>
    <t>Atomizador plástico (PP) con dispersión tipo spray de 250 ml</t>
  </si>
  <si>
    <t>Atomizador plástico (PP) con dispersión tipo Spray de 400 - 500 ml</t>
  </si>
  <si>
    <t xml:space="preserve">Balón aforado de 10 ml clase A no ámbar, con certificado de fábrica (calidad y rastreabilidad mediante link del fabricante), borosilicato 3.3 que cumpla con los estándares DIN en ISO 1042 </t>
  </si>
  <si>
    <t>Brand, Pyrex, Corning, Kymax o equivalente</t>
  </si>
  <si>
    <t>Balón aforado de 100 ml clase A, con tapa esmerilada o en polietileno, certificado de fábrica (calidad y rastreabilidad), borosilicato 3.3 que cumpla con los estándares DIN en ISO 1042, e impresion en ceramica que cumpla con norma iso 12600. Control y garantia NCA ( o equivalente)  menor o igual  a 0,4 y certificación del fabricante que resiste temperaturas hasta 250°C, sibn perder la volumetria  Unidad. Cumplimiento DIN ISO 12600</t>
  </si>
  <si>
    <t>Balon aforado de 1000 ml clase B ó Clase A en vidrio con tapa de vidrio o polietileno, normatividad ASTM E-438 ó DIN EN ISO 1042 Certificado por lote</t>
  </si>
  <si>
    <t>Balon aforado de 200 ml clase A ó B en vidrio con tapa de vidrio o polietileno, normatividad ASTM E-438 o DIN EN ISO 1042 Certificado por lote.</t>
  </si>
  <si>
    <t>Balón aforado de 25 ml clase A Antiactínico, borosilicato 3.3 que cumpla con los estándares DIN en ISO 1042, impresión en cerámica que cumpla con la norma. NCA ( o equivalente) menor o igual a 0,4 y certificación del fabricante que resiste temperaturas hasta de 250°C sin perder la volumetria.</t>
  </si>
  <si>
    <t xml:space="preserve">Balón aforado de 25 ml clase A no ámbar, con certificado de fábrica (calidad y rastreabilidad), borosilicato 3.3 que cumpla con los estándares DIN en ISO 1042 </t>
  </si>
  <si>
    <t>Balón aforado de 5 ml clase A Antiactínico, borosilicato 3.3 que cumpla con los estándares DIN en ISO 1042, impresión en cerámica que cumpla con la norma ISO4796-1:2000. NCA ( o equivalente) menor o igual a 0,4 y certificación del fabricante que resiste temperaturas hasta de 250°C sin perder la volumetria.</t>
  </si>
  <si>
    <t>Balón aforado de 50 ml clase A, con certificado de fábrica (calidad y rastreabilidad), borosilicato 3.3 que cumpla con los estándares DIN en ISO 1042  certificado por lote</t>
  </si>
  <si>
    <t>Balón volumétrico clase A certificado de lote 200ml con tapa esmerilada o tapa plastica en polietileno</t>
  </si>
  <si>
    <t>Balón volumétrico clase A certificado de lote 250ml con tapa esmerilada o tapa plastica en polietileno</t>
  </si>
  <si>
    <t>Balón volumetrico clase A de 1000 ml que cumpla con el estandar ASTM ó DIN en ISO 1042. Certificado por lote verificado por link del fabricante. Trazables con Nist. Con aforo bien marcado con tapón y boca esmerilada.</t>
  </si>
  <si>
    <t>Balón volumetrico clase A de 2000 ml que cumpla con el estandar ASTM ó DIN en ISO 1042. Certificado ipor lote verificado por link del fabriucante. Trazables con Nist o equivalente. Con aforo bien marcado con tapa esmerilada o plastica en polietileno</t>
  </si>
  <si>
    <t>Balones de fondo redondo de 250 mL con cabeza de vidrio esmerilado boca 24/40, material vidrio borosilicato 3.3, resistentes al calor y a casi todos los productos químicos según DIN en ISO 4797</t>
  </si>
  <si>
    <t>Bandeja en acero inoxidable, resistente a ácidos y bases 26 a  30 (largo) x 17  a 20 (ancho) x 5 a 6 cm (profundidad)</t>
  </si>
  <si>
    <t>Bandeja en acero inoxidable, resistente a ácidos y bases 48 a 52 (largo) x 38 a 42 (ancho) x 18 a 22 cm (profundidad)</t>
  </si>
  <si>
    <t>Bandeja en polipropileno con tapa ajustable de 28 a 30 X 14 a 16  X 7 a 9cm (LxWxD) resistente a esterilización por autoclave</t>
  </si>
  <si>
    <t>Bandeja Plastica de polipropileno  31 a 33 (Largo) x 46 a 48 (Ancho)  x 6 a 8 cm (Profundidad)</t>
  </si>
  <si>
    <t>Vaniplast o Equvalente</t>
  </si>
  <si>
    <t>Bandeja profunda 31 a 33 x16 a 18 x 6 a 7</t>
  </si>
  <si>
    <t>Cole -parmer o equivalente</t>
  </si>
  <si>
    <t>Barra agitadora magnética forma cilíndrica con anillo central 20 mm x 6 mm (longitud x diámetro) medidas aproximadas</t>
  </si>
  <si>
    <t>Fischer Scientific o equivalente</t>
  </si>
  <si>
    <t>Barra agitadora magnética forma cilíndrica con anillo central 40 mm x 8mm (longitud x diámetro) medidas aproximadas</t>
  </si>
  <si>
    <t>Barra agitadora magnética forma cilíndrica con anillo central de 70 a 80 mm x 8,5 a 9 mm (longitud x diámetro) medidas aproximadas</t>
  </si>
  <si>
    <t>Barra magnética para agitación de 1 cm de longitud cubierta de teflon</t>
  </si>
  <si>
    <t>Barra magnética para agitación de 3 cm de longitud cubierta de teflon</t>
  </si>
  <si>
    <t>Batas de laboratorio antifluidos con puño resortado, manga larga  y botones a presión o tipo snaps. Largas hasta rodillas.  Talla L</t>
  </si>
  <si>
    <t>Cualquier Marca</t>
  </si>
  <si>
    <t>Batas de laboratorio antifluidos con puño resortado, manga larga y botones a presión o tipo snaps. Largas hasta rodillas.  Talla M</t>
  </si>
  <si>
    <t>Batas desechables con cremallera o botones  desechables en tela quirúrgica color azul. Talla M.</t>
  </si>
  <si>
    <t>Batas desechables con cremallera o botones desechables en tela quirúrgica color azul. Talla L.</t>
  </si>
  <si>
    <t>Bayetilla blanca</t>
  </si>
  <si>
    <t>Rollo 1,5 m</t>
  </si>
  <si>
    <t>Metros</t>
  </si>
  <si>
    <t>Bidón 60L Metálico (Aro y Tapa)</t>
  </si>
  <si>
    <t>Bidones de 20 litros doble tapa (tapón y rosca) plástico alta densidad opaco para residuos</t>
  </si>
  <si>
    <t>Unidades</t>
  </si>
  <si>
    <t>Bisturí industrial para trabajo pesado con 5 cuchillas de acero SK4</t>
  </si>
  <si>
    <t>Bolsa autoclavable roja con logo de riesgo biológico 14 X 19" (36 x 48 cm)</t>
  </si>
  <si>
    <t>Fisher 01-828B o equivalente</t>
  </si>
  <si>
    <t xml:space="preserve">Caja x 200 </t>
  </si>
  <si>
    <t>Bolsa autoclavable roja con logo de riesgo biológico 8 x 12" (20x30 cm)</t>
  </si>
  <si>
    <t>Fisher 01-828A o equivalente</t>
  </si>
  <si>
    <t>Bolsa autoclavable roja en polipropileno de  37 a 38 x 48" (94 x 122 cm)</t>
  </si>
  <si>
    <t>Fisher 01-828E o equivalente</t>
  </si>
  <si>
    <t>Bolsa autoclavable roja en polipropileno tamaño 19 x 23" (48 x 58 cm)</t>
  </si>
  <si>
    <t>Fisher 01-814B o equivalente</t>
  </si>
  <si>
    <t>Bolsa de cierre hermetico 30*45 cm.  y/o 30 * 40 a 45 cm</t>
  </si>
  <si>
    <t>ziploc o marca equivalente</t>
  </si>
  <si>
    <t>Paquete x 100</t>
  </si>
  <si>
    <t>Bolsa estéril para stomacher  de 3500 ml</t>
  </si>
  <si>
    <t>Whirlpack, Seward o equivalente</t>
  </si>
  <si>
    <t>paquete x 200 bolsas</t>
  </si>
  <si>
    <t>Bolsa estéril para stomacher con filtro de 400 ml</t>
  </si>
  <si>
    <t xml:space="preserve">Bolsa Hermética de 18x20 o 22  Cm </t>
  </si>
  <si>
    <t xml:space="preserve">Bolsa x 100 </t>
  </si>
  <si>
    <t>Bolsa plástica cierre hermético 14 cm x 10 cm</t>
  </si>
  <si>
    <t xml:space="preserve">Bolsa plástica cierre hermético 17 X 18 a 22 cm Calibre 2. </t>
  </si>
  <si>
    <t>Paquete x 30</t>
  </si>
  <si>
    <t>Bolsa plástica cierre hermético 20 cm x 20 o 24 cm</t>
  </si>
  <si>
    <t>Bolsa plástica cierre hermético 22 cm x 18 cm</t>
  </si>
  <si>
    <t xml:space="preserve">Paquete x 50 </t>
  </si>
  <si>
    <t>Bolsa plástica cierre hermético 40 cm x 40 cm</t>
  </si>
  <si>
    <t>Bolsa plástica cierre hermético 40 cm x 48 cm</t>
  </si>
  <si>
    <t>Bolsa plástica cierre hermético 5 cm x 5 cm</t>
  </si>
  <si>
    <t>Bolsa plástica de 1 Kg en polipropileno de 5" X 10 calibre 2</t>
  </si>
  <si>
    <t xml:space="preserve">Paquete x 1000 </t>
  </si>
  <si>
    <t>Bolsa Plastica de 2kg. Fondo cuadrado o base fija.</t>
  </si>
  <si>
    <t>Bolsa roja con logo de riesgo biológico tipo hospitalaria en polipropileno o polietileno. Calibre 5, de 40 cm x 60 cm</t>
  </si>
  <si>
    <t>Paquete por 100 unidades</t>
  </si>
  <si>
    <t>Bolsa roja con logo de riesgo biológico tipo hospitalaria en polipropileno o polietileno. Calibre 5, de 60 cm x 90-100 cm</t>
  </si>
  <si>
    <t>Bolsa roja con logo de riesgo biológico tipo hospitalaria en polipropileno o polietileno. Calibre 5  de 20 cm x 30 cm</t>
  </si>
  <si>
    <t>Bolsa Whirl-Pak Nasco fondo redondo para stomacher</t>
  </si>
  <si>
    <t>BO1239WA o equivalente</t>
  </si>
  <si>
    <t>Bolsa Whirl-Pak Nasco stand up white write-on strip 12,7 x 30,5 cm; capacidad 27 oz (798 ml)</t>
  </si>
  <si>
    <t>BO1448WA o equivalente</t>
  </si>
  <si>
    <t>Caja X 250</t>
  </si>
  <si>
    <t>Bolsa Whirl-Pak Nasco stand up white write-on strip 15 x 23 cm; capacidad 24 oz (710 ml)</t>
  </si>
  <si>
    <t>BO1401WA o equivalente</t>
  </si>
  <si>
    <t>Caja X 500</t>
  </si>
  <si>
    <t>Bolsa Whirl-Pak Nasco stand up white write-on strip 7.5X18.5 cm; capacidad 4 oz (118 ml)</t>
  </si>
  <si>
    <t>BO1364WA o equivalente</t>
  </si>
  <si>
    <t>Bolsa Whirl-Pak Nasco write-on strip 11,5 X 23 cm; capacidad 18 oz (532 ml)</t>
  </si>
  <si>
    <t>BO1065WA o equivalente</t>
  </si>
  <si>
    <t xml:space="preserve">Caja x 500 </t>
  </si>
  <si>
    <t>Bolsa Whirl-Pak Nasco write-on strip 9.5 x 18 cm; capacidad 7 oz (207 ml), estéril</t>
  </si>
  <si>
    <t>BO1489WA o equivalente</t>
  </si>
  <si>
    <t>Bolsas de cierre hermético  25 a 27 X  28 a 30 cm</t>
  </si>
  <si>
    <t>Caja 25 Unidades</t>
  </si>
  <si>
    <t xml:space="preserve">Bolsas para vivero 40 x 40 negra </t>
  </si>
  <si>
    <t>caja x 100 Unidades</t>
  </si>
  <si>
    <t>Bolsas plasticas con cierre hermetico de 300 mm x 400 mm</t>
  </si>
  <si>
    <t>Caja x 20 Unidades</t>
  </si>
  <si>
    <t>Bombillo EKE halógeno para lámpara de Luz Fría Nikon NI-150 150W, 21V.</t>
  </si>
  <si>
    <t>Nikon/ OSRAM o equivalente</t>
  </si>
  <si>
    <t>Bombillo halógeno tipo lanceta 6V 20W</t>
  </si>
  <si>
    <t>Osram, philips o equivalente</t>
  </si>
  <si>
    <t>LDV</t>
  </si>
  <si>
    <t>Bombillo ovoscopio 8V - 20W</t>
  </si>
  <si>
    <t>Botellón en policarbonato o polietileno de alta densidad dosificador capacidad de 10 litros</t>
  </si>
  <si>
    <t xml:space="preserve">Brocha largo 21 cm y ancho 2.5 cm </t>
  </si>
  <si>
    <t>Caja de aluminio (para contenido humedad) 6 cm diámetro * 2 cm alto</t>
  </si>
  <si>
    <t>Caja de Petri  desechable estéril 150 x 25 mm</t>
  </si>
  <si>
    <t>Caja de Petri desechable estéril 35 x 10  - 35 x 15 mm</t>
  </si>
  <si>
    <t>Costar 3035 o equivalente</t>
  </si>
  <si>
    <t>Caja de Petri desechable estéril 60 x 15 mm</t>
  </si>
  <si>
    <t xml:space="preserve">Caja X 500 </t>
  </si>
  <si>
    <t>Caja de Petri desechable estéril 90 x 15 mm – 100 x 15 mm</t>
  </si>
  <si>
    <t>Caja de Petri en vidrio 100 mm x 15 mm</t>
  </si>
  <si>
    <t>Caja x 72</t>
  </si>
  <si>
    <t>Caja de Petri en vidrio 9 mm de diámetro</t>
  </si>
  <si>
    <t>Caja X 20</t>
  </si>
  <si>
    <t>Caja organizadora 3 niveles (3 en 1) 26X16,8X6 cm</t>
  </si>
  <si>
    <t>Caja organizadora de plástico con tapa y cierre hermetico 49 x 37x 21 cm</t>
  </si>
  <si>
    <t>Caja para almacenamiento de puntas de 10 ml Tip box</t>
  </si>
  <si>
    <t>Brand Ref 7026 08 o equivalente</t>
  </si>
  <si>
    <t xml:space="preserve">Caja para almacenamiento de puntas de 100 a 200 ul (pipeta Brand) con plataforma, vacía </t>
  </si>
  <si>
    <t>Brand  ref. 732992 o equivalente</t>
  </si>
  <si>
    <t xml:space="preserve">Caja para almacenamiento de puntas de 1000 ul (pipeta Brand) con plataforma, vacía </t>
  </si>
  <si>
    <t>Brand o equivalente</t>
  </si>
  <si>
    <t>Caja para almacenamiento de puntas de 5 ml Tip box (con o sin puntas )</t>
  </si>
  <si>
    <t>Brand Ref 7026 05 o equivalente</t>
  </si>
  <si>
    <t>Caja plástica 59-60 cm de largo x 37-40 cm de ancho x 11-13 cm de alto, color gris, para uso de alta resistencia</t>
  </si>
  <si>
    <t>Caja plástica con tapa con empaque y cierre a presión de 30 x 12 cm</t>
  </si>
  <si>
    <t xml:space="preserve">Unidad </t>
  </si>
  <si>
    <t>Caja plastica organizadora largo 44 a 46 X 29 a 31 X 16 a 18 cm</t>
  </si>
  <si>
    <t>Estra o equivalente</t>
  </si>
  <si>
    <t>Caja plastica organizadora largo 60 a 62 X46 a 48 X 30 a 32 cm.</t>
  </si>
  <si>
    <t>Caja plastica organizadora largo con broche par cierre, de 20 L de capacidad,  medidas: 29-30 cm ancho x 36-47 cm  largo x 23-24 cm alto</t>
  </si>
  <si>
    <t>Caja porta láminas para micropreparados, capacidad 50 láminas. Cierre plástico con pestaña a presión.</t>
  </si>
  <si>
    <t>Enthos, Bioequipos, Heathrow Scientific o equivalente</t>
  </si>
  <si>
    <t>Calentador de Ambiente, con mínimo dos niveles de Calefacción y ventilador para usar sin resistencia de calentamiento. Termostato Ajustable: Para elegir la temperatura ideal. 1000W o 1600W de potencia. 2 años de garantía. Función de ventilación. Filtro lavable.  110 - 120 V</t>
  </si>
  <si>
    <t>Clark o equivalente</t>
  </si>
  <si>
    <t xml:space="preserve">Cámara Mac Master para recuento de huevos de nemátodos </t>
  </si>
  <si>
    <t>Cámara Newbauer. Cámara de recuento sin pinzas, fabricada en una sola pieza de vidrio óptico, con 2 cubreobjetos para cámara de recuento, doble retícula con color verde iluminado que facilitan la lectura. Con lámina de cuarzo y estuche plástico. Profundidad: 0.100mm, volumen 1mm2: 0,1 Ml. Bordes redondeados anticorte, textura esmerilada, evita desplazamiento al manipularla.</t>
  </si>
  <si>
    <t>Boeco o equivalente</t>
  </si>
  <si>
    <t>Campana de Durham 6x35 mm a 6 x 40  mm Bolsa por 100 unidades</t>
  </si>
  <si>
    <t>Bolsa x 100 unidades</t>
  </si>
  <si>
    <t>Canasta Plastica Multiusos 53-55 cm largo* 30-35 cm ancho / 30-35 cm alto</t>
  </si>
  <si>
    <t>Canastilla de 25 x 15 x 15cm en acero inxidable</t>
  </si>
  <si>
    <t>Caneca de bioseguridad con tapa pedal médica pedal para 10 litros blanca para vidrio</t>
  </si>
  <si>
    <t>Caneca de bioseguridad con tapa pedal médica pedal para 10 litros roja riesgo biològico</t>
  </si>
  <si>
    <t>Caneca de bioseguridad con tapa pedal médica pedal para 20 litros roja riesgo biològico</t>
  </si>
  <si>
    <t>Carro de carga, de tres posiciones, 4 ruedas, soporta hasta 450 kg, Fabricado en aluminio y acero, puede ser usado como carretilla de 2 ruedas o carro de 4 ruedas de caucho macisas.</t>
  </si>
  <si>
    <t>Labconco o equivalente</t>
  </si>
  <si>
    <t>Carro plataforma plegable 4 ruedas 150 kg</t>
  </si>
  <si>
    <t>Cartucho químico contra amoníaco plástico de forma circular (cinta verde brillante) debe estar certificado por NIOSH 42CFR84, colocación tipo bayoneta sin guías 100% PVC y metales</t>
  </si>
  <si>
    <t>Moldex 7400 o equivalente</t>
  </si>
  <si>
    <t>Bolsa x 2</t>
  </si>
  <si>
    <t>Cartucho químico contra gases ácidos plástico de forma circular (cinta blanca) debe estar certificado por NIOSH 42CFR84, colocación tipo bayoneta sin guías 100 % libre de PVC y metales</t>
  </si>
  <si>
    <t>Moldex 7200 o equivalente</t>
  </si>
  <si>
    <t>Cartucho químico contra vapores orgánicos y gases ácidos plástico  de forma circular (cinta amarilla), con certificado que cumpla norma NIOSH 42CFR84, colocación tipo bayoneta sin guias 100% libre de PVC y metales</t>
  </si>
  <si>
    <t>Moldex 7300 o equivalente</t>
  </si>
  <si>
    <t>Casette de inclusión para histología con tapa desmontable</t>
  </si>
  <si>
    <t>Citoplus o equivalente</t>
  </si>
  <si>
    <t>Cava de icopor 15 Litros para envio de muestras, para entregar en las 32 seccionales del ICA</t>
  </si>
  <si>
    <t>Cava de icopor 5 Litros para envio de muestras, para entregar en las 32 seccionales del ICA</t>
  </si>
  <si>
    <t>Cava de icopor de 10 litros  para envio de muestras, para entregar en las 32 seccionales del ICA</t>
  </si>
  <si>
    <t>Cava de icopor de 3 litros  para envio de muestras, para entregar en las 32 seccionales del ICA</t>
  </si>
  <si>
    <t>Cava de icopor de 40 litros  para envio de muestras, para entregar en las 32 seccionales del ICA</t>
  </si>
  <si>
    <t xml:space="preserve">Cava de icopor de 60 litros  para envio de muestras, para entregar en las 32 seccionales del ICA </t>
  </si>
  <si>
    <t xml:space="preserve">Celdas de quarzo  de 10 mm x 10 mm </t>
  </si>
  <si>
    <t xml:space="preserve">Cepillo  mango plastico 24,3x11,5x7,52 </t>
  </si>
  <si>
    <t>Cepillo de mango flexible para frascos volumétricos de 250 ml</t>
  </si>
  <si>
    <t>Fisher Scientific 03-570A o equivalente</t>
  </si>
  <si>
    <t>Cepillo para probetas longitud 520 mm ribete de cerda con cabeza de lana 100x40mm, alambre galvanizado con anillo</t>
  </si>
  <si>
    <t>marca marienfeld o equivalente</t>
  </si>
  <si>
    <t>Churrusco con mechón extremo largo de 15 cms</t>
  </si>
  <si>
    <t>Cualquier marca o equivalente</t>
  </si>
  <si>
    <t>Churrusco con mechón extremo largo de 20 cms</t>
  </si>
  <si>
    <t>Churrusco para lavar erlenmeyer cabeza 10 cm, longitud 40.6 cm</t>
  </si>
  <si>
    <t>VWR 17155-001 o equivalente</t>
  </si>
  <si>
    <t xml:space="preserve">Paquete x 5 </t>
  </si>
  <si>
    <t>Churrusco para limpiar pipetas de 5mL - 25mL</t>
  </si>
  <si>
    <t>Churrusco para material de vidrio 25-30cm</t>
  </si>
  <si>
    <t>Fisherbrand, Cole Palmer 03-565, RZ-84550-89 o equivalente</t>
  </si>
  <si>
    <t>Churrusco pequeños para lavado de viales de 2 ml de medidas aproximadas de 10 cm de longitud por 1cm de diametro</t>
  </si>
  <si>
    <t xml:space="preserve">Cinta aislante 48Mn X55 M x 14 Mil metalizado </t>
  </si>
  <si>
    <t xml:space="preserve">Rollo </t>
  </si>
  <si>
    <t>Cinta de colores para etiquetar 13mm, resistente al agua, al ácido y al aceite</t>
  </si>
  <si>
    <t>Fisherbrand 15-901R o equivalente</t>
  </si>
  <si>
    <t xml:space="preserve">Caja x 24 </t>
  </si>
  <si>
    <t xml:space="preserve">Cinta de enmascarar de 10 a 12 mm </t>
  </si>
  <si>
    <t xml:space="preserve">Cualquier marca </t>
  </si>
  <si>
    <t>Rollo</t>
  </si>
  <si>
    <t xml:space="preserve">Cinta de enmascarar de 20  A 24 mm </t>
  </si>
  <si>
    <t>Rollo x 25 M</t>
  </si>
  <si>
    <t>Cinta de enmascarar de 48 a 50 mm</t>
  </si>
  <si>
    <t>Cinta indicadora de esterilidad</t>
  </si>
  <si>
    <t>Cinta indicadora de pH 0-14</t>
  </si>
  <si>
    <t>Rollo o tira</t>
  </si>
  <si>
    <t>Cinta indicadora de pH 6.4 - 8.0</t>
  </si>
  <si>
    <t>cinta transparente 48 a 50 mm</t>
  </si>
  <si>
    <t>Unidad x 300 yardas</t>
  </si>
  <si>
    <t>Cinta transparente mágica 12,7 x 32,9 m</t>
  </si>
  <si>
    <t>3M 301 o equivalente</t>
  </si>
  <si>
    <t>Coladera pequeña Coladera de malla plástica ; Descripción : Diámetro de 8-10 cm</t>
  </si>
  <si>
    <t xml:space="preserve">Colador grande diámetro mayor o igual a 22 cm </t>
  </si>
  <si>
    <t xml:space="preserve">LDV </t>
  </si>
  <si>
    <t>Colador plástico mediano diámetro aproximado 15 cm</t>
  </si>
  <si>
    <t xml:space="preserve">Columna SPE Lichrolut RP 18 (40-63 um) 500 mg, 6ml standard PP-tubes. Merck 2023 </t>
  </si>
  <si>
    <t>Merck  REF: Referencia A1.19687.0001  o equivalente</t>
  </si>
  <si>
    <t>Caja x 30 o 50 Unidades</t>
  </si>
  <si>
    <t>Columnas C18  para extracción en fase sólida,  adsorbente octadecyl, 100 mg end capped sorbent. De capacidad de 1 ml.</t>
  </si>
  <si>
    <t>RIDA C18 REF R2002  o equivalente</t>
  </si>
  <si>
    <t>Contenedor con cuatro ruedas que sean resistentes para 25 Kg, color rojo, Dimensiones: 50x41x68 cm aprox.</t>
  </si>
  <si>
    <t>Cooler para tubos de 1.5 a 2.0 mL -20 °C para 12 tubos</t>
  </si>
  <si>
    <t>Cooler para tubos de 1.5 a 2.0 mL -20 °C para 32 tubos</t>
  </si>
  <si>
    <t>Coolers con tapa para tubos de PCR de 0,2 ml de 96 pozos</t>
  </si>
  <si>
    <t>Criocaja en policarbonato o polipropileno para almacenamiento de tubos 0,5 ml capacidad 81 tubos o superior</t>
  </si>
  <si>
    <t>Criocaja para almacenamiento de tubos de 0.2 ml, Para 81 o superior tubos</t>
  </si>
  <si>
    <t>Nalgene  o equivalente</t>
  </si>
  <si>
    <t>Criocaja para crioviales de 2 ml, color natural. Numero de lugares para colocar tubos: 100. Es una caja durable, fabricada en polipropileno que son diseñadas para almacenar en congeladores de –80°C (–112°F)— y no absorben agua. Se pueden colocar 100 tubos de capacidades entre 1.5 y 2.0mL. viene con marcación en la tapa alfa numérica para fácil identificación de las muestras. Son Autoclavables a 121°C (249.8°F). Dimensiones maximas permitidas : 142Lx142Wx55Hmm.</t>
  </si>
  <si>
    <t xml:space="preserve">Criomarcador indeleble punta fina color negro </t>
  </si>
  <si>
    <t>Criomarcador punta fina, que escribe sobre cerámica, metal, vidrio, papel y plástico. La tinta resiste lavado, calentamiento, ácidos álcalis suaves y temperaturas -20°- color azul oscuro</t>
  </si>
  <si>
    <t>Criomarcador punta gruesa, que escribe sobre cerámica, metal, vidrio, papel y plástico. La tinta resiste lavado, calentamiento, ácidos álcalis suaves y temperaturas -20°- color azul</t>
  </si>
  <si>
    <t>Criomarcador punta gruesa, que escribe sobre cerámica, metal, vidrio, papel y plástico. La tinta resiste lavado, calentamiento, ácidos álcalis suaves y temperaturas -20°- color negro</t>
  </si>
  <si>
    <t xml:space="preserve">Criomarcador punta ultrafina, que escribe sobre cerámica, metal, vidrio, papel y plástico. La tinta resiste lavado, calentamiento, ácidos álcalis suaves y temperaturas -20°- color negro </t>
  </si>
  <si>
    <t>Criovial 1 ml cónico estéril tapa rosca con base plana. Rosca interna, fondo redondo con base, libres de tóxicos y de pirógenos</t>
  </si>
  <si>
    <t>Fisher o equivalente</t>
  </si>
  <si>
    <t>Criovial 2 ml estéril, tapa rosca en polipropileno base plana. Rosca interna, fondo redondo con base, estériles de 12.5 x 49 mm libres de tóxicos y de pirógenos</t>
  </si>
  <si>
    <t>Fisher 12-567-501 o equivalente</t>
  </si>
  <si>
    <t>Caja x 1000</t>
  </si>
  <si>
    <t>Criovial 5 ml estéril, tapa rosca en polipropileno base plana. Medidas 12.5 a 13.5 x 90 a 92 mm. Rosca interna, fondo redondo con base, estériles de 12.5 a 13.5 x 90 a 92 mm libres de tóxicos y de pirógenos</t>
  </si>
  <si>
    <t xml:space="preserve">Caja x 250 </t>
  </si>
  <si>
    <t>Crisoles en porcelana para ceniza de 30mL</t>
  </si>
  <si>
    <t>Cuarteador en acero inoxidable Dimensiones cuarteador (8x6x3/4) pulgadas, Cantidad de celdas 14 de 3/8 de pulgada cada una, Cantidad de bandejas 4 con capacidad de 1000 gr cada una, recogedor y cepillo.</t>
  </si>
  <si>
    <t>Cubeta plastica rectangular  de laboratorio  534X634X140 mm</t>
  </si>
  <si>
    <t>Cubetas plásticas para 30 huevos</t>
  </si>
  <si>
    <t>Cuchilla minora con platino para uso con navaja de barbero</t>
  </si>
  <si>
    <t>Carton x 60 Unidades (Caja x 5 Unidades)</t>
  </si>
  <si>
    <t>Cuchilla para bisturí quirúrgico desechable y estéril No. 11 para mango No. 3</t>
  </si>
  <si>
    <t>Cuchilla para bisturí quirúrgico desechable y estéril No. 15</t>
  </si>
  <si>
    <t>Cuchilla para bisturí quirúrgico desechable y estéril No. 21</t>
  </si>
  <si>
    <t>Cuchilla para bisturí quirúrgico desechable y estéril No. 22</t>
  </si>
  <si>
    <t>Cuchilla para bisturí quirúrgico desechable y estéril No. 24</t>
  </si>
  <si>
    <t>Cuchillas desechables para micrótomo High Profile</t>
  </si>
  <si>
    <t>Macroedge 818 High Profile o equivalente</t>
  </si>
  <si>
    <t>Caja x 50</t>
  </si>
  <si>
    <t>Cuchillo para disección cacha blanca en polipropileno en acero inoxidable de 12"</t>
  </si>
  <si>
    <t>Tramontina o equivalente</t>
  </si>
  <si>
    <t>Cuchillo para disección con cacha blanca en polipropileno en acero inoxidable de 10"</t>
  </si>
  <si>
    <t>Cuchillo pequeño (130 mm) cacha de plástico</t>
  </si>
  <si>
    <t>Datalogger de Temperatura Rango de medición: -40 a 70 ° C Resolución: 0,1 ° C Medición de velocidad de 1 seg. a 2 hr. Memoria para 16.000 lecturas (16.000 para temperatura) Período de medición ajustable desde 2 segundos hasta 24 horas . Capacidad para descargar los datos recogidos a través de la interfaz USB PC y  visualización de alarmas definidos por el usuario si máximos / mínimos se superan los valores. Con certificado de calibración por laboratorio acreditado en ISO 17025:2017
 CON CALIBRACION DATALOGGER DE TEMPERATURA EN 3 PUNTOS por laboratorio acreditado</t>
  </si>
  <si>
    <t>CEM o equivalente</t>
  </si>
  <si>
    <t xml:space="preserve">Dispensador  de 5-50 mL, volumen variable, graduación de 1 mL, exactitud +/- 0,5%, reproducibilidad ≤0,1%; vidrio borosilicato. Cerámica, platino-iridio, ETFE, FEP, PFA, YPP (caperuza de cierre de la canula);  apto para bases, acidos, soluciones acuosas y solventes organicos. Rango de volumen 5*/- 5 ml a 50 ml +/- 10 ml </t>
  </si>
  <si>
    <t>Brand 4700 161 o equivalente</t>
  </si>
  <si>
    <t>Doble nuez para aro soporte universal Metálica</t>
  </si>
  <si>
    <t>Electrodo de medición de pH ACCUMET</t>
  </si>
  <si>
    <t>Accumet 13-620-285 serie 8267113P o equivalente</t>
  </si>
  <si>
    <t>Erlenmeyer cuello estrecho de 1 L para equipo de filtracion HPLC: Erlenmeyer esm. macho 40/35</t>
  </si>
  <si>
    <t>Pyrex , Corning, Kymax, Brand, Duran, Brand o equivalente</t>
  </si>
  <si>
    <t xml:space="preserve">Erlenmeyer de 5000 o 6000 mL Con certificado de fábrica (Calidad y rastreabilidad mediante el link del fabricante). Borosilicato 3.3 que cumpla con los estándares DIN en ISO 1773, impresión en cerámica que cumpla con la norma ISO 12 600 o ASTM E1404, tipo I y ASTM ASTM E438 Tipo I. Control y garantía de calidad NCA  menor o igual a 0,4  o norma equivalente y certificación del fabricante que resiste temperaturas hasta de 250°C sin perder la volumetria. </t>
  </si>
  <si>
    <t>Pyrex , Corning, Kymax, Brand, Duran o equivalente</t>
  </si>
  <si>
    <t>Embudo de polipropileno. Diámetro externo 80 mm. en Borosilicato.</t>
  </si>
  <si>
    <t>Nalgene®, Iso-Lab, Brand 1482 25 o equivalente</t>
  </si>
  <si>
    <t xml:space="preserve">Embudo de vidrio por 10 cm X 0.6 cm </t>
  </si>
  <si>
    <t>Embudo de vidrio. Diámetro externo 70 mm</t>
  </si>
  <si>
    <t>Embudo en Polipropileno diametro exterior 45 mm</t>
  </si>
  <si>
    <t xml:space="preserve">Erlenmeyer cuello ancho de 250 ml, con tapa de rosca en PP </t>
  </si>
  <si>
    <t>Nalgene®, Iso-Lab, Brand 931 75 o equivalente</t>
  </si>
  <si>
    <t>Erlenmeyer cuello ancho de 300 ml. Diámetro externo cuello 50 mm. Borosilicato 3.3, impresión en cerámica, DIN12331:1998/ISO3819:1985 e ISO12 600 o ASTM E1404 tipo I y ASTM E438 Tipo I.</t>
  </si>
  <si>
    <t>Erlenmeyer cuello estrecho con reborde y graduación para 1000 ml en vidrio. Con certificado de fábrica (Calidad y rastreabilidad mrdiante el link del fabricante). Borosilicato 3.3 que cumpla con los estándares DIN en ISO 1773, impresión en cerámica que cumpla con la norma ISO 12 600 o ASTM E1404, tipo I y ASTM ASTM E438 Tipo I. Control y garantía de calidad NCA ( o equivalente) menor o igual a 0,4 y certificación del fabricante que resiste temperaturas hasta de 250°C sin perder la volumetria.</t>
  </si>
  <si>
    <t>Erlenmeyer cuello estrecho con reborde y graduación para 125 ml en vidrio. Con certificado de fábrica (Calidad y rastreabilidad mediante el link del fabricante). Borosilicato 3.3 que cumpla con los estándares DIN en ISO 1773, impresión en cerámica que cumpla con la norma ISO 12 600 o ASTM E1404, tipo I y ASTM ASTM E438 Tipo I. Control y garantía de calidad NCA ( o equivalente)  menor o igual a 0,4 y certificación del fabricante que resiste temperaturas hasta de 250°C sin perder la volumetria.</t>
  </si>
  <si>
    <t>Erlenmeyer cuello estrecho con reborde y graduación para 2000 ml. Con certificado de fábrica (Calidad y rastreabilidad mediante el link del fabricante). Borosilicato 3.3 que cumpla con los estándares DIN en ISO 1773, impresión en cerámica que cumpla con la norma ISO 12 600 o ASTM E1404, tipo I y ASTM ASTM E438 Tipo I. Control y garantía de calidad NCA ( o equivalente) menor o igual a 0,4 y certificación del fabricante que resiste temperaturas hasta de 250°C sin perder la volumetria.</t>
  </si>
  <si>
    <t xml:space="preserve">Erlenmeyer cuello estrecho con reborde y graduación para 250 ml en vidrio.Con certificado de fábrica (Calidad y rastreabilidad mediante el link del gfabricante). Borosilicato 3.3 que cumpla con los estándares DIN en ISO 1773, impresión en cerámica que cumpla con la norma ISO 12 600  o ASTM E1404, tipo I y ASTM ASTM E438 Tipo . Certificación del fabricante que resiste temperaturas hasta de 250°C sin perder la volumetria. Opcional Control y garantía de calidad NCA ( o equivalente) menor o igual a 0,4 </t>
  </si>
  <si>
    <t>Erlenmeyer cuello estrecho con reborde y graduación para 4000 ml. Con certificado de fábrica (Calidad y rastreabilidad mediante el link del fabricante). Borosilicato 3.3 que cumpla con los estándares DIN en ISO 1773, impresión en cerámica que cumpla con la norma ISO 12 600 o ASTM E1404, tipo I y ASTM ASTM E438 Tipo I. Control y garantía de calidad NCA (o equivalente)menor o igual a 0,4 y certificación del fabricante que resiste temperaturas hasta de 250°C sin perder la volumetria.</t>
  </si>
  <si>
    <t>Erlenmeyer cuello estrecho con reborde y graduación para 500 ml. Con certificado de fábrica (Calidad y rastreabilidad mediante el link del fabricante). Borosilicato 3.3 que cumpla con los estándares DIN en ISO 1773, impresión en cerámica que cumpla con la norma ISO 12 600 o ASTM E1404, tipo I y ASTM ASTM E438 Tipo I. certificación del fabricante que resiste temperaturas hasta de 250°C sin perder la volumetria. y opcional control y garantía de calidad NCA menor o igual a 0,4.</t>
  </si>
  <si>
    <t>Escalera de tres pasos en tubo plegable pintada en blanco, altura 61 cm, capacidad 100 kilogramos, con protección del paso en caucho</t>
  </si>
  <si>
    <t>life products inc modelo SA-00802 o equivalente</t>
  </si>
  <si>
    <t>Espátula acanalada, cuchara plana, en acero inoxidable AISI 304.  Largo total: 190 mm aproximadamente, para extraer sustancias residuales en frascos y botellas</t>
  </si>
  <si>
    <t>Espatula azul autoclavable de polipropileno resistente para diluir ácidos y bases y 210 mm  longitud y 7 mm ancho en la cuchara</t>
  </si>
  <si>
    <t>VWR catologo 231-0103 o equivalente</t>
  </si>
  <si>
    <t>Bolsa x 300</t>
  </si>
  <si>
    <t>Espatula combinada cuchara-plana 340 180 mm</t>
  </si>
  <si>
    <t>marca boeco(3347) o equivalente</t>
  </si>
  <si>
    <t>Espatula combinada cuchara-plana longitud entre 17 mm hasta 19mm (acanalada-plana en acero inoxidable 18/10 o 304  longitud 185mm)</t>
  </si>
  <si>
    <t>marca boeco(3283) o equivalente</t>
  </si>
  <si>
    <t>Espatula cuchara en acero inoxidable 18/10 210X12mm hoja longitud 25mm y cuchara 12mm</t>
  </si>
  <si>
    <t>BOCHEM 3214 o equivalente</t>
  </si>
  <si>
    <t>UNIDAD</t>
  </si>
  <si>
    <t>Espátula doble cuchara en acero inoxidable de 21 cm aproximadamente</t>
  </si>
  <si>
    <t>Espátula en acero inoxidable mango plástico, hoja de 10 cm x 2 cm</t>
  </si>
  <si>
    <t xml:space="preserve">Espátula en acero inoxidable mango plástico, longitud 20 cm </t>
  </si>
  <si>
    <t>Espátula en acero inoxidable, Glazed finish, al final de la espátula micro cuchara aguda con 0,35 cm (1/8”) de ancho, y 16,8 cm (6 5/8”) de longitud</t>
  </si>
  <si>
    <t>Espátula estéril para pesaje con canal en forma de V de 15,24 cm (6 in), estériles</t>
  </si>
  <si>
    <t>Fischer Scientific, Bel Art 8339N110/369300000 o equivalente</t>
  </si>
  <si>
    <t>Esponja de Celulosa</t>
  </si>
  <si>
    <t>Paquete X 4 Unidades</t>
  </si>
  <si>
    <t>Estibas plásticas 100x120x15 Capacidad 1000 kg</t>
  </si>
  <si>
    <t>Etiqueta térmica 1" 0,375 Serie TLS220</t>
  </si>
  <si>
    <t>Brady PTL -98-499 o equivalente</t>
  </si>
  <si>
    <t>Rollo x 500</t>
  </si>
  <si>
    <t>Etiquetas para identificar viales.  PLT-30-499</t>
  </si>
  <si>
    <t>Brady PLT-30-499 o equivalente</t>
  </si>
  <si>
    <t>Rollo x 250</t>
  </si>
  <si>
    <t>Etiquetas termicas freezer para impresora Zebra GC4201 32 X 15 mm Rollo x 3 etiquetas por fila</t>
  </si>
  <si>
    <t>Zebra o equivalente</t>
  </si>
  <si>
    <t>Rollo x 10000</t>
  </si>
  <si>
    <t>Etiquetas termicas freezer para impresora Zebra GC4201 50 X 20 mm Rollo x 2 etiquetas por fila</t>
  </si>
  <si>
    <t>Filtro de membrana millipore tipo durapore hidrofílica, 0,22 micras de tamaño de poro, 47 mm de diámetro, material PVDF</t>
  </si>
  <si>
    <t>Merck, sigma, CNW o equivalente</t>
  </si>
  <si>
    <t>Filtro para jeringa 0.22 µm estéril (Ø=25mm) PTFE Hidrofílica</t>
  </si>
  <si>
    <t>Filtro para jeringa 0.22 µm estéril (Ø=25mm) PVDF Hidrofílica</t>
  </si>
  <si>
    <t>Merck, sigma o equivalentes</t>
  </si>
  <si>
    <t xml:space="preserve">Filtro para jeringa 0.45 µm estéril de 33 mm diámetro, material  PVDF </t>
  </si>
  <si>
    <t>Millipore SLHV033RS o equivalente</t>
  </si>
  <si>
    <t>Filtro para Transferpette Brand monocanal 0,5 - 5 mL</t>
  </si>
  <si>
    <t>Brand 7046 52 o equivalente</t>
  </si>
  <si>
    <t>Bolsa x 25</t>
  </si>
  <si>
    <t>Filtros de conexión roscada estándar de acuerdo a la norma "EN148-1" para mascara X-plore 6300, protección respiratoria contra gas fosfina (PH3)  VLA-ED 0,05ppm y VLA-EC 0,2ppm</t>
  </si>
  <si>
    <t>Dräger o equivalente</t>
  </si>
  <si>
    <t xml:space="preserve">Filtros de jeringa no estériles  de 0.22 um y 25-33 mm: membrana de PVDF   No esteriles </t>
  </si>
  <si>
    <t>Frasco boca ancha con rosca para tapa plástica con ajuste hermético. Capacidad 30 ml</t>
  </si>
  <si>
    <t>ED2625BR140C/ED2625BL38-400 o equivalente</t>
  </si>
  <si>
    <t>Caja x 140</t>
  </si>
  <si>
    <t>Frasco de cultivo celular con tapa sin filtro, plug seal,  estéril, cuello inclinado  y no pirogénica de 75 cm²</t>
  </si>
  <si>
    <t>Corning, Costar, Falcon o equivalente</t>
  </si>
  <si>
    <t>Frasco de cultivo celular con tapa sin filtro, plug seal, estéril, cuello inclinado y no pirogénica de 150 cm²</t>
  </si>
  <si>
    <t>Frasco de vidrio ámbar de 100 ml tapa rosca con graduación, resistente a esterilización con autoclave y anillo de vertido en PP. Vidrio borosilicato 3.3, impresión en cerámica, que cumpla con las normas DIN12331:1998/ISO 3819:1985 e ISO4796-1:2000 (Se aceptasn normas equivalentes )</t>
  </si>
  <si>
    <t>Pyrex , Corning, Kymax, Brand, Duran, Schott o equivalente</t>
  </si>
  <si>
    <t xml:space="preserve">Frasco de vidrio ambar de 1000 ml tapa rosca con graduación, resistente a esterilización con autoclave y anillo de vertido en PP. </t>
  </si>
  <si>
    <t xml:space="preserve">Pyrex , Corning, Kymax, Brand, Duran, Schott o equivalente </t>
  </si>
  <si>
    <t>Frasco de vidrio ámbar de 25 ml tapa rosca con graduación,  resistente a esterilización con autoclave y anillo de vertido en PP. Vidrio borosilicato 3.3, impresión en cerámica, que cumpla con las normas DIN12331:1998/ISO 3819:1985 e ISO4796-1:2000 o USP Tipo I y ASTM E438, Tipo I.</t>
  </si>
  <si>
    <t>Frasco de vidrio ámbar de 500 ml tapa rosca con graduación, resistente a esterilización con autoclave y anillo de vertido en PP. Vidrio borosilicato 3.3, impresión en cerámica, que cumpla con las normas DIN12331:1998/ISO 3819:1985 e ISO4796-1:2000 o USP Tipo I y ASTM E438, Tipo I.</t>
  </si>
  <si>
    <t>Frasco de vidrio borosilicato ambar  tapa rosca 2000mL</t>
  </si>
  <si>
    <t>Frasco de vidrio transparente de 100 ml tapa rosca con graduación, resistente a esterilización con autoclave y anillo de vertido en PP. Vidrio borosilicato 3.3, impresión en cerámica, que cumpla con las normas DIN12331:1998/ISO 3819:1985 e ISO4796-1:2000  o USP Tipo I y ASTM E438, Tipo I.</t>
  </si>
  <si>
    <t>Frasco de vidrio transparente de 1000 ml tapa rosca con graduación, resistente a esterilización con autoclave y anillo de vertido en PP. Vidrio borosilicato 3.3, impresión en cerámica, que cumpla con las normas DIN12331:1998/ISO 3819:1985 e ISO4796-1:2000 ó USP Tipo I y ASTM E438, Tipo I.</t>
  </si>
  <si>
    <t>Frasco de vidrio transparente de 2000 ml tapa rosca con graduación, resistente a esterilización con autoclave y anillo de vertido en PP. Vidrio borosilicato 3.3, impresión en cerámica, que cumpla con las normas DIN12331:1998/ISO 3819:1985 e ISO4796-1:2000 o USP Tipo I y ASTM E438, Tipo I.</t>
  </si>
  <si>
    <t>Frasco de vidrio transparente de 25 ml tapa rosca con graduación, resistente a esterilización con autoclave y anillo de vertido en PP. Vidrio borosilicato 3.3, impresión en cerámica, que cumpla con las normas  ISO4796-1:2000 Retrace Code o USP Tipo I y ASTM E438, Tipo I.</t>
  </si>
  <si>
    <t>Frasco de vidrio transparente de 250 ml tapa rosca con graduación, resistente a esterilización con autoclave y anillo de vertido en PP. Vidrio borosilicato 3.3, impresión en cerámica, que cumpla con las normas DIN12331:1998/ISO 3819:1985 e ISO4796-1:2000 o USP Tipo I y ASTM E438, Tipo I.</t>
  </si>
  <si>
    <t>Frasco de vidrio transparente de 50 ml tapa rosca con graduación, resistente a esterilización con autoclave y anillo de vertido en PP. Vidrio borosilicato 3.3, impresión en cerámica, que cumpla con las normas DIN12331:1998/ISO 3819:1985 e ISO4796-1:2000 o USP Tipo I y ASTM E438, Tipo I.</t>
  </si>
  <si>
    <t xml:space="preserve"> </t>
  </si>
  <si>
    <t>Frasco de vidrio transparente de 500 ml tapa rosca con graduación, resistente a esterilización con autoclave y anillo de vertido en PP. Vidrio borosilicato 3.3, impresión en cerámica, que cumpla con las normas DIN12331:1998/ISO 3819:1985 e ISO4796-1:2000  o USP Tipo I y ASTM E438, Tipo I.</t>
  </si>
  <si>
    <t>Frasco goteros en vidrio ambar para colorantes de Gram de 30 ml</t>
  </si>
  <si>
    <t>Frasco lavador de cuello ancho de 500 ml de capacidad  de polietileno de baja densidad</t>
  </si>
  <si>
    <t>Nalgene o equivalente</t>
  </si>
  <si>
    <t>Paquete x 5</t>
  </si>
  <si>
    <t>Frasco lavador de cuello ancho de 500 ml de capacidad (Para pruebas de Elisa)</t>
  </si>
  <si>
    <t>Frasco lavador en polietileno para ojos. Capacidad 500 ml, con cloruro de sodio al 0.9%</t>
  </si>
  <si>
    <t>Frasco plástico con tapa de cierre hermético para toma de muestra de orina estéril 50 – 60 ml.</t>
  </si>
  <si>
    <t>Frasco plástico de 250 ml en polipropileno, con tapa rosca de cierre hermético. Diametro 60 ± 5 mm, altura 141 ± 5 mm, diametro del cuello interior 34 ±5 mm Boca de 32 ±5 mm</t>
  </si>
  <si>
    <t>Brand 1286 48 o equivalente</t>
  </si>
  <si>
    <t>Paquete X 10</t>
  </si>
  <si>
    <t>Frasco plástico de 500 ml boca ancha con tapa rosca de cierre hermético para toma de muestras de tejidos en formol</t>
  </si>
  <si>
    <t>Frasco plástico para muestras boca ancha PS con tapa  rosca x 120mL (68x53mm)</t>
  </si>
  <si>
    <t>Frasco tipo inyectable para agrafe de 20mm de 50 ml</t>
  </si>
  <si>
    <t>Moulded injection vial 20-2710 crimp clear 50 cc ED2139BA847 o equivalente</t>
  </si>
  <si>
    <t xml:space="preserve">Caja x 84 </t>
  </si>
  <si>
    <t>Frascos de vidrio boca ancha de 30 ml para Glicerina con tapa hermetica</t>
  </si>
  <si>
    <t>Frascos de vidrio de 500 ml con tapa rosca de cierre hermético.</t>
  </si>
  <si>
    <t>Caja x 12 Unidades
+ tapas</t>
  </si>
  <si>
    <t>Frascos de vidrio Especificación : Frasco compotero de vidrio; altura 6,5 diametro 5,5</t>
  </si>
  <si>
    <t>Caja con 24 piezas</t>
  </si>
  <si>
    <t>Funda para vacutainer</t>
  </si>
  <si>
    <t>Vacutest-169018 o equivalente</t>
  </si>
  <si>
    <t>Gafas con protección lateral con protección a agentes biológicos</t>
  </si>
  <si>
    <t>3M, Arseg o equivalente</t>
  </si>
  <si>
    <t>Gafas con sello facial, canales con ventilación que minimicen el empañamiento y mantengan fuera las partículas. Tratamiento antiempañante y antiralladuras.  Banda elástica ajustable. Lentes claros de policarbonato que absorba el 99,9% UV. Cumplimiento normativo explícito en el producto:   CSA Z94.3-2007 y los requisitos de alto impacto de la norma ANSI Z87.1-2003.</t>
  </si>
  <si>
    <t>FisherBrand 19-181-502 o equivalente.</t>
  </si>
  <si>
    <t>Gancho carnicero con mango plástico antibacteriano 15 cm de largo</t>
  </si>
  <si>
    <t>Gasa tipo hospitalario</t>
  </si>
  <si>
    <t>Rollo x 100 yardas</t>
  </si>
  <si>
    <t>Gel refrigerante de 250 g. Durabilidad 24 horas, para ser entregado en las 32 seccionales</t>
  </si>
  <si>
    <t>Caja x 48</t>
  </si>
  <si>
    <t>Gel refrigerante en pilas de 250gr.
para ser entregado en las 32 seccionales</t>
  </si>
  <si>
    <t>Caja x 100 und</t>
  </si>
  <si>
    <t>Gorro para cabello de polipropileno color blanco con banda elástica,diámetro 61 cm</t>
  </si>
  <si>
    <t xml:space="preserve">Goteros pláticos para colorantes de Gram de un volumen de 120ml. </t>
  </si>
  <si>
    <t>Gradilla Compact PCR Tube Rack para 96 tubos de 0,2 ml.</t>
  </si>
  <si>
    <t>Usa Scientific o equivalente</t>
  </si>
  <si>
    <t xml:space="preserve">Empaque x 5 unds.   </t>
  </si>
  <si>
    <t>Gradilla para 24 tubos de 50 ml, fabricada en polipropileno o policetona en formato 3x8</t>
  </si>
  <si>
    <t>Gradilla para 60 tubos de ensayo de 16 mm de diámetro formato 5x12 color blanco ó azul. Medidas aprox. 110 x 250 x 70</t>
  </si>
  <si>
    <t>Gradilla para 72 tubos de 16mm de diametro en polipropileno.</t>
  </si>
  <si>
    <t>Catalogo VWR REF 82024-436 o equivalente</t>
  </si>
  <si>
    <t xml:space="preserve">Gradilla para 80 viales de 1.5 - 2.0 ml en polipropileno, autoclavable </t>
  </si>
  <si>
    <t>Paquete x 20</t>
  </si>
  <si>
    <t>Gradilla para 9 tubos de 50 ml Ø=32 mm. Medidas: 110 x 110 x 85mm (L x W x H)</t>
  </si>
  <si>
    <t>Gradilla para 96 tubos de  0.5 ml, 1.7 ml, 2.0 ml. Autoclavable y congelable</t>
  </si>
  <si>
    <t xml:space="preserve">Gradilla para pipeta de vidrio </t>
  </si>
  <si>
    <t xml:space="preserve">Gradilla plástica de polipropileno capacidad para 50 tubos de 15 ml formato 10x5 </t>
  </si>
  <si>
    <t>Gradilla plástica para tubos de ensayo de 20 mm. Capacidad 40 tubos</t>
  </si>
  <si>
    <t>Grasa lubricante para micropipetas Frasco de 20 Grs</t>
  </si>
  <si>
    <t>Eppendorf o equivalente</t>
  </si>
  <si>
    <t>Guantes de examen de latex natural, sin talco, con borde enrrollado, longitud según norma EN 455-2 de 240 mm no estéril. Fuerza de rotura mediana 6 K  Talla S</t>
  </si>
  <si>
    <t>Dermagrip o equivalente</t>
  </si>
  <si>
    <t>Guantes de examen de latex natural, sin talco, con borde enrrollado, longitud según norma EN 455-2 de 240 mm no estéril. Fuerza de rotura mediana 6 K  TallaM</t>
  </si>
  <si>
    <t>Guantes de latex Estériles libre de polvo Talla 6 1/2.</t>
  </si>
  <si>
    <t>Caja x  100</t>
  </si>
  <si>
    <t>Guantes desechable en nitrilo, revestimiento completo, borde con ribete, longitud mínima de 19 pulgadas, espesor mínimo 22 milésimas de pulgada. Debe cumplir norma EN374-2-2003; EN374-3-2003 Talla L</t>
  </si>
  <si>
    <t>Guantes desechable en nitrilo, revestimiento completo, borde con ribete, longitud mínima de 19 pulgadas, espesor mínimo 22 milésimas de pulgada. Debe cumplir norma EN374-2-2003; EN374-3-2003 Talla M</t>
  </si>
  <si>
    <t>Cajas x 100</t>
  </si>
  <si>
    <t>Guantes desechable en nitrilo, revestimiento completo, borde con ribete, longitud mínima de 19 pulgadas, espesor mínimo 22 milésimas de pulgada. Debe cumplir norma EN374-2-2003; EN374-3-2003 Talla S</t>
  </si>
  <si>
    <t>Guantes desechables de nitrilo y neopreno de 3 capas de seguridad. Que cumplan las normas EN 420, 388 &amp; 374 Categoría III. Talla L</t>
  </si>
  <si>
    <t>Microflex 93-262 o equivalente</t>
  </si>
  <si>
    <t>cajax100</t>
  </si>
  <si>
    <t xml:space="preserve">Guantes desechables de nitrilo y neopreno. Que cumplan las normas EN 420, 388 &amp; 374 Categoría III. Talla M
</t>
  </si>
  <si>
    <t>Microflex 93-261 o equivalente</t>
  </si>
  <si>
    <t xml:space="preserve">Guantes desechables de nitrilo y neopreno. Que cumplan las normas EN 420, 388 &amp; 374 Categoría III. Talla S
</t>
  </si>
  <si>
    <t>Microflex 93-260 o equivalente</t>
  </si>
  <si>
    <t>Guantes industrial calibre 35 talla 7 1/2</t>
  </si>
  <si>
    <t>Par</t>
  </si>
  <si>
    <t>Guantes industrial calibre 35 talla 9</t>
  </si>
  <si>
    <t xml:space="preserve">Guantes Libres de Talco Para usar en Espectrometría de Masas debe cumpluir con CE89/686/CEE cat I Talla 7 </t>
  </si>
  <si>
    <t>Fisher 191301597C o equivalente</t>
  </si>
  <si>
    <t>Guantes Libres de Talco Para usar en Espectrometría de Masas debe cumpluir con CE89/686/CEE cat I Talla 8</t>
  </si>
  <si>
    <r>
      <t xml:space="preserve">Guantes resistentes al calor (Guantes Industriales en Carnaza y tela • Cosido con Kevlar®) </t>
    </r>
    <r>
      <rPr>
        <sz val="9"/>
        <color rgb="FFFF0000"/>
        <rFont val="Arial Narrow"/>
        <family val="2"/>
      </rPr>
      <t>tallas M y L</t>
    </r>
  </si>
  <si>
    <t>Hisopo estéril de dacrón, rayón o poliéster con palillo plástico</t>
  </si>
  <si>
    <t>Daigger 22116D o equivalente</t>
  </si>
  <si>
    <t>Hisopo estéril de rayón o de algodón estéril</t>
  </si>
  <si>
    <t>Bolsa x 1000</t>
  </si>
  <si>
    <t>Hisopo punta de algodón de 15 cm de longitud (Estériles)</t>
  </si>
  <si>
    <t>Hisopo Quick Swab para muestreo de superficies (Cabina)</t>
  </si>
  <si>
    <t xml:space="preserve">Caja x 50 </t>
  </si>
  <si>
    <t>Hisopos con medio de transporte AMIES, sin carbono </t>
  </si>
  <si>
    <t>Cualquier hirca</t>
  </si>
  <si>
    <t xml:space="preserve">Caja X 50 </t>
  </si>
  <si>
    <t>Inserto para vial de cromatografia. (viales de 2 ml con tapa rosca de 9mm. )</t>
  </si>
  <si>
    <t>Vial insert (5.6x30mm)l 100 pk</t>
  </si>
  <si>
    <t>Inserto para vial de cromatografía  300 µL, polypropylene, polymer feet.   Insert size: 5.6 x 30 mm aproximadamente</t>
  </si>
  <si>
    <t xml:space="preserve">Jabón en polvo </t>
  </si>
  <si>
    <t>Kilo</t>
  </si>
  <si>
    <t>Jarra de medición con asa Nalgene HDPE o PMP Trasparente capacidad 1000-2000 ml  graduada</t>
  </si>
  <si>
    <t>NALGENE</t>
  </si>
  <si>
    <t>Jeringa desechable de 1 ml de insulina estéril, dos partes. Libre de pirógenos</t>
  </si>
  <si>
    <t>Jeringa desechable de 10 ml sin caucho en el émbolo con aguja tribicelada de 21 G x 1½ estéril, dos partes, libre de pirógenos</t>
  </si>
  <si>
    <t>BD301001 o equivalente</t>
  </si>
  <si>
    <t>Jeringa desechable de 2 ml con aguja 21G X 1½" tribicelada, sin émbolo de caucho</t>
  </si>
  <si>
    <t>BD 300318 o equivalente</t>
  </si>
  <si>
    <t xml:space="preserve">Jeringa desechable de 2 ml sin aguja </t>
  </si>
  <si>
    <t>Jeringa desechable de 3 ml desechable con aguja 21G x 1½ tribicelada</t>
  </si>
  <si>
    <t>Jeringa desechable de 5 ml con aguja de 21 G x 1½" tribicelada. Estéril. Dos partes. Libre de pirógenos. Con empate Luer Slip</t>
  </si>
  <si>
    <t>Jeringas de vidrio de 1 ml de capacidad.</t>
  </si>
  <si>
    <t>CATALOGO VWR 80089-544 o equivalente</t>
  </si>
  <si>
    <t>Paquete/ 12 unidades</t>
  </si>
  <si>
    <t>Jeringas desechable de 20 ml (Sin aguja)</t>
  </si>
  <si>
    <t>Caja x 80</t>
  </si>
  <si>
    <t xml:space="preserve">Juego de bateria acero inoxidable para coloración de hematoxilina </t>
  </si>
  <si>
    <t>Juego x 16 cajas</t>
  </si>
  <si>
    <t>Juego de masas patrón E2 de 1mg, 2mg, 5mg, 10 mg, 20mg, 50mg, 100mg, 500mg con certificado de calibración de Laboratorio de acreditado nacional o internacional, trazable al SI con declaración de incertidumbre. En Acero inoxidable antimagnéticas</t>
  </si>
  <si>
    <t>Kern o equivalente</t>
  </si>
  <si>
    <t xml:space="preserve">Kit </t>
  </si>
  <si>
    <t>Juego de tamices (250 um, 106 um, 38 um</t>
  </si>
  <si>
    <t>Paquete x 3</t>
  </si>
  <si>
    <t>Kit de Emergencia - Equipo de emergencia vesiculares compuesto por: 4 narigueras automaticas para bovino;  2  manilas de 1/2" X 10 metros cada una;  2 aciales largos para cerdos en acero inoxidable tipo guaya de 30 cm, sin freno mango y sujetador antideslizante;  2 abrebocas para bovino; 4 cepillos de cerda dura;  2 pinzas con garra de 14,5 cm en acero inoxidable;  2 pinzas sin garra de 14,5 cm en acero inoxidable; 2 tijeras  de mayo una  recta punta roma y una recta  punta fina de 14 cm en acero inoxidable;  2 tijeras de mayo curva punta roma de 14 cm en acero inoxidable; 1 cepillo lavado instrumental de cerda dura plastica; 1 juego de copas probang de 3 tamaños diferentes en acero inoxidable; caja organizadora en plastico donde los anteriores elementos se puedan guardar con dimensiones mínimo de largo 60 cm, ancho 26 cm, alto 24 cm con bandeja siempre que cuente con espacio suficiente para almecenas los anteriores elementos.  Se requiere anexar muestras de copas probang.</t>
  </si>
  <si>
    <t>KIT de Necropsia Aviar, conformado por: Caja plástica Rimax con capacidad para almacenar: 1 mango de bisturí #2, 4 pinzas mosquito rectas, 4 pinzas mosquito curvas, 1 pinza con garra, 1 pinza sin garra, 1 cuchillo pequeño fileteador de pollo, 1 tijeras para despresar pollo, 1 tijeras mayo punta roma rectas, 1 tijeras mayo punta roma curvas, 1 tijeras metzmenbau punta roma recta, 1 tijera lister, 1 piedra para afilar, 1 riñonera en aluminio o acero inoxidable, 1 mechero, 1 canaleta, 2 separadores (10 a 15 cm), 1 costótomo 22 a 34 cm.</t>
  </si>
  <si>
    <t>Kit para necropsia de peces que contenga: Caja Rimax plástica pequeña con capacidad para almacenar los materioales listados a continuación; dos mangos de bisturí No 4; 100 Unidades de Hojas de bisturi; Una Pinza con garra; una pinza sin garra; una tijera metzembaun recta punta roma; una tijera metzembaun curva punta roma; 2 pinzas mosquito curvas;  2 pinzas mosquito rectas pequeñas; un cuchillo pequeño de 18  Cm; un cuchillo grande de 30 Cm; una navaja de bolsillo con mínimo 5 funciones; una riñonera pequeña con tapa; un cuchillo de cegueta pequeño;  una piedra de afilar.</t>
  </si>
  <si>
    <t xml:space="preserve">Lámina microscope slide Probe On Plus Precleaned 25 x 75 x1.0 mm. Diapositivas de medida 1 x 3 pulgadas (25 x 75 mm) y 1 mm de espesor </t>
  </si>
  <si>
    <t>Fisher 22-230-900 o equivalente</t>
  </si>
  <si>
    <t>Caja x 144</t>
  </si>
  <si>
    <t>Lámina portaobjetos de 76 x 26 cm (3" x 1") de vidrio liso (no esmerilada Unground edges)</t>
  </si>
  <si>
    <t>Lámina portaobjetos de 76 x 26 mm (3 x 1) Esmerilada</t>
  </si>
  <si>
    <t>Lámina portaobjetos excavada de una cavidad de 76 x 26 (aprox)</t>
  </si>
  <si>
    <t>Láminilla circular 22 mm</t>
  </si>
  <si>
    <t>Laminilla cubre objeto 22 x 22 mm</t>
  </si>
  <si>
    <t>Laminilla cubre objeto 22 x 44 mm</t>
  </si>
  <si>
    <t>Laminilla cubre objeto 22 x 60 mm</t>
  </si>
  <si>
    <t>Laminilla cubre objeto circular 15 mm</t>
  </si>
  <si>
    <t xml:space="preserve">laminillas  de quarzo  de 10 mmx 10 mm </t>
  </si>
  <si>
    <t>Laminillas de Cuarzo para camara de Newbauer</t>
  </si>
  <si>
    <t>OSSALUD o equivalente</t>
  </si>
  <si>
    <t xml:space="preserve">Caja x 10 Unidades   </t>
  </si>
  <si>
    <t>Lapiz marcador de vidrio con punta de diamante, especial para marcaciones finas, con repuestos para trabajo continuo de dos años Longitud total 152 mm (6 ")</t>
  </si>
  <si>
    <t>Musco Sports Lightining o su equivalente</t>
  </si>
  <si>
    <t>Linterna de cabeza led</t>
  </si>
  <si>
    <t xml:space="preserve">Lupa 20X. Lente 21mm cuerpo metálico, cromo </t>
  </si>
  <si>
    <t>Lysing Matrix A Bulk (Garnet)</t>
  </si>
  <si>
    <t>MP BIOMEDICALS  116540423 o equivalente</t>
  </si>
  <si>
    <t>Frasco x 200 g</t>
  </si>
  <si>
    <t>LYSING MATRIX A, 4,5 mL Tube</t>
  </si>
  <si>
    <t>MP BIOMEDICALS 116970050 o equivalente</t>
  </si>
  <si>
    <t>Bolsa x 51</t>
  </si>
  <si>
    <t>Maceradores en PP para viales de 1.5</t>
  </si>
  <si>
    <t>SSI Plastic o equivalente</t>
  </si>
  <si>
    <t>Mangas desechables para área molecular</t>
  </si>
  <si>
    <t>Mango para bisturí en acero inoxidable No. 3</t>
  </si>
  <si>
    <t>Hospital o equivalente</t>
  </si>
  <si>
    <t>Mango para bisturí en acero inoxidable No. 4</t>
  </si>
  <si>
    <t>Manguera de Silicona para Bomba de Filtración . Diámetro : diámetro interno ¼ (6,32 mm) con diámetro externo 9/16 (14,28 mm)</t>
  </si>
  <si>
    <t xml:space="preserve">5 Metros </t>
  </si>
  <si>
    <t>Máscara de media cara 3M</t>
  </si>
  <si>
    <t>3M 7502 o equivalente</t>
  </si>
  <si>
    <t>Máscara Full face en silicona y filtros</t>
  </si>
  <si>
    <t>3M 7800 o equivalente</t>
  </si>
  <si>
    <t>LANIAP</t>
  </si>
  <si>
    <t>Máscara media pieza facial, protección respiratoria para productos químicos en material elastómero para uso prolongado,  tallas pequeña, mediana  y grande. Cartuchos con sistema de bayoneta, arnés de cabeza, dos cartuchos multipropósito incluidos para cada Unidad, los cartuchos deben ser tipo ABEK1 para protección contra combinaciones de vapores orgánicos (Punto de ebullición &gt;65ºC), inorgánicos, gases ácidos y amoniaco vapores orgánicos, partículas P3,  gases ácidos, formaldehído y amoniaco. Cumplimiento normativo explícito en el producto: EN 14387:2004+A1:2008 </t>
  </si>
  <si>
    <t>3M, Niosh o equivalente</t>
  </si>
  <si>
    <t>Mascarilla quirúrgica y respirador contra partículas para el cuidado de la salud</t>
  </si>
  <si>
    <t>3M, o equivalente</t>
  </si>
  <si>
    <t>Mechas para mechero de alcohol</t>
  </si>
  <si>
    <t>Paquete</t>
  </si>
  <si>
    <t>Membranas de filtración para solventes de 0,45 µm, de PVDF o PTFE de 47 mm de diámetro hidrofílicas</t>
  </si>
  <si>
    <t>Sartorius MINISART SRP 15 O EQUIVALENTES</t>
  </si>
  <si>
    <t>Bolsa X 50 Unidades</t>
  </si>
  <si>
    <t>Membranas millipore en esteres de celulosa, 0,45 micras de poro absoluto, 47 mm de diámetro, estériles en sobres individuales.</t>
  </si>
  <si>
    <t>Millipore HAWG047S6 0 equivalentes</t>
  </si>
  <si>
    <t>Caja x 150</t>
  </si>
  <si>
    <t>Microespatula de metal, con cucharita</t>
  </si>
  <si>
    <t>ISOLAB o equivalente</t>
  </si>
  <si>
    <t>Microespatula En Acero Inoxidable,Doble (Espátula -Cuchara) de 150 mm de Longitud X 5 mm de Anch</t>
  </si>
  <si>
    <t>boeco(3302) o equivalente</t>
  </si>
  <si>
    <t>Micropipeta de 1000-10000 ul con certificado de calibración y trazabilidad expedida por laboratorio acreditado ante el ONAC</t>
  </si>
  <si>
    <t>Transferpette Brand 7047 84 o equivalente</t>
  </si>
  <si>
    <t>Micropipeta de 100-1000 µL autoclavable  con certificado de calibración y trazabilidad expedida por laboratorio acreditado ante el ONAC</t>
  </si>
  <si>
    <t>Fisherbrand 14-386-320 o equivalente</t>
  </si>
  <si>
    <t>Micropipeta de 100-1000µl  con certificado de calibración y trazabilidad expedida por laboratorio acreditado ante el ONAC.</t>
  </si>
  <si>
    <t>Transferpette Brand 704180 o equivalente</t>
  </si>
  <si>
    <t>Micropipeta de 10-100 µl autoclavable  con certificado de calibración y trazabilidad expedida por laboratorio acreditado ante el ONAC</t>
  </si>
  <si>
    <t>Finnpipette o equivalente</t>
  </si>
  <si>
    <t>Micropipeta de 0,5ul a 1 ul -10 µl autoclavable con certificado de calibración y trazabilidad expedida por laboratorio acreditado ante el ONAC</t>
  </si>
  <si>
    <t>Micropipeta de 2- 20 µl  autoclavable con certificado de calibración y trazabilidad expedida por laboratorio acreditado ante el ONAC</t>
  </si>
  <si>
    <t xml:space="preserve">Micropipeta Monocanal 
Capacidad: 0,5µl  a 1 µl - 10 µl
Con puntas de la misma marca de las pipetas, incluir bolsa de 1000 puntas.                                                                                                                                                                                Con certificado de calibración y trazabilidad expedida por laboratorio acreditado ante el ONAC                                                                                                                      </t>
  </si>
  <si>
    <t>Finnpipette, brand, o equivalente</t>
  </si>
  <si>
    <t>Micropipeta monocanal 10-300uL con ajuste exacto de punta para asegurar los menores coeficientes de variación entre medidas . Sistema de control por rueda tipo touch que asegura la máxima ergonomía para ajustar los parámetros de pipeteo. 10 programas de pipeteo preprogramados, donde se ajusta volumen y velocidad únicamente. Hasta 40 protocolos definidos por el usuario pueden crearse. Opciones de pipeteo directo, dispensación repetida, dilución de muestra, pipeteo reverso, dispensación variable, Marca Integra
Con certificado de calibración y trazabilidad expedida por laboratorio acreditado ante el ONAC</t>
  </si>
  <si>
    <t>Integra o equivalente</t>
  </si>
  <si>
    <t>Micropipeta MONOCANAL de 20-200 µl  con certificado de calibración y trazabilidad expedida por laboratorio acreditado ante el ONAC</t>
  </si>
  <si>
    <t>Finnpipette Labsystem o equivalente</t>
  </si>
  <si>
    <t xml:space="preserve">Micropipeta monocanal electrónica 0,5 a 1 - 12,5 a 20uL  con ajuste exacto de punta para asegurar los menores coeficientes de variación entre medidas . Sistema de control por rueda tipo touch que asegura la máxima ergonomía para ajustar los parámetros de pipeteo. 10 programas de pipeteo preprogramados, donde se ajusta volumen y velocidad únicamente. Hasta 40 protocolos definidos por el usuario pueden crearse. Opciones de pipeteo directo, dispensación repetida, dilución de muestra, pipeteo reverso, dispensación variable, Marca Integra
Con certificado de calibración y trazabilidad expedida por laboratorio acreditado ante el ONAC  </t>
  </si>
  <si>
    <t xml:space="preserve">Micropipeta monocanal electrónica 5 a 10 - 125 a 200 uL con ajuste exacto de punta para asegurar los menores coeficientes de variación entre medidas . Sistema de control por rueda tipo touch que asegura la máxima ergonomía para ajustar los parámetros de pipeteo. 10 programas de pipeteo preprogramados, donde se ajusta volumen y velocidad únicamente. Hasta 40 protocolos definidos por el usuario pueden crearse. Opciones de pipeteo directo, dispensación repetida, dilución de muestra, pipeteo reverso, dispensación variable, Marca Integra
Con certificado de calibración emitido por un laboratorio acreditado ante el ONAC      </t>
  </si>
  <si>
    <t>Micropipeta S tipo digital de volumen variable de 500-5000uL, Error menor o igual a 0,6%, coeficiente de variacion menor o igual a 0,2%, division de uL 5,con certificado de conformidad según norma DIN 12600
Con certificado de calibración y trazabilidad expedida por laboratorio acreditado ante el ONAC</t>
  </si>
  <si>
    <t>Brand cat 7047 82 o equivalente</t>
  </si>
  <si>
    <t>Microplaca de 6 pozos para cultivo celular</t>
  </si>
  <si>
    <t>Microplaca de 96 pozos fondo plano Inmunol 1B</t>
  </si>
  <si>
    <t>Thermo 3355 o equivalente</t>
  </si>
  <si>
    <t>Microplaca de predilución fondo plano de 96 pozos estéril</t>
  </si>
  <si>
    <t>Costar, brand, thermo  o equivalente</t>
  </si>
  <si>
    <t>Cajax 50</t>
  </si>
  <si>
    <t>Microplaca flexible de 96 pozos, fondo en U sin tapa no estériles, 250 ul. Sin tapa. (No son para cultivo celular)</t>
  </si>
  <si>
    <t>Falcon 353911, Costar 2797 o equivalente</t>
  </si>
  <si>
    <t>Microplaca fondo en V sin tapa, poliestireno, claro; no tratada; no estériles, volumen de 40 a 200 ul  (No son para cultivo celular)</t>
  </si>
  <si>
    <t>Microplaca maxisorp (Certificada)</t>
  </si>
  <si>
    <t>Nunc 439454, Fisher 12-565-135 o equivalente</t>
  </si>
  <si>
    <t>Caja x 60</t>
  </si>
  <si>
    <t>Microplaca negra plana en poliestireno con superficie no tratada,  de  96 pozos con volumen por pozo de 320 a 360 ul ( Fluorescencia Polarizada</t>
  </si>
  <si>
    <t>Microplaca para cultivo celular de 96 pozos fondo plano, esteril con tapa. En empaque individual, transparente , en poliestireno. Area de cultivo 0,32  cm2.</t>
  </si>
  <si>
    <t>Corning  3595 o equivalente</t>
  </si>
  <si>
    <t>caja x 50</t>
  </si>
  <si>
    <t>Microplacas de 96 pozos para fijar anticuerpos  ptimizado para la inmovilización de IgG
Alta capacidad de adherencia para moléculas con mezcla hidrófoba e hidrófila regiones
Diseñado para minimizar la contaminación cruzada
Relieve alfanumérico azul para una fácil identificación de los pocillos en placas estándar
No estéril</t>
  </si>
  <si>
    <t>Brand</t>
  </si>
  <si>
    <t>Caja * 100 unidades</t>
  </si>
  <si>
    <t>Mortero 50 - 65 ml  de porcelana  con pistilo autoclavable para el macerado de tejido vegetal, barnizado Ø=80 mm y 41 mm de alto (aprox.)</t>
  </si>
  <si>
    <t>Mortero de cerámica con pistilo. De buena calidad y sin rugocidades</t>
  </si>
  <si>
    <t xml:space="preserve">Cualquier marca. </t>
  </si>
  <si>
    <t>Organizador de Herramientas alto 260 ml x ancho 248 ml x largo 489 ml</t>
  </si>
  <si>
    <t xml:space="preserve">Overoles enterizos Kleen Guard antifluidos A35  talla XL </t>
  </si>
  <si>
    <t>Overoles enterizos Kleen Guard antifluidos A35 contra sustancias quimicas y agentes infecciosos talla L</t>
  </si>
  <si>
    <t>Duppond o equivalente</t>
  </si>
  <si>
    <t>Overoles enterizos Kleen Guard antifluidos A35 contra sustancias quimicas y agentes infecciosos talla M</t>
  </si>
  <si>
    <t>Ovoscopio</t>
  </si>
  <si>
    <t>Tech o equivalente</t>
  </si>
  <si>
    <t>Palillos plásticos depolipropileno (PP),  termoplástico ligero, resistente a la tensión y compresión y con un bajo coeficiente de absorción de humedad. (tipo moldadientes, no huecos )</t>
  </si>
  <si>
    <t>BOLSA x 1000</t>
  </si>
  <si>
    <t>Paño absorbente Fisher 74050</t>
  </si>
  <si>
    <t>Fisher 74050 Versi dry o equivalente</t>
  </si>
  <si>
    <t>Caja x 4 rollos</t>
  </si>
  <si>
    <t>Paño absorbente para control de derrames. Dimensiones 23"  - 29"  x 24 a 36 ". Capacidad de absorción mínima de 570  a ml</t>
  </si>
  <si>
    <t>Versi dry o equivalente</t>
  </si>
  <si>
    <t xml:space="preserve">Paquete x 200 </t>
  </si>
  <si>
    <t xml:space="preserve">Paño para limpieza de superficies delicadas antiestatico </t>
  </si>
  <si>
    <t>Kimwipes o equivalente</t>
  </si>
  <si>
    <t>Caja X 280</t>
  </si>
  <si>
    <t>Papel aluminio</t>
  </si>
  <si>
    <t>Rollo x 40 m</t>
  </si>
  <si>
    <t>Papel crepado</t>
  </si>
  <si>
    <t>Rollo x 100 metros</t>
  </si>
  <si>
    <t xml:space="preserve">Papel de arroz para limpiar lentes </t>
  </si>
  <si>
    <t>Paquete x 12 libros x 50 hojas o caja x 500 unidades</t>
  </si>
  <si>
    <t>Papel de filtro grado 1 whatman Ø125 mm cualitativo  (n°1001 125)</t>
  </si>
  <si>
    <t>Whatman o equivalente</t>
  </si>
  <si>
    <t>Papel de filtro grado 5 whatman Ø110 mm cualitativo (n°1005 110)</t>
  </si>
  <si>
    <t>Papel de filtro grado 5 whatman Ø150 mm cualitativo  (n°1005 150)</t>
  </si>
  <si>
    <t>Papel de filtro No. 1. Ø = 185 mm</t>
  </si>
  <si>
    <t>Papel de filtro No. 1. Ø = 90 mm</t>
  </si>
  <si>
    <t>Papel de filtro No. 2 Ø = 110 mm</t>
  </si>
  <si>
    <r>
      <t xml:space="preserve">Papel de filtro Whatman </t>
    </r>
    <r>
      <rPr>
        <b/>
        <sz val="9"/>
        <rFont val="Arial Narrow"/>
        <family val="2"/>
      </rPr>
      <t>No. 1 qualitative</t>
    </r>
    <r>
      <rPr>
        <sz val="9"/>
        <rFont val="Arial Narrow"/>
        <family val="2"/>
      </rPr>
      <t>. Ø = 150 mm</t>
    </r>
  </si>
  <si>
    <t>Papel de germinación de semillas No. 76 (12" x 18")</t>
  </si>
  <si>
    <t>Anchor o equivalente</t>
  </si>
  <si>
    <t>Papel filtro blanco 24.0 cm</t>
  </si>
  <si>
    <t>Caja X 100</t>
  </si>
  <si>
    <t>Papel Filtro blanco de 110 a 120 mm cualitativo</t>
  </si>
  <si>
    <t xml:space="preserve"> Whatman, Grado 1 o equivalente</t>
  </si>
  <si>
    <t xml:space="preserve">Papel Kraft </t>
  </si>
  <si>
    <t>Rollox 50 cm de ancho x 200 M largo</t>
  </si>
  <si>
    <t>Papel libre de ácido tamaño carta</t>
  </si>
  <si>
    <t>Resma</t>
  </si>
  <si>
    <t>Papel parafilm de 2” x 250 pies (38 m x 100 mm)</t>
  </si>
  <si>
    <t>Rollo x 38 m</t>
  </si>
  <si>
    <t xml:space="preserve">Perlas de vidrio de 4 mm </t>
  </si>
  <si>
    <t>Perlas metalicas en Acero inoxidable 5mm de diametro</t>
  </si>
  <si>
    <t>bolsa x 1000</t>
  </si>
  <si>
    <t>Peto de PVC para lavado de material Calibre 16. Color negro.</t>
  </si>
  <si>
    <t>PILA 3,6 Voltios litio Ref. LS14250</t>
  </si>
  <si>
    <t>Pila Cuadrada alkalina 9 v</t>
  </si>
  <si>
    <t>Pila Cuadrada alkalina 9 v recargable</t>
  </si>
  <si>
    <t>Pilas AA recargables</t>
  </si>
  <si>
    <t>Pilas AAA recargables</t>
  </si>
  <si>
    <t>Pilas de reloj para timers</t>
  </si>
  <si>
    <t>GPA76 o equivalente</t>
  </si>
  <si>
    <t>Pincel No. 000</t>
  </si>
  <si>
    <t>Pincel No. 0000</t>
  </si>
  <si>
    <t>Pincel No. 00000</t>
  </si>
  <si>
    <t>Pincel pelo de marta No. 0</t>
  </si>
  <si>
    <t>Pinza de disección con garra en acero inoxidable de 11,5 cm</t>
  </si>
  <si>
    <t>Pinza de disección con garra en acero inoxidable de 14,5 cm</t>
  </si>
  <si>
    <t>Pinza de disección sin garra en acero inoxidable de 14,5 cm</t>
  </si>
  <si>
    <t>Pinza de disección sin garra en acero inoxidable de 16-20 cm</t>
  </si>
  <si>
    <t>Pinza de disección sin garra recta de 12,1 cm de longitud</t>
  </si>
  <si>
    <t>Pinza de punta fina</t>
  </si>
  <si>
    <t>Pinza Entomológica punta aguda de acero. Pinza punta fina de 120 mm.</t>
  </si>
  <si>
    <t xml:space="preserve">Pinza entomológica punta fina curva en acero inoxidable </t>
  </si>
  <si>
    <t>Pinza entomológica punta fina para relojería en acero inoxidable No. 00</t>
  </si>
  <si>
    <t>Pinza Entomológica punta roma de acero de 120 mm.</t>
  </si>
  <si>
    <t xml:space="preserve">Pinza entomológica suave de puntas anchas para montaje de alas en acero inoxidable </t>
  </si>
  <si>
    <t>Pinza entomológica suave en acero inoxidable Featherweigh punta redonda</t>
  </si>
  <si>
    <t>Pinza para crisoles en acero inoxidable longitud  50 cm</t>
  </si>
  <si>
    <t>Pinza punta pala para mariposas en acero inoxidable</t>
  </si>
  <si>
    <t>Pinzas de presión tipo Mohr</t>
  </si>
  <si>
    <t>Pipeta aforada de 2 ml Clase A/AS, impresión en cerámica cumpliendo norma ISO 12 600 donde se indique: volumen nominal, fabricante, símbolo de Unidad, temperatura de referencia, clase y que cumpla con la norma DIN en ISO 648. Con certificado de fábrica.</t>
  </si>
  <si>
    <t>Pyrex , Corning, Kymax, Brand, Duran.o marcas equivalentes</t>
  </si>
  <si>
    <t>Pipeta aforada de 20 ml Clase A/AS, impresión en cerámica cumpliendo norma ISO 12 600 donde se indique: volumen nominal, fabricante, símbolo de Unidad, temperatura de referencia, clase y que cumpla con la norma DIN en ISO 648. Con certificado de fábrica.</t>
  </si>
  <si>
    <t>Pipeta aforada de 25 ml Clase A/AS, impresión en cerámica cumpliendo norma ISO 12 600 donde se indique: volumen nominal, fabricante, símbolo de Unidad, temperatura de referencia, clase y que cumpla con la norma DIN en ISO 648. Con certificado de fábrica.</t>
  </si>
  <si>
    <t>Pipeta graduada de vidrio de 10 ml con certificado. Clase A/AS, impresión en cerámica cumpliendo norma ISO 12 600 donde se indique: volumen nominal, fabricante, símbolo de Unidad, temperatura de referencia, clase y que cumpla con la norma DIN en ISO 835. Con certificado de fábrica.</t>
  </si>
  <si>
    <t xml:space="preserve">Pipeta graduadas con émbolo de aspiración, de vidrio al sodio y a la cal, vaciado completo de 5 ml </t>
  </si>
  <si>
    <t>Pipeta Pasteur de borosilicato ISO 7712. Punta fina, tubo de aspiración con estrechamiento para tapón de algodón volumen 2mL,  longitud 22,9 cm</t>
  </si>
  <si>
    <t>VWR 14673-043 o equivalente</t>
  </si>
  <si>
    <t>Caja X 1000</t>
  </si>
  <si>
    <t>Pipeta pasteur desechable plastico Pe-Ld de 1 ml  REFERENCIA 747755</t>
  </si>
  <si>
    <t>cajaX500</t>
  </si>
  <si>
    <t>Pipeta pasteur desechable plastico Pe-Ld de 3 ml  REFERENCIA 747760</t>
  </si>
  <si>
    <t xml:space="preserve">Pipeta Pasteur en polietileno desechable estéril 3 ml de capacidad, longitud 15,2 cm </t>
  </si>
  <si>
    <t xml:space="preserve"> VWR 52947-970
o equivalente</t>
  </si>
  <si>
    <t xml:space="preserve">Pipeta Pasteur plastica de 1,0 ml de volumen </t>
  </si>
  <si>
    <t>Pipeta plástica poliestireno volumetrica, graduada para 10 ml, estériles y en empaque individual</t>
  </si>
  <si>
    <t>Pipeta plástica poliestireno graduada para 25 ml, estériles y en empaque individual</t>
  </si>
  <si>
    <t>Pipeta plástica poliestireno graduada para 5 ml, estériles y en empaque individual</t>
  </si>
  <si>
    <t>Pipetas pasteur en polietileno desechables estériles  de 7 ml de capacidad, graduadas hasta 3 ml de 5,3 cm de largo.</t>
  </si>
  <si>
    <t>Pipeteador de caucho Bulb-Type Safety Pipet Fillers</t>
  </si>
  <si>
    <t>Fisherbrand 13-681-51 o equivalente</t>
  </si>
  <si>
    <t>Pipeteador tipo cremallera de 0-10 ml</t>
  </si>
  <si>
    <t xml:space="preserve">Pistilo de porcelana para mortero </t>
  </si>
  <si>
    <t>Fisher Scientific 12-949-4 o equivalente</t>
  </si>
  <si>
    <t>Placa de porcelana (Placa para tinción por nueve o seis cavidades de largo 8-9 cm ancho 5- 6 cm alto 1-2  cm). No requiere certificado de distribución</t>
  </si>
  <si>
    <t>Caja por 24 und</t>
  </si>
  <si>
    <t xml:space="preserve">Plato de poliestireno para pesar reactivos antiestático, desechable, resistente a ácidos, alcoholes y bases, fondo plano, tamaño Longitud 41-45 mm x Anchura 41-45 mm x altura 7-8 mm . Fondo ID 1.4 in. </t>
  </si>
  <si>
    <t>Brand o Equivalente</t>
  </si>
  <si>
    <t xml:space="preserve">Paquete x 500 </t>
  </si>
  <si>
    <t>Portacajas para cajas petri. En acero inoxidable, con canastilla teambién en acero inoxidable, diámetro para cajas petri de 100 mm y capacidad de mínimo 14 cajas</t>
  </si>
  <si>
    <t>Probeta  de vidrio de 25 ml base hexagonal con certificado. Borosilicato 3.3 DIN en ISO 4788, impresión en cerámica, que cumpla con las normas DIN12 600 Opcional: Control y garantía de calidad NCA menor o igual a 0,4 y certificación del fabricante que resiste temperaturas hasta de 250°C sin perder la volumetria.</t>
  </si>
  <si>
    <t>Pyrex , Corning, Kymax, Brand, Duran. o equivalente</t>
  </si>
  <si>
    <t>Probeta  de vidrio de 500  ml clase B base hexagonal con certificado. Borosilicato 3.3 DIN en ISO 4788,.Control y garantía de calidad NCA (o equivalente)  menor o igual a 0,4 y certificación del fabricante que resiste temperaturas hasta de 250°C sin perder la volumetria.</t>
  </si>
  <si>
    <t>Probeta  de vidrio graduada de 100 ml base hexagonal con certificado. Borosilicato 3.3 DIN en ISO 4788, impresión en cerámica, con boca esmerilada y tapón</t>
  </si>
  <si>
    <t>Probeta  de vidrio graduada de 250 ml base hexagonal con certificado. Borosilicato 3.3 DIN en ISO 4788, impresión en cerámica, con boca esmerilada y tapón</t>
  </si>
  <si>
    <t>Probeta de 100ml  clase B</t>
  </si>
  <si>
    <t>Pyrex , Corning, Kymax, Brand, Duran, Schott o equvalente</t>
  </si>
  <si>
    <t>Probeta de 25 ml clase B</t>
  </si>
  <si>
    <t>Probeta de 250 ml clase B</t>
  </si>
  <si>
    <t>Probeta de 50 ml clase B</t>
  </si>
  <si>
    <t>Probeta de vidrio con base hexagonal de vidrio clase A de 10 ml con pico. Borosilicato 3.3  DIN en ISO 4788, Borosilicato 3.3 DIN en ISO 4788, impresión en cerámica, que cumpla con las normas DIN12 600 Control y garantía de calidad NCA ( o equivalente) menor o igual a 0,4 (opcional) y certificación del fabricante que resiste temperaturas hasta de 250°C sin perder la volumetria.</t>
  </si>
  <si>
    <t>Probeta de vidrio con base hexagonal de vidrio clase A de 100 ml intervalo de graduación de 1 ml. Borosilicato 3.3 DIN en ISO 4788, impresión en cerámica, que cumpla con las normas DIN12 600 Control y garantía de calidad NCA ( o equivalente menor o igual a 0,4 y certificación del fabricante que resiste temperaturas hasta de 250°C sin perder la volumetria.</t>
  </si>
  <si>
    <t>Probeta de vidrio con base hexagonal de vidrio clase A de 2000 ml con pico. Borosilicato 3.3  DIN en ISO 4788, Borosilicato 3.3 DIN en ISO 4788, impresión en cerámica, que cumpla con las normas DIN12 600 Control y garantía de calidad NCA ( o equivalente) menor o igual a 0,4 (opcional) y certificación del fabricante que resiste temperaturas hasta de 250°C sin perder la volumetria.</t>
  </si>
  <si>
    <t>Probeta de vidrio con base hexagonal de vidrio clase A de 5 ml con pico. Borosilicato 3.3  DIN en ISO 4788,</t>
  </si>
  <si>
    <t>Probeta de vidrio con base hexagonal de Vidrio clase A. de 1000 ml. Borosilicato 3.3 DIN en ISO 4788, impresión en cerámica, que cumpla con las normas DIN12 600 Control y garantía de calidad NCA ( o equivalente)  menor o igual a 0,4 y certificación del fabricante que resiste temperaturas hasta de 250°C sin perder la volumetria.</t>
  </si>
  <si>
    <t>Probeta de vidrio con base hexagonal de Vidrio clase A. de 250 ml. Borosilicato 3.3 DIN en ISO 4788, impresión en cerámica, que cumpla con las normas DIN12 600 Control y garantía de calidad NCA ( o equivalente) menor o igual a 0,4  y certificación del fabricante que resiste temperaturas hasta de 250°C sin perder la volumetria.</t>
  </si>
  <si>
    <t>Probeta de vidrio con base hexagonal de Vidrio clase A. de 500 ml. Borosilicato 3.3 DIN en ISO 4788, impresión en cerámica, que cumpla con las normas DIN12 600 Control y garantía de calidad NCA ( o equivalente)  menor o igual a 0,4   y certificación del fabricante que resiste temperaturas hasta de 250°C sin perder la volumetria.</t>
  </si>
  <si>
    <t>Probeta de vidrio graduada por 50 ml con tapa con certificado de graduación. Borosilicato 3.3 DIN en ISO 4788, impresión en cerámica, que cumpla con las normas DIN12 600 certificación del fabricante que resiste temperaturas hasta de 250°C sin perder la volumetria. Opcional Control y garantía de calidad NCA ( o equivalente)  menor o igual a 0,4</t>
  </si>
  <si>
    <t>Probeta Plástica graduada 10 mL</t>
  </si>
  <si>
    <t>Marca: Nalgene / Brixco o equivalente</t>
  </si>
  <si>
    <t>Probeta Plástica graduada 1000 mL</t>
  </si>
  <si>
    <t>Probeta Plástica graduada 25 mL</t>
  </si>
  <si>
    <t>Probeta Plástica graduada 50 mL</t>
  </si>
  <si>
    <t>Marca: Nalgene / Brixco  o equivalente</t>
  </si>
  <si>
    <t>Protector Auditivo Tipo Copa Samurai Steelpro NRR 23 dB </t>
  </si>
  <si>
    <t>Steelpro NRR 23 dB o equivalente</t>
  </si>
  <si>
    <t>Punta 0,1-10 µl con filtro larga libre de RNAsa, DNAsa y pirógenos. Compatible con pipetas Eppendorf, Jencons y Boeco</t>
  </si>
  <si>
    <t>Eppendorf 47745-086 o equivalente</t>
  </si>
  <si>
    <t>Caja x 10 racks x 96</t>
  </si>
  <si>
    <t>Punta 0,1-10 µl resistentes a autoclavado ( con o sin filtro para micropipetas marca soxorex  )</t>
  </si>
  <si>
    <t>Socorex R3090010R o equivalente .</t>
  </si>
  <si>
    <t>Punta 0,5-20 µl</t>
  </si>
  <si>
    <t>Brand 702345 o equivalente</t>
  </si>
  <si>
    <t xml:space="preserve">Punta 0,5-5 ml </t>
  </si>
  <si>
    <t>Brand 702595 o equivalente</t>
  </si>
  <si>
    <t>Bolsa x 200</t>
  </si>
  <si>
    <t xml:space="preserve">Punta 1,25 ml combitip para pipeta repetidora </t>
  </si>
  <si>
    <t>Thermo Scientific 9404180 o equivalente</t>
  </si>
  <si>
    <t>Punta 10 µl blanca</t>
  </si>
  <si>
    <t>Extragene o equivalente</t>
  </si>
  <si>
    <t>Bolsa X 1000</t>
  </si>
  <si>
    <t xml:space="preserve">Punta 10 ml </t>
  </si>
  <si>
    <t>Fisher Scientific 21-377-146, Labsystems 9402150 o equivalente</t>
  </si>
  <si>
    <t xml:space="preserve">Caja x 40 </t>
  </si>
  <si>
    <t>Punta 100 µl sin filtro libre de RNAsa, DNAsa y pirógenos. Compatible con pipetas Eppendorf, Jencons y Boeco</t>
  </si>
  <si>
    <t>Axygen o equivalente</t>
  </si>
  <si>
    <t>Punta 50  ó 100  - 1000 µl con filtro libres de RNAsa, DNAsa y pirógenos. Compatibles con micropipetas Eppendorf, Jencons y Boeco, NICHIRYO</t>
  </si>
  <si>
    <t>TipOne o equivalente</t>
  </si>
  <si>
    <t xml:space="preserve">Punta 100-1000 µl </t>
  </si>
  <si>
    <t>Labsystems 9401100 o Finntip 1000 o equivalente</t>
  </si>
  <si>
    <t>Caja x 10 racks x 60</t>
  </si>
  <si>
    <t>Punta 10-100 µl sin filtro</t>
  </si>
  <si>
    <t xml:space="preserve">Punta 1-10 µl con filtro de libres de RNasas y Dnasas </t>
  </si>
  <si>
    <t xml:space="preserve">Punta 1-10 ml para transferpipeta H de longitud 156,5 mm, Ø aproximado 15mm. </t>
  </si>
  <si>
    <t>Brand 702603 o equivalente</t>
  </si>
  <si>
    <t xml:space="preserve">Punta 1-100 µl con filtro de libres de RNasas y Dnasas </t>
  </si>
  <si>
    <t>Punta 1-20 µl con filtro de  libre de Dnasa y Rnasa</t>
  </si>
  <si>
    <t xml:space="preserve">TipOne o equivalente </t>
  </si>
  <si>
    <t>Punta 20 µl Finntip 20</t>
  </si>
  <si>
    <t>Labsystems 9400610 o equivalente</t>
  </si>
  <si>
    <t xml:space="preserve">Caja x 10 racks x 384 </t>
  </si>
  <si>
    <t xml:space="preserve">Punta 20 µl Finntip con filtro </t>
  </si>
  <si>
    <t>Labsystems 94052020 o equivalente</t>
  </si>
  <si>
    <t>Punta 200 µl, transparente  compatibles con micropipetas de las marcas (Socorex , axygen, labsystem, capp bravo) resistentes a autoclavado</t>
  </si>
  <si>
    <t xml:space="preserve">Socorex, Axygen, Cap Bravo o equivalentes </t>
  </si>
  <si>
    <t>Punta 200 µl con filtro libre de Dnasa y Rnasa</t>
  </si>
  <si>
    <t>Punta 2-100 µl blanca con filtro</t>
  </si>
  <si>
    <t>Eppendorf 0030 077.547 o equivalente</t>
  </si>
  <si>
    <t>Punta 2-20 µl blanca con filtro</t>
  </si>
  <si>
    <t>Eppendorf 0030 077.539 o equivalente</t>
  </si>
  <si>
    <t>Punta 250 µl Universal</t>
  </si>
  <si>
    <t>Thermo Fisher Scientific Finnitip 9400-260 o equivalente</t>
  </si>
  <si>
    <t xml:space="preserve">Punta 250 µl universal, autoclavables finntip </t>
  </si>
  <si>
    <t>Finnitip 9400-230, Fisher 21-377-45 o equivalente</t>
  </si>
  <si>
    <t xml:space="preserve">Punta 300 µl color transparente </t>
  </si>
  <si>
    <t>Labsystems 9401260 o Finntip 300 o  equivalente</t>
  </si>
  <si>
    <t xml:space="preserve">Punta 300 µl con filtro </t>
  </si>
  <si>
    <t>Labsystems 94052350 o equivalente</t>
  </si>
  <si>
    <t>Punta 50-1000 µl azul sin esterilizar libre de Dnasas y Rnasas</t>
  </si>
  <si>
    <t>Brand 7320 12  o equivalente</t>
  </si>
  <si>
    <t xml:space="preserve">Punta Brand 10 µl o 20ul sin filtro </t>
  </si>
  <si>
    <t>Caja x  5 racks x 96</t>
  </si>
  <si>
    <t>Punta Brand 100 µl sin filtro</t>
  </si>
  <si>
    <t>Punta Brand 1000 µl sin filtro</t>
  </si>
  <si>
    <t>Punta combitip 12,5 mL para finnpipette thermo</t>
  </si>
  <si>
    <t>Thermo Scientific  9404210 o equivalente</t>
  </si>
  <si>
    <t>Paquete x 50</t>
  </si>
  <si>
    <t>Punta de micropipeta de 10-200µl</t>
  </si>
  <si>
    <t>Bolsa x 1000 puntas</t>
  </si>
  <si>
    <t xml:space="preserve">Punta PD, capacidad 25 ml, sin esterilizar, de desplazamiento directo para dispensador manual Brand </t>
  </si>
  <si>
    <t>Brand 7023 80 o equivalente</t>
  </si>
  <si>
    <t xml:space="preserve">Punta PD, Capacidad 50 ml, sin esterilizar, desplazamiento directo, para dispensador manual Brand </t>
  </si>
  <si>
    <t>Brand 7023 82 o equivalente</t>
  </si>
  <si>
    <t>Puntas con filtro 0,5-10µL</t>
  </si>
  <si>
    <t>Socorex, Axygen, Cap Bravo o equivalentes</t>
  </si>
  <si>
    <t>Caja x 10 Rack x 96 und</t>
  </si>
  <si>
    <t>Puntas de 0.5 – 10 µl en polipropileno transparente, estériles, certificado de  libres de Rnasas, Dnasa y Pirogenos, compatibles con micropipetas de marcas Brand y Capp, Axygen, Boeco</t>
  </si>
  <si>
    <t>Axigen o equivalente</t>
  </si>
  <si>
    <t>Puntas de 2 – 200 µl en polipropileno, estériles, certificado de  libres de Rnasas, Dnasa y Pirogenos,  compatibles con micropipetas de marcas Capp bravo, Brand</t>
  </si>
  <si>
    <t>Brand, Cap Bravo o equivalentes o equivalente</t>
  </si>
  <si>
    <t>Puntas de 20 – 100 µl en polipropileno, estériles, certificado de  libres de Rnasas, Dnasa y Pirogenos,  compatibles con micropipetas de marcas Capp, Microlit, Socorex.</t>
  </si>
  <si>
    <t>Brand, Cap Bravo, Axygen, Socorex, Microlit o equivalentes</t>
  </si>
  <si>
    <t>Puntas de 200 µl sin filtro</t>
  </si>
  <si>
    <t>Axygen, Eppendorf, Neogen, Finnpipette, Brand o equivalente</t>
  </si>
  <si>
    <t xml:space="preserve">Puntas estériles con filtro para micropipeta (100 - 1000ul). Caja de 10 racks x 96 puntas (960). Scientific </t>
  </si>
  <si>
    <t xml:space="preserve">Caja de 10 racks x 96 puntas (960). Scientific </t>
  </si>
  <si>
    <r>
      <t xml:space="preserve">Puntas para pipetas de 300 </t>
    </r>
    <r>
      <rPr>
        <sz val="9"/>
        <color rgb="FF000000"/>
        <rFont val="Arial Narrow"/>
        <family val="2"/>
      </rPr>
      <t xml:space="preserve">µL  </t>
    </r>
  </si>
  <si>
    <t xml:space="preserve">BRAND </t>
  </si>
  <si>
    <t>Paquete X 1000</t>
  </si>
  <si>
    <t xml:space="preserve">Rack para puntas de pipeta.Especificaciones : Rack vacío para puntas de pipeta  de 1 a 5 mL; </t>
  </si>
  <si>
    <t>Gilson  Referencia : F161360 o equivalente</t>
  </si>
  <si>
    <t>Racks para tubos de PCR. Material: polipropileno ; Especificación: para 96 pozos, con tapa, dimensiones (12,5 * 8,6 * 3,3)</t>
  </si>
  <si>
    <t>Paquetes de 5 Unidades</t>
  </si>
  <si>
    <t>Rastrillo  bacteriologico autoclavable  vidrio, para sembrar bacterias en medio de cultivo.</t>
  </si>
  <si>
    <t>Recipiente básico rectangular 3L de 19X30X10 cm.</t>
  </si>
  <si>
    <t>Recolector de elementos punzocortantes. Colector desechable para uso con el sistema "guardián" Capacidad: 1.0 litros. Resistente al impacto. Fabricado en polipropileno original</t>
  </si>
  <si>
    <t>Recolector guardián de corto punzantes x 0.5 L</t>
  </si>
  <si>
    <t>Recolector guardián de punzocortantes 1.4 lt</t>
  </si>
  <si>
    <t>Recolector guardián de punzocortantes 3 lt</t>
  </si>
  <si>
    <t>Reservorio para reactivos capacidad de 50ml autoclavable</t>
  </si>
  <si>
    <t xml:space="preserve">Paquete x 10 </t>
  </si>
  <si>
    <t>Reservorio para reactivos capacidad de 50ml desechable</t>
  </si>
  <si>
    <t>Respirador (KIT) media cara con cartucho contra vapores organicos y gases ácidos plástico circular, colocación de cartuchos y filtros tipo bayoneta sin guías, certificado por NIOSH 42CFR84. El respirador con arnes de cabeza ajustable de 3 puntos, cubierta de válvula de exhalación de fácil apertua. 100%  libre de PVC y metales.</t>
  </si>
  <si>
    <t>Moldex 7002+7300 (2)+8910 (2) +7020 (2); 3M o equivalente</t>
  </si>
  <si>
    <t>Pieza facial + un par de cartuchos + un par de prefiltros + un par de retenedores</t>
  </si>
  <si>
    <t>Respirador de libre mantenimiento N95, preformado para mejor ajuste, diseño de ondas que permite expandirse y contraerse a través de pliegues que se encuentran en toda la estructura del respirador, con carbon activado contra vapores orgánicos. Malla retardante al calor y la flama, debe estar certificado por NIOSH 42CFR84. Bandas textiles con ajuste de broche sobre la nuca para mayor comodidad. 100% libre de PVC y metales.</t>
  </si>
  <si>
    <t>Moldex 4800 N95 o equivalente</t>
  </si>
  <si>
    <t>Rollo de papel para esterilizacion sin fuelle indicadores para vapor, gas y formaldehido. 10 cm * 200m</t>
  </si>
  <si>
    <t>rollo x 200m</t>
  </si>
  <si>
    <t>Rótulo adhesivo para control de inventarios 4 cm x 6 cm</t>
  </si>
  <si>
    <t>Sílica gel indicador</t>
  </si>
  <si>
    <t>Frasco x 1kg</t>
  </si>
  <si>
    <t xml:space="preserve">Silicona autobrillante </t>
  </si>
  <si>
    <t>Frasco x 3800mL</t>
  </si>
  <si>
    <t>Sistema filtración por membrana con erlenmeyer ( Embudo, base y tapón tubulado de vidrio de borosilicato; abrazadera de resorte de aluminio anodizado; soporte de filtro de vidrio fritado.
Embudo, 300 ml +/- 50 ml
Diámetro del filtro, 47 mm
Área de filtración, 9,6 cm2
Abrazadera, 47mm
Erlenmeyer, 1 Lt.
Conexión de salida 6 mm (1/4 pulg.) D.E. brazo lateral con tapa tubulada para aspirar.</t>
  </si>
  <si>
    <t>Soporte de mesa para 6 micropipetas  transferpette S o digital tipo carrusel</t>
  </si>
  <si>
    <t>Brand 704805 o equivalente</t>
  </si>
  <si>
    <t>Soporte de mesa para pipetas multicanal de 12 canales</t>
  </si>
  <si>
    <t>Soporte lineal para 4 micropipetas</t>
  </si>
  <si>
    <t>Soporte universal con varilla 50 cm</t>
  </si>
  <si>
    <t>Tamices metálicos con luz de malla de 4, 2, 1, y 0,5 mm; más tapa y base</t>
  </si>
  <si>
    <t>Pinzuar o equivalente</t>
  </si>
  <si>
    <t xml:space="preserve">Tamiz malla No. 60 con marco de acero inoxidable de 8 pulgadas de diámetro por 2 Pulgadas de altura con malla de acero inoxidable que cumple con la norma ASTM E11. </t>
  </si>
  <si>
    <t>Tamiz metálico (angeo de cobre) con poros de diámetro 100</t>
  </si>
  <si>
    <t>Tapa para vial con septa PFTE preperforada 9mm JGF ROY CAP T/S SLIT</t>
  </si>
  <si>
    <t xml:space="preserve">Bolsa  x 100 tapas </t>
  </si>
  <si>
    <t>Tapabocas quirúrgico con ajuste en resorte y pinza de tabique nasal, elaborados en 100% polipropileno y 3 capas, Capa externa: 27 g/m2 (±2%), Capa interna: 18 g/m2 (±2%), Elemento filtrante: 20 g/m2 (±2%). Caja por 50 Unidades.</t>
  </si>
  <si>
    <t>Termohigrómetro  para máximas y mínimas con rango de temperatura entre 0 y 50 grados centígrados y humedad relativa menor a 95% con sonda
Con certificado de calibración emitido por un laboratorio certificado por el ONAC.</t>
  </si>
  <si>
    <t>Minipa MT 241 o equivalente</t>
  </si>
  <si>
    <t xml:space="preserve">Termohigrómetro con datalogger digital de lectura simultánea. Rangos: 0 a 50°C y 20 a 90% de humedad relativa, resolución de 0.1°C y de 1%.Trazable a  NIST. Calibrado y Con certificado de calibración emitido por un laboratorio certificado por el ONAC.
</t>
  </si>
  <si>
    <t>Fisher 06-662-4 o marca equivalente.</t>
  </si>
  <si>
    <t>Termohigrometro Datalogger Digital, Rango Temperatura: -40°C to +70°C.Resolución: 0,1°C;  Rango Humedad Relativa: 0 to 100%HR. Resolución: 0,1%HR Memoria interna.  Datalogging interval: 1 second to 24 hours.  PC interface: USB. Con certificado de calibracion de ente acreditado o laboratorio nacional reconocido. Calibrado en los siguientes puntos: Humedad Relativa: 30%, 60% y 90%.Temperatura: 10°C, 20°C y 40°C.
Con certificado de calibración emitido por un laboratorio certificado por el ONAC.</t>
  </si>
  <si>
    <t>Termohigrometro Digital, con Sensor Rango Temperatura: -40°C to +70°C.Resolución: 0,1°C;  Rango Humedad Relativa: 0-1 to 99-100%HR. Resolución: 0,1%HR. Con certificado de calibración de ente acreditado o laboratorio nacional reconocido. 
Con certificado de calibración emitido por un laboratorio certificado por el ONAC.</t>
  </si>
  <si>
    <t>Termómetro con datalogger digital. Rango: 0-50°C, resolución de 0.1°C.
Con certificado de calibración emitido por un laboratorio certificado por el ONAC.</t>
  </si>
  <si>
    <t>Termómetro Datalogger con display USB. TI-5433.  4 Dígitos indicador bateria, memoria, alarma, horario. Rango de medición -20°C ~ 85°C, Resolución: 0.1 °C. Exactitud ± 1.0°C (0°C ~ 50 °C, ± 2.0°C (-20°C ~ 85 °C). Alta Capacidad de lecturas: 64,000. Muestreo: Ajustable, desde 2 segundos, 24 horas. Vida de batería 1 año, reemplazable por el usuario. Alarma Min / Max LED visible programable. Display con lectura en tiempo real. Dimensiones: 89 mm X 19 mm X 29 mm.  Software GRATIS para Windows XP,Vista y Windows 7
Con certificado de calibracion emitido por el ONAC</t>
  </si>
  <si>
    <t>Termometro de mercurio 0 a 100°C</t>
  </si>
  <si>
    <t>Termómetro digital datalogger
Resolución: 0,01 °C;
Rango de medición: -50 a 160 °C
Exactitud: 0,05 °C
Sensor tipo PT100 de 4 hilos
Diámetro: 5 mm
Longitud de la sonda: 100  mm
Datalogger 
Con 3 juegos de baterías, adaptador y estuche                                                                             
Con certificado de calibración emitido por un laboratorio acreditado. 
Calibración en 8 puntos de temperatura (-25 °C, 0 °C, 8 °C, 20 °C, 37 °C, 42 °C, 60°C,  80°C)</t>
  </si>
  <si>
    <t>Termometro Digital para toma de temperatura en grandes animales</t>
  </si>
  <si>
    <t>Termómetro in/out con alarma calibrado. Ajuste de alarma para temperaturas altas/bajas al aire libre Memoria de temperatura para Max/Min, que puede ser reseteada en cualquier momento Display que muestra la temperatura interior o exterior Cambio entre °C y °F Pantalla digital grande y claro Sensor exterior a prueba de agua Fijación magnética Cinta mágica velcro Especificaciones: Rango: -5°C ~ 50 C/ 14°F ~ 122°F (Indoor) -50°C ~ 70°C/-58°F ~ 158°F (outdoor) Precisión: ± 1°C / ± 1.8° F  Resolución: 0,1°C Tiempo de respuesta: 10 Segundos Longitud del sensor outdoor: 3 m Tamaño: 60-100 x 60-100 x 10-20 mm. Se entrega certificado de calibración NIST expedido por la fábrica y certificado de vericación. Garantía: Un año por defectos de fabricación.
Con certificado de calibracion emitido por un laboratorio acreditado por el ONAC.</t>
  </si>
  <si>
    <t>Termometro Trazable con probe para ultracongelador
Con certificado de calibración emitido por un laboratorio acreditado por el ONAC.</t>
  </si>
  <si>
    <t>Fisher Scientific 15-081-108 o equivalente</t>
  </si>
  <si>
    <t xml:space="preserve">Termómetros digital con rango de -50 a 70°C con una exactitud de +-1° C con dos variables. Con dos sondas. 
Con certificado de calibración emitido por un laboratorio acreditado por el ONAC. </t>
  </si>
  <si>
    <t>Fridge-Freezer o equivalente</t>
  </si>
  <si>
    <t>Tijera de 13 - 15  cm en acero inoxidable rectas</t>
  </si>
  <si>
    <t>Tijera de 13 - 15 cm en acero inoxidable punta curva</t>
  </si>
  <si>
    <t xml:space="preserve">Tijera de disección micro tijera tipo pinza 7.5cm </t>
  </si>
  <si>
    <t>Tijera mayo recta 15.2 cm</t>
  </si>
  <si>
    <t>Tijera para tejidos curva Metzembaum  de 15 cm </t>
  </si>
  <si>
    <t>Tijera trincha aves en acero inoxidable de 9.5 "</t>
  </si>
  <si>
    <t>Timer digital 4 canales</t>
  </si>
  <si>
    <t xml:space="preserve">Toalla absorbente multiusos reutilizable, presentación en rollo por mínimo 64 toallas  </t>
  </si>
  <si>
    <t>Scott, familia o equivalente</t>
  </si>
  <si>
    <t>Toalla de manos doblada en Z Natural Hoja Triple</t>
  </si>
  <si>
    <t>Familia 73547 o equivalente</t>
  </si>
  <si>
    <t>Caja x 24 paquetes</t>
  </si>
  <si>
    <t>Tubo 2.0 ml fondo cónico</t>
  </si>
  <si>
    <t>Bolsa X 500</t>
  </si>
  <si>
    <t>Tubo de centrífuga de 15 ml en polipropileno, estéril, tapa rosca, fondo cónico, velocidad de centrífugación 12000 RPM, autoclavable (sin la tapa), rango de temperatura de -40 a +80º C, con graduación impresa.</t>
  </si>
  <si>
    <t>Falcon 352095 Fisher 11889640
MP BIOMEDICALS  
Corning
o equivalente</t>
  </si>
  <si>
    <t>Tubo de centrífuga de 50 ml en polipropileno con tapa rosca, Stand up</t>
  </si>
  <si>
    <t>Thomas Scientific 2602A42 Corning 430921 o equivalente</t>
  </si>
  <si>
    <t>Tubo de centrífuga de 50 ml en polipropileno con tapa y sello de tapón, fondo cónico, estéril, graduado, velocidad de centrífugación 12000 RPM, autoclavable (sin la tapa), rango de temperatura de -40 a +80º C, con graduación impresa.</t>
  </si>
  <si>
    <t>Corning 430290 o equivalente</t>
  </si>
  <si>
    <t>Tubo de microdilución de 1.1 ml</t>
  </si>
  <si>
    <t>Thermo o equivalente</t>
  </si>
  <si>
    <t>Bolsa x 960</t>
  </si>
  <si>
    <t xml:space="preserve">Tubo de vidrio de 15 mL liso sin tapa rosca de capacidad fondo redondo, 100 mm x 16 mm, vidrio boro silicato. </t>
  </si>
  <si>
    <t>Brand, duran, fisher scientific o equivalentes</t>
  </si>
  <si>
    <t>caja x 100</t>
  </si>
  <si>
    <t xml:space="preserve">Tubo de vidrio refractario tapa rosca 16x150 mm capacidad 20 ml </t>
  </si>
  <si>
    <t xml:space="preserve">Tubo de vidrio en cal soda  con tapa rosca 13x100 mm. </t>
  </si>
  <si>
    <t>Pyrex Plus, Sigma o equivalente</t>
  </si>
  <si>
    <t>Tubo de vidrio en cal soda con tapa rosca Rango de capacidad ente  9 a 12  ml</t>
  </si>
  <si>
    <t>Enthos o Bioequipos o equivalente</t>
  </si>
  <si>
    <t xml:space="preserve">Tubo de vidrio en cal soda con  tapa rosca base plana de 100mm de longitud por 15 mm de diámetro </t>
  </si>
  <si>
    <t>Tubo de vidrio en cal soda tapa rosca desde 20  a 24 ml</t>
  </si>
  <si>
    <t>Fisherbrand 03-339-25F  o equivalente</t>
  </si>
  <si>
    <t xml:space="preserve">Caja x 144 </t>
  </si>
  <si>
    <t>Tubo de vidrio en cal soda tapa rosca x 10 ml</t>
  </si>
  <si>
    <t>Pyrex, Cole Parmer, Brand PZ-06324-60 o equivalente</t>
  </si>
  <si>
    <t>Tubo en polipropileno tapa roja de 6ml con fecha de vencimiento superior a 12 meses a partir de la fecha de entrega</t>
  </si>
  <si>
    <t>Vacutest o equivalente</t>
  </si>
  <si>
    <t>Caja x 100 unidades</t>
  </si>
  <si>
    <t>Tubo Eppendorf de 2 ml, tapa plana de borde largo, libres de Rnasas, Dnasa y pirógenos, color Natural, Ultra Transparentes, rótulo esmerilado, graduados,</t>
  </si>
  <si>
    <t>Eppendorf  o equivalente</t>
  </si>
  <si>
    <t>Tubo microhematocrito sin heparina</t>
  </si>
  <si>
    <t>Marienfeld o equivalente</t>
  </si>
  <si>
    <t>Frasco x 100</t>
  </si>
  <si>
    <t>Tubo para microcentrífuga de 1,7 con tapa ,libres de Rnasas ,Dnasas y pirógenos</t>
  </si>
  <si>
    <t>Sorenson o equivalente</t>
  </si>
  <si>
    <t>Tubo para microcentrífuga plásticos de 2.0 ml</t>
  </si>
  <si>
    <t>Axygen CATMCT-200-C o equivalente</t>
  </si>
  <si>
    <t>Bolsa x 500</t>
  </si>
  <si>
    <t xml:space="preserve">Tubo para PCR 0.2 ml con tapa plana libres de Dnasas y RNAsas </t>
  </si>
  <si>
    <t>Thermo Scientific, VWR, Brand, Axygen o equivalente</t>
  </si>
  <si>
    <t>Tubo para toma de sangre al vacío tapón lila. Plástico, tapón hemogard de 6.0 ml. Aditivo siliconizado, con fecha de vencimiento minimo de un año a partir de la fecha de entrega.</t>
  </si>
  <si>
    <t>Tubo para toma de sangre en polipropileno al vacío tapa roja, sin anticoagulante mínimo para 7 ml. con fecha de vencimiento minimo de un año a partir de la fecha de entrega.</t>
  </si>
  <si>
    <t>Tubo plástico tapa rosca 2 ml</t>
  </si>
  <si>
    <t xml:space="preserve">Tubo cónico (tipo Eppendorf)  0,5 ml  (500 ul)  en polipropileno grado médico, libre de RNasas y DNasas, Resistentes fuerza centrífuga hasta x  30000g autoclavables, libres de pirógenos, resistentes a temperaturas de -80 hasta 121 °C </t>
  </si>
  <si>
    <t xml:space="preserve">Tubo tipo Eppendorf de 1,5 ml en polipropileno grado médico, libre de RNasas y DNasas, estériles o no estériles. Resistentes fuerza centrífuga 20000 a  30000g. lautoclavables, libres de pirógenos, resistentes a temperaturas de -80 hasta 121 °C </t>
  </si>
  <si>
    <t>Fisher 05-408-129, Axygen o equivalente</t>
  </si>
  <si>
    <t>Tubo Vacutainer SSTTM Suero con Gel Separador 8.5 ml. con fecha de vencimiento minimo de un año a partir de la fecha de entrega.</t>
  </si>
  <si>
    <t xml:space="preserve">Bolsa X 100 </t>
  </si>
  <si>
    <t>Tubo vacuteiner. tapa roja de  9 ml, sin Anticuagulante.
con fecha de vencimiento minimo de un año a partir de la fecha de entrega.</t>
  </si>
  <si>
    <t>Paquete X 100</t>
  </si>
  <si>
    <t>Tubo vacutest 9 ml con Activador de coagulación
con fecha de vencimiento minimo de un año a partir de la fecha de entrega.</t>
  </si>
  <si>
    <t>Vacutest Kima 11030 o equivalente</t>
  </si>
  <si>
    <t>Tubos colorimétricos de 0,1 -100 ppm</t>
  </si>
  <si>
    <t>Drager, MSA AUER ó equivalente</t>
  </si>
  <si>
    <t>Caja x 10 Unidades</t>
  </si>
  <si>
    <t>Tubos colorimétricos de 50-2000 ppm</t>
  </si>
  <si>
    <t>Tubos de ensayo para destilación Ø42x300 mm, 250 mL 3 Unid, vidrio, VELP® para destilación equipo VELP UDK 169  REFERENCIA CODIGO A00001080</t>
  </si>
  <si>
    <t>Velp o  tecator de las dimensiones requeridas</t>
  </si>
  <si>
    <t>kit x 3 unidades</t>
  </si>
  <si>
    <t xml:space="preserve">Unidades de Filtración para jeringa 0.22 µm estériles. (Ø=25mm), SFCA (Surfactant-free cellulose acetate) o similar acorde para filtración de aditivos de medios de cultivo microbiológicos </t>
  </si>
  <si>
    <t>Sterile Millex Millipore o equivalente</t>
  </si>
  <si>
    <t>Vara para retirar varillas magnéticas, con núcleo magnético completamente encapsulado en PTFE. Longitud 300 - 350 mm. Ø: 8 mm</t>
  </si>
  <si>
    <t>Brand 137720 o equivalente</t>
  </si>
  <si>
    <t>Varilla de vidrio 7 mm</t>
  </si>
  <si>
    <t>varlla por 100 cm</t>
  </si>
  <si>
    <t>varilla para agitación de vidrio 300mm</t>
  </si>
  <si>
    <t>Vaso copplin con 4 o 5 divisiones</t>
  </si>
  <si>
    <t>Vaso de precipitado de 5000 ml vidrio borosilicato forma baja con escala boro silicato 3.3</t>
  </si>
  <si>
    <t>schott, pirex, glassco</t>
  </si>
  <si>
    <t>Vaso de precipitado de 5ml de vidrio de borosilicato 3,3</t>
  </si>
  <si>
    <t>Schott, duran o equivalente</t>
  </si>
  <si>
    <t xml:space="preserve">Vaso de precipitado en polipropileno de 250 ml </t>
  </si>
  <si>
    <t>Paquete x 6</t>
  </si>
  <si>
    <t xml:space="preserve">Vaso de precipitado en polipropileno de 30 ml </t>
  </si>
  <si>
    <t>Vaso de precipitado en polipropileno de 400 ml</t>
  </si>
  <si>
    <t>Vaso de precipitado en polipropileno de 5000 ml Rigido traslucido o traslucido trasparente con escala</t>
  </si>
  <si>
    <t>kartell, corning, vitlab, nalgene o equivalente</t>
  </si>
  <si>
    <t>Vaso de precipitado en polipropileno de 600 ml</t>
  </si>
  <si>
    <t xml:space="preserve">Paquete x 4 </t>
  </si>
  <si>
    <t>Vaso de precipitado en vidrio claro de 1000 ml, en borosilicato 3.3, forma alta con graduación y pico. Diámetro x Altura 95 x 180 mm, impresión en cerámica, DIN12331/ISO3819 e ISO12 600 o ASTM E960, requisitos Tipo I y USP Tipo I y ASTM E438, Tipo I.</t>
  </si>
  <si>
    <t>Vaso de precipitado en vidrio claro de 2000 ml. Borosilicato 3.3, impresión en cerámica, DIN12331/ISO3819 e ISO12 600 o ASTM E960, requisitos Tipo I y USP Tipo I y ASTM E438, Tipo I.</t>
  </si>
  <si>
    <t>Vaso de precipitado en vidrio claro de 4000  a 5000 ml. Borosilicato 3.3, impresión en cerámica</t>
  </si>
  <si>
    <t>Vaso de precipitado vidrio claro de 10 ml. Borosilicato 3.3, impresión en cerámica, que cumpla con las normas DIN12331/ISO3819 e ISO12 600 o ASTM E960, requisitos Tipo I y USP Tipo I y ASTM E438, Tipo I.</t>
  </si>
  <si>
    <t>Vaso de precipitado vidrio claro de 100 ml. Borosilicato 3.3, impresión en cerámica, que cumpla con las normas DIN12331/ISO3819 e ISO12 600 o ASTM E960, requisitos Tipo I y USP Tipo I y ASTM E438, Tipo I.</t>
  </si>
  <si>
    <t>Vaso de precipitado vidrio claro de 25 ml. Borosilicato 3.3, impresión en cerámica, que cumpla con las normas DIN12331/ISO3819 e ISO12 600 o ASTM E960, requisitos Tipo I y USP Tipo I y ASTM E438, Tipo I.</t>
  </si>
  <si>
    <t>Vaso de precipitado vidrio claro de 250 ml. Borosilicato 3.3, impresión en cerámica, que cumpla con las normas DIN12331/ISO3819 e ISO12 600 o ASTM E960, requisitos Tipo I y USP Tipo I y ASTM E438, Tipo I.
 Reforzado Heavy Duty Forma Baja</t>
  </si>
  <si>
    <t>Vaso de precipitado vidrio claro de 400 ml. Borosilicato 3.3, impresión en cerámica, que cumpla con las normas DIN12331/ISO3819 e ISO12 600 o ASTM E960, requisitos Tipo I y USP Tipo I y ASTM E438, Tipo I.</t>
  </si>
  <si>
    <t>Vaso de precipitado vidrio claro de 50 ml. Borosilicato 3.3, impresión en cerámica, que cumpla con las normas DIN12331/ISO3819 e ISO12 600 o ASTM E960, requisitos Tipo I y USP Tipo I y ASTM E438, Tipo I.</t>
  </si>
  <si>
    <t>Vaso de precipitado vidrio claro de 500 - 600 ml. Borosilicato 3.3, impresión en cerámica, con pico que cumpla con las normas
 Reforzado Heavy Duty Forma Baja</t>
  </si>
  <si>
    <t>Vaso de precipitado vidrio claro de 600 ml. Borosilicato 3.3, impresión en cerámica, que cumpla con las normas DIN12331/ISO3819 e ISO12 600 o ASTM E960, requisitos Tipo I y USP Tipo I y ASTM E438, Tipo I.</t>
  </si>
  <si>
    <t>Vaso plástico desechable capacidad 500 ml</t>
  </si>
  <si>
    <t>Paquete x 25</t>
  </si>
  <si>
    <t>Vial ámbar entre 40 ml y 50 ml</t>
  </si>
  <si>
    <t>REC LDV</t>
  </si>
  <si>
    <t>Vial ámbar con zona de escritura de 2.0 ml, díamtetro de la tapa rosca 9mm libres de nucleasas</t>
  </si>
  <si>
    <t>Vial ámbar de entre 1.7 ml y 2 ml con tapa y septa, volumen de llenado 1,7 diámetro de la tapa rosca de 9mm</t>
  </si>
  <si>
    <t>Vial ámbar entre 20 - 25 ml, tapa rosca con tapón plástico</t>
  </si>
  <si>
    <t>Referencia 1225MLTR o equivalente</t>
  </si>
  <si>
    <t xml:space="preserve">Caja x 50
</t>
  </si>
  <si>
    <t>Vial ámbar de 4ml, Tapa rosca con tapón plástico</t>
  </si>
  <si>
    <t xml:space="preserve">Caja x 100
</t>
  </si>
  <si>
    <t xml:space="preserve">Vial ámbar de 40 - 50 ml, tapa rosca con tapón plástico (tapa sólida)
</t>
  </si>
  <si>
    <t>Vial ámbar de 4-5ml, Tapa rosca con tapón plástico (tapa sólida)</t>
  </si>
  <si>
    <t>Referencia 1205MLTR o equivalente</t>
  </si>
  <si>
    <t xml:space="preserve">Caja x 200
</t>
  </si>
  <si>
    <t>Vial de vidrio transparente con tapa plástica blanca de cierre tipo agrafe de 10ml. Dimensiones 20mm diametro X 50 mm alto</t>
  </si>
  <si>
    <t>Vial para cromatografia de 2 mL, plastico, 9 mm</t>
  </si>
  <si>
    <t>Viales para cromatografía con inserto de 250 µl incluido, preferiblemente cónico. Tapa rosca de 9 mm.</t>
  </si>
  <si>
    <t>Waters o equivalente</t>
  </si>
  <si>
    <t>Paquete por 100</t>
  </si>
  <si>
    <t xml:space="preserve">Viales de cromatografia en vidrio claro. Con tapa tipo rosca, de volumen de 2 ml,  con Septum PTFE/silicone. </t>
  </si>
  <si>
    <t>REF: 5182-0553 de Agilent Technologies o equivalente</t>
  </si>
  <si>
    <t>Caja x 100/Unidades</t>
  </si>
  <si>
    <t xml:space="preserve">Viales de cromatografia en vidrio claro. Con tapa tipo rosca, de volumen de 2 ml, Certificado para LCMS,  con Septum con hendidura y PTFE/silicone. </t>
  </si>
  <si>
    <t>REF:60000C68CV de WATERS o equivalente</t>
  </si>
  <si>
    <t>Viales transparentes 12 x 32 mm , 9 mm/425 Thd Finish ; con tapa 9 mm</t>
  </si>
  <si>
    <t>Vidrio Reloj 50 mm de diámetro en borosilicato</t>
  </si>
  <si>
    <t>Vinipel</t>
  </si>
  <si>
    <t>Nacional</t>
  </si>
  <si>
    <t>Rollo x 300 m</t>
  </si>
  <si>
    <t>Ion injector, 180 mm, 0.6 mm id, dielectric Ref. G7604-60000</t>
  </si>
  <si>
    <t>Tungsten VIS lamp. For Agilent G1315A/B/C/D and G1365A/B/C/D diode array detectors, and 8453A diode array spectrophotometer ref. G1103-60001</t>
  </si>
  <si>
    <t xml:space="preserve">Caffeine standards kit, for LC/MS. Includes caffeine at 0.5, 1, 5, 25, 50 µg/mL in water, 5 ampoules Ref. 8500-6917 </t>
  </si>
  <si>
    <t>paquete</t>
  </si>
  <si>
    <t>Alfiler entomológico No. 000 (en acero inoxidable)</t>
  </si>
  <si>
    <t xml:space="preserve">Paquete x 100 </t>
  </si>
  <si>
    <t>Alfiler entomológico No. 1 (en acero inoxidable)</t>
  </si>
  <si>
    <t>Alfiler entomológico No. 2 (en acero inoxidable)</t>
  </si>
  <si>
    <t>Alfiler entomológico No. 3 (en acero inoxidable)</t>
  </si>
  <si>
    <t>Alfiler entomológico No. 4 (en acero inoxidable)</t>
  </si>
  <si>
    <t>Caja entomológica 19 x 11 cm (Cartón blanco, base para alfileres)</t>
  </si>
  <si>
    <t>Caja entomológica 38 x 11 cm (Cartón blanco, base para alfileres)</t>
  </si>
  <si>
    <t>Caja entomológica 4.6 x 11 cm (Cartón blanco, base para alfileres)</t>
  </si>
  <si>
    <t>Millex-HV Syringe Filter Unit, 0.45 µm, PVDF, 13 mm</t>
  </si>
  <si>
    <t>SLHVR13SL Millipore o equivalente</t>
  </si>
  <si>
    <t>caja / 100 Unidades</t>
  </si>
  <si>
    <t>Millex-HV Syringe Filter Unit,GV; 0,2-0,22 µm, PVDF, 13 mm.</t>
  </si>
  <si>
    <t>SLGVX13NK Millipore o equivalente</t>
  </si>
  <si>
    <t>Minuten Entomológico en Acero Inoxidable 0,15mm x 12 mm</t>
  </si>
  <si>
    <t>Tijera iris para microcirugía en acero inoxidable de 11 cm de longitud, con punta extradelgada y hoja inferior aserrada</t>
  </si>
  <si>
    <t>Westcott o equivalente</t>
  </si>
  <si>
    <t xml:space="preserve">Tubos tipo eppendorf 600 ul en polipropileno grado médico, libre de RNasas y DNasas,  Resistentes fuerza centrífuga hasta x  30000g autoclavables, libres de pirógenos, resistentes a temperaturas de -80 hasta 121 °C </t>
  </si>
  <si>
    <t xml:space="preserve">Tanque de almacenamiento de nitrógeno criogénico de 30L o superior, con dispositivo de extracción para tanque criogénico, con carro ajustable con ruedas para tanque criogénico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</si>
</sst>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 #,##0.00_-;_-* &quot;-&quot;??_-;_-@_-"/>
    <numFmt numFmtId="164" formatCode="_-* #,##0_-;\-* #,##0_-;_-* &quot;-&quot;??_-;_-@_-"/>
    <numFmt numFmtId="165" formatCode="_(* #,##0_);_(* \(#,##0\);_(* &quot;-&quot;??_);_(@_)"/>
    <numFmt numFmtId="166" formatCode="[$-409]General"/>
  </numFmts>
  <fonts count="20" x14ac:knownFonts="1">
    <font>
      <sz val="11"/>
      <color theme="1"/>
      <name val="Calibri"/>
      <family val="2"/>
      <scheme val="minor"/>
    </font>
    <font>
      <sz val="11"/>
      <color theme="1"/>
      <name val="Calibri"/>
      <family val="2"/>
      <scheme val="minor"/>
    </font>
    <font>
      <sz val="10"/>
      <color rgb="FF000000"/>
      <name val="Times New Roman"/>
      <family val="1"/>
    </font>
    <font>
      <sz val="8"/>
      <color theme="1"/>
      <name val="Arial Narrow"/>
      <family val="2"/>
    </font>
    <font>
      <b/>
      <sz val="9"/>
      <color indexed="81"/>
      <name val="Tahoma"/>
      <family val="2"/>
    </font>
    <font>
      <sz val="9"/>
      <color indexed="81"/>
      <name val="Tahoma"/>
      <family val="2"/>
    </font>
    <font>
      <sz val="9"/>
      <color theme="1"/>
      <name val="Arial Narrow"/>
      <family val="2"/>
    </font>
    <font>
      <b/>
      <sz val="9"/>
      <color theme="1"/>
      <name val="Arial Narrow"/>
      <family val="2"/>
    </font>
    <font>
      <sz val="9"/>
      <name val="Arial Narrow"/>
      <family val="2"/>
    </font>
    <font>
      <b/>
      <sz val="9"/>
      <name val="Arial Narrow"/>
      <family val="2"/>
    </font>
    <font>
      <sz val="11"/>
      <color rgb="FF000000"/>
      <name val="Calibri"/>
      <family val="2"/>
    </font>
    <font>
      <sz val="9"/>
      <color rgb="FFFF0000"/>
      <name val="Arial Narrow"/>
      <family val="2"/>
    </font>
    <font>
      <sz val="9"/>
      <color rgb="FF000000"/>
      <name val="Arial Narrow"/>
      <family val="2"/>
    </font>
    <font>
      <i/>
      <sz val="9"/>
      <name val="Arial Narrow"/>
      <family val="2"/>
    </font>
    <font>
      <vertAlign val="subscript"/>
      <sz val="9"/>
      <name val="Arial Narrow"/>
      <family val="2"/>
    </font>
    <font>
      <sz val="9"/>
      <color theme="1"/>
      <name val="Arial Narrow"/>
      <family val="2"/>
    </font>
    <font>
      <b/>
      <sz val="9"/>
      <color rgb="FF000000"/>
      <name val="Arial Narrow"/>
      <family val="2"/>
    </font>
    <font>
      <sz val="9"/>
      <color rgb="FF000000"/>
      <name val="Arial Narrow"/>
      <family val="2"/>
    </font>
    <font>
      <u/>
      <sz val="9"/>
      <color rgb="FF000000"/>
      <name val="Arial Narrow"/>
      <family val="2"/>
    </font>
    <font>
      <sz val="9"/>
      <name val="Arial Narrow"/>
      <family val="2"/>
    </font>
  </fonts>
  <fills count="9">
    <fill>
      <patternFill patternType="none"/>
    </fill>
    <fill>
      <patternFill patternType="gray125"/>
    </fill>
    <fill>
      <patternFill patternType="solid">
        <fgColor rgb="FFD9D9D9"/>
        <bgColor indexed="64"/>
      </patternFill>
    </fill>
    <fill>
      <patternFill patternType="solid">
        <fgColor rgb="FFFFFF00"/>
        <bgColor indexed="64"/>
      </patternFill>
    </fill>
    <fill>
      <patternFill patternType="solid">
        <fgColor theme="7" tint="0.79998168889431442"/>
        <bgColor indexed="64"/>
      </patternFill>
    </fill>
    <fill>
      <patternFill patternType="solid">
        <fgColor theme="0"/>
        <bgColor indexed="64"/>
      </patternFill>
    </fill>
    <fill>
      <patternFill patternType="solid">
        <fgColor theme="3" tint="0.59999389629810485"/>
        <bgColor indexed="64"/>
      </patternFill>
    </fill>
    <fill>
      <patternFill patternType="solid">
        <fgColor rgb="FF92D050"/>
        <bgColor indexed="64"/>
      </patternFill>
    </fill>
    <fill>
      <patternFill patternType="solid">
        <fgColor rgb="FFFFF2CC"/>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s>
  <cellStyleXfs count="5">
    <xf numFmtId="0" fontId="0" fillId="0" borderId="0"/>
    <xf numFmtId="43" fontId="1" fillId="0" borderId="0" applyFont="0" applyFill="0" applyBorder="0" applyAlignment="0" applyProtection="0"/>
    <xf numFmtId="0" fontId="2" fillId="0" borderId="0"/>
    <xf numFmtId="0" fontId="1" fillId="0" borderId="0"/>
    <xf numFmtId="166" fontId="10" fillId="0" borderId="0" applyBorder="0" applyProtection="0"/>
  </cellStyleXfs>
  <cellXfs count="110">
    <xf numFmtId="0" fontId="0" fillId="0" borderId="0" xfId="0"/>
    <xf numFmtId="0" fontId="6" fillId="0" borderId="0" xfId="0" applyFont="1"/>
    <xf numFmtId="0" fontId="9" fillId="6" borderId="1" xfId="2" applyFont="1" applyFill="1" applyBorder="1" applyAlignment="1">
      <alignment horizontal="center" vertical="center" wrapText="1"/>
    </xf>
    <xf numFmtId="1" fontId="9" fillId="2" borderId="1" xfId="2" applyNumberFormat="1" applyFont="1" applyFill="1" applyBorder="1" applyAlignment="1">
      <alignment horizontal="center" vertical="center" wrapText="1"/>
    </xf>
    <xf numFmtId="3" fontId="9" fillId="4" borderId="1" xfId="2" applyNumberFormat="1" applyFont="1" applyFill="1" applyBorder="1" applyAlignment="1">
      <alignment horizontal="center" vertical="center" wrapText="1"/>
    </xf>
    <xf numFmtId="3" fontId="9" fillId="4" borderId="1" xfId="2" applyNumberFormat="1" applyFont="1" applyFill="1" applyBorder="1" applyAlignment="1" applyProtection="1">
      <alignment horizontal="center" vertical="center" wrapText="1"/>
      <protection locked="0"/>
    </xf>
    <xf numFmtId="0" fontId="6" fillId="0" borderId="1" xfId="0" applyFont="1" applyBorder="1" applyAlignment="1">
      <alignment horizontal="center" vertical="center"/>
    </xf>
    <xf numFmtId="164" fontId="7" fillId="0" borderId="2" xfId="1" applyNumberFormat="1" applyFont="1" applyFill="1" applyBorder="1"/>
    <xf numFmtId="0" fontId="7" fillId="0" borderId="0" xfId="0" applyFont="1"/>
    <xf numFmtId="0" fontId="7" fillId="0" borderId="0" xfId="0" applyFont="1" applyAlignment="1">
      <alignment horizontal="center" vertical="center"/>
    </xf>
    <xf numFmtId="0" fontId="6" fillId="0" borderId="0" xfId="0" applyFont="1" applyAlignment="1">
      <alignment horizontal="center" vertical="center"/>
    </xf>
    <xf numFmtId="164" fontId="7" fillId="0" borderId="2" xfId="1" applyNumberFormat="1" applyFont="1" applyFill="1" applyBorder="1" applyAlignment="1">
      <alignment vertical="center"/>
    </xf>
    <xf numFmtId="0" fontId="6" fillId="0" borderId="0" xfId="0" applyFont="1" applyAlignment="1">
      <alignment vertical="center"/>
    </xf>
    <xf numFmtId="0" fontId="7" fillId="0" borderId="1" xfId="0" applyFont="1" applyBorder="1" applyAlignment="1">
      <alignment horizontal="center" vertical="center"/>
    </xf>
    <xf numFmtId="165" fontId="9" fillId="0" borderId="1" xfId="1" applyNumberFormat="1" applyFont="1" applyFill="1" applyBorder="1" applyAlignment="1">
      <alignment horizontal="center" vertical="center"/>
    </xf>
    <xf numFmtId="3" fontId="9" fillId="7" borderId="1" xfId="2" applyNumberFormat="1" applyFont="1" applyFill="1" applyBorder="1" applyAlignment="1" applyProtection="1">
      <alignment horizontal="center" vertical="center" wrapText="1"/>
      <protection locked="0"/>
    </xf>
    <xf numFmtId="0" fontId="6" fillId="3" borderId="0" xfId="0" applyFont="1" applyFill="1"/>
    <xf numFmtId="0" fontId="7" fillId="5" borderId="9" xfId="0" applyFont="1" applyFill="1" applyBorder="1"/>
    <xf numFmtId="164" fontId="7" fillId="0" borderId="13" xfId="1" applyNumberFormat="1" applyFont="1" applyFill="1" applyBorder="1"/>
    <xf numFmtId="164" fontId="7" fillId="0" borderId="14" xfId="1" applyNumberFormat="1" applyFont="1" applyFill="1" applyBorder="1"/>
    <xf numFmtId="3" fontId="9" fillId="4" borderId="1" xfId="2" applyNumberFormat="1" applyFont="1" applyFill="1" applyBorder="1" applyAlignment="1" applyProtection="1">
      <alignment horizontal="center" vertical="center" wrapText="1" indent="1"/>
      <protection locked="0"/>
    </xf>
    <xf numFmtId="0" fontId="7" fillId="0" borderId="0" xfId="0" applyFont="1" applyAlignment="1">
      <alignment horizontal="center" vertical="center" indent="1"/>
    </xf>
    <xf numFmtId="0" fontId="6" fillId="0" borderId="0" xfId="0" applyFont="1" applyAlignment="1">
      <alignment horizontal="center" vertical="center" indent="1"/>
    </xf>
    <xf numFmtId="0" fontId="6" fillId="0" borderId="1" xfId="0" applyFont="1" applyBorder="1" applyAlignment="1">
      <alignment horizontal="center"/>
    </xf>
    <xf numFmtId="0" fontId="6" fillId="0" borderId="0" xfId="0" applyFont="1" applyAlignment="1">
      <alignment horizontal="center"/>
    </xf>
    <xf numFmtId="3" fontId="9" fillId="8" borderId="1" xfId="2" applyNumberFormat="1" applyFont="1" applyFill="1" applyBorder="1" applyAlignment="1">
      <alignment horizontal="center" vertical="center" wrapText="1"/>
    </xf>
    <xf numFmtId="0" fontId="16" fillId="0" borderId="0" xfId="0" applyFont="1" applyAlignment="1">
      <alignment horizontal="center" vertical="center"/>
    </xf>
    <xf numFmtId="164" fontId="6" fillId="0" borderId="1" xfId="1" applyNumberFormat="1" applyFont="1" applyFill="1" applyBorder="1"/>
    <xf numFmtId="164" fontId="6" fillId="0" borderId="1" xfId="1" applyNumberFormat="1" applyFont="1" applyFill="1" applyBorder="1" applyAlignment="1">
      <alignment vertical="center"/>
    </xf>
    <xf numFmtId="0" fontId="6" fillId="7" borderId="0" xfId="0" applyFont="1" applyFill="1"/>
    <xf numFmtId="164" fontId="8" fillId="0" borderId="1" xfId="1" applyNumberFormat="1" applyFont="1" applyFill="1" applyBorder="1" applyAlignment="1">
      <alignment vertical="center"/>
    </xf>
    <xf numFmtId="164" fontId="12" fillId="0" borderId="1" xfId="1" applyNumberFormat="1" applyFont="1" applyFill="1" applyBorder="1" applyAlignment="1">
      <alignment vertical="center"/>
    </xf>
    <xf numFmtId="0" fontId="15" fillId="0" borderId="0" xfId="0" applyFont="1" applyAlignment="1">
      <alignment vertical="center"/>
    </xf>
    <xf numFmtId="164" fontId="16" fillId="0" borderId="2" xfId="1" applyNumberFormat="1" applyFont="1" applyFill="1" applyBorder="1" applyAlignment="1">
      <alignment vertical="center"/>
    </xf>
    <xf numFmtId="0" fontId="7" fillId="0" borderId="0" xfId="0" applyFont="1" applyAlignment="1">
      <alignment vertical="center"/>
    </xf>
    <xf numFmtId="0" fontId="6" fillId="0" borderId="0" xfId="0" applyFont="1" applyAlignment="1">
      <alignment vertical="center" wrapText="1"/>
    </xf>
    <xf numFmtId="164" fontId="6" fillId="0" borderId="0" xfId="0" applyNumberFormat="1" applyFont="1" applyAlignment="1">
      <alignment vertical="center"/>
    </xf>
    <xf numFmtId="0" fontId="6" fillId="0" borderId="0" xfId="0" applyFont="1" applyAlignment="1">
      <alignment wrapText="1"/>
    </xf>
    <xf numFmtId="0" fontId="8" fillId="0" borderId="1" xfId="0" applyFont="1" applyBorder="1" applyAlignment="1">
      <alignment horizontal="center" vertical="center" wrapText="1"/>
    </xf>
    <xf numFmtId="0" fontId="8" fillId="0" borderId="1" xfId="0" applyFont="1" applyBorder="1" applyAlignment="1">
      <alignment vertical="top" wrapText="1"/>
    </xf>
    <xf numFmtId="0" fontId="8" fillId="0" borderId="1" xfId="0" applyFont="1" applyBorder="1" applyAlignment="1">
      <alignment vertical="center" wrapText="1"/>
    </xf>
    <xf numFmtId="0" fontId="8" fillId="0" borderId="1" xfId="2" applyFont="1" applyBorder="1" applyAlignment="1">
      <alignment horizontal="center" vertical="center" wrapText="1"/>
    </xf>
    <xf numFmtId="0" fontId="3" fillId="0" borderId="1" xfId="0" applyFont="1" applyBorder="1" applyAlignment="1">
      <alignment horizontal="center" vertical="center"/>
    </xf>
    <xf numFmtId="3" fontId="3" fillId="0" borderId="1" xfId="0" applyNumberFormat="1" applyFont="1" applyBorder="1" applyAlignment="1">
      <alignment horizontal="center"/>
    </xf>
    <xf numFmtId="0" fontId="6" fillId="0" borderId="1" xfId="0" applyFont="1" applyBorder="1"/>
    <xf numFmtId="164" fontId="6" fillId="0" borderId="1" xfId="1" applyNumberFormat="1" applyFont="1" applyFill="1" applyBorder="1" applyAlignment="1">
      <alignment horizontal="center" vertical="center" indent="1"/>
    </xf>
    <xf numFmtId="0" fontId="8" fillId="0" borderId="1" xfId="0" applyFont="1" applyBorder="1" applyAlignment="1">
      <alignment wrapText="1"/>
    </xf>
    <xf numFmtId="0" fontId="8" fillId="0" borderId="1" xfId="0" applyFont="1" applyBorder="1" applyAlignment="1">
      <alignment horizontal="left" vertical="center" wrapText="1"/>
    </xf>
    <xf numFmtId="0" fontId="6" fillId="0" borderId="1" xfId="0" applyFont="1" applyBorder="1" applyAlignment="1">
      <alignment wrapText="1"/>
    </xf>
    <xf numFmtId="0" fontId="6" fillId="0" borderId="1" xfId="0" applyFont="1" applyBorder="1" applyAlignment="1">
      <alignment vertical="center" wrapText="1"/>
    </xf>
    <xf numFmtId="0" fontId="8" fillId="0" borderId="1" xfId="0" applyFont="1" applyBorder="1" applyAlignment="1" applyProtection="1">
      <alignment vertical="center" wrapText="1"/>
      <protection locked="0"/>
    </xf>
    <xf numFmtId="0" fontId="8" fillId="0" borderId="1" xfId="0" applyFont="1" applyBorder="1" applyAlignment="1" applyProtection="1">
      <alignment horizontal="left" vertical="center" wrapText="1"/>
      <protection locked="0"/>
    </xf>
    <xf numFmtId="0" fontId="8" fillId="0" borderId="1" xfId="0" applyFont="1" applyBorder="1" applyAlignment="1" applyProtection="1">
      <alignment vertical="top" wrapText="1"/>
      <protection locked="0"/>
    </xf>
    <xf numFmtId="0" fontId="12" fillId="0" borderId="1" xfId="0" applyFont="1" applyBorder="1" applyAlignment="1">
      <alignment wrapText="1"/>
    </xf>
    <xf numFmtId="0" fontId="12" fillId="0" borderId="1" xfId="0" applyFont="1" applyBorder="1" applyAlignment="1">
      <alignment vertical="center" wrapText="1"/>
    </xf>
    <xf numFmtId="0" fontId="8" fillId="0" borderId="1" xfId="2" applyFont="1" applyBorder="1" applyAlignment="1">
      <alignment horizontal="justify" vertical="center" wrapText="1"/>
    </xf>
    <xf numFmtId="0" fontId="8" fillId="0" borderId="1" xfId="3" applyFont="1" applyBorder="1" applyAlignment="1">
      <alignment horizontal="left" vertical="center" wrapText="1"/>
    </xf>
    <xf numFmtId="0" fontId="8" fillId="0" borderId="6" xfId="0" applyFont="1" applyBorder="1" applyAlignment="1">
      <alignment vertical="center" wrapText="1"/>
    </xf>
    <xf numFmtId="0" fontId="6" fillId="0" borderId="1" xfId="0" applyFont="1" applyBorder="1" applyAlignment="1">
      <alignment horizontal="left" vertical="center" wrapText="1"/>
    </xf>
    <xf numFmtId="166" fontId="8" fillId="0" borderId="1" xfId="4" applyFont="1" applyBorder="1" applyAlignment="1" applyProtection="1">
      <alignment horizontal="left" vertical="center" wrapText="1"/>
    </xf>
    <xf numFmtId="0" fontId="8" fillId="0" borderId="1" xfId="0" applyFont="1" applyBorder="1" applyAlignment="1">
      <alignment vertical="top"/>
    </xf>
    <xf numFmtId="0" fontId="8" fillId="0" borderId="1" xfId="0" applyFont="1" applyBorder="1" applyAlignment="1" applyProtection="1">
      <alignment wrapText="1"/>
      <protection locked="0"/>
    </xf>
    <xf numFmtId="0" fontId="8" fillId="0" borderId="6" xfId="0" applyFont="1" applyBorder="1" applyAlignment="1" applyProtection="1">
      <alignment vertical="center" wrapText="1"/>
      <protection locked="0"/>
    </xf>
    <xf numFmtId="0" fontId="6" fillId="0" borderId="5" xfId="0" applyFont="1" applyBorder="1" applyAlignment="1">
      <alignment wrapText="1"/>
    </xf>
    <xf numFmtId="0" fontId="8" fillId="0" borderId="5" xfId="0" applyFont="1" applyBorder="1" applyAlignment="1">
      <alignment horizontal="left" vertical="center" wrapText="1"/>
    </xf>
    <xf numFmtId="0" fontId="8" fillId="0" borderId="6" xfId="0" applyFont="1" applyBorder="1" applyAlignment="1">
      <alignment horizontal="left" vertical="center" wrapText="1"/>
    </xf>
    <xf numFmtId="0" fontId="8" fillId="0" borderId="7" xfId="0" applyFont="1" applyBorder="1" applyAlignment="1">
      <alignment horizontal="left" vertical="center" wrapText="1"/>
    </xf>
    <xf numFmtId="0" fontId="8" fillId="0" borderId="3" xfId="0" applyFont="1" applyBorder="1" applyAlignment="1">
      <alignment vertical="top" wrapText="1"/>
    </xf>
    <xf numFmtId="0" fontId="8" fillId="0" borderId="8" xfId="0" applyFont="1" applyBorder="1" applyAlignment="1">
      <alignment vertical="center" wrapText="1"/>
    </xf>
    <xf numFmtId="0" fontId="8" fillId="0" borderId="4" xfId="0" applyFont="1" applyBorder="1" applyAlignment="1">
      <alignment horizontal="left" vertical="center" wrapText="1"/>
    </xf>
    <xf numFmtId="0" fontId="8" fillId="0" borderId="3" xfId="0" applyFont="1" applyBorder="1" applyAlignment="1" applyProtection="1">
      <alignment vertical="top" wrapText="1"/>
      <protection locked="0"/>
    </xf>
    <xf numFmtId="0" fontId="8" fillId="0" borderId="3" xfId="0" applyFont="1" applyBorder="1" applyAlignment="1">
      <alignment wrapText="1"/>
    </xf>
    <xf numFmtId="0" fontId="8" fillId="0" borderId="4" xfId="0" applyFont="1" applyBorder="1" applyAlignment="1">
      <alignment wrapText="1"/>
    </xf>
    <xf numFmtId="0" fontId="8" fillId="0" borderId="4" xfId="0" applyFont="1" applyBorder="1" applyAlignment="1" applyProtection="1">
      <alignment horizontal="left" vertical="center" wrapText="1"/>
      <protection locked="0"/>
    </xf>
    <xf numFmtId="0" fontId="8" fillId="0" borderId="9" xfId="0" applyFont="1" applyBorder="1" applyAlignment="1">
      <alignment vertical="top" wrapText="1"/>
    </xf>
    <xf numFmtId="0" fontId="8" fillId="0" borderId="2" xfId="0" applyFont="1" applyBorder="1" applyAlignment="1">
      <alignment vertical="center" wrapText="1"/>
    </xf>
    <xf numFmtId="0" fontId="8" fillId="0" borderId="10" xfId="0" applyFont="1" applyBorder="1" applyAlignment="1">
      <alignment horizontal="left" vertical="center" wrapText="1"/>
    </xf>
    <xf numFmtId="0" fontId="8" fillId="0" borderId="9" xfId="0" applyFont="1" applyBorder="1" applyAlignment="1">
      <alignment vertical="center" wrapText="1"/>
    </xf>
    <xf numFmtId="0" fontId="8" fillId="0" borderId="11" xfId="0" applyFont="1" applyBorder="1" applyAlignment="1">
      <alignment vertical="top" wrapText="1"/>
    </xf>
    <xf numFmtId="0" fontId="8" fillId="0" borderId="0" xfId="0" applyFont="1" applyAlignment="1">
      <alignment vertical="center" wrapText="1"/>
    </xf>
    <xf numFmtId="0" fontId="8" fillId="0" borderId="12" xfId="0" applyFont="1" applyBorder="1" applyAlignment="1">
      <alignment horizontal="left" vertical="center" wrapText="1"/>
    </xf>
    <xf numFmtId="0" fontId="8" fillId="0" borderId="5" xfId="0" applyFont="1" applyBorder="1" applyAlignment="1">
      <alignment wrapText="1"/>
    </xf>
    <xf numFmtId="0" fontId="8" fillId="0" borderId="5" xfId="0" applyFont="1" applyBorder="1" applyAlignment="1">
      <alignment horizontal="left" vertical="top" wrapText="1"/>
    </xf>
    <xf numFmtId="0" fontId="12" fillId="0" borderId="5" xfId="0" applyFont="1" applyBorder="1" applyAlignment="1">
      <alignment wrapText="1"/>
    </xf>
    <xf numFmtId="0" fontId="8" fillId="0" borderId="5" xfId="0" applyFont="1" applyBorder="1" applyAlignment="1" applyProtection="1">
      <alignment horizontal="left" vertical="center" wrapText="1"/>
      <protection locked="0"/>
    </xf>
    <xf numFmtId="3" fontId="3" fillId="0" borderId="9" xfId="0" applyNumberFormat="1" applyFont="1" applyBorder="1" applyAlignment="1">
      <alignment horizontal="center"/>
    </xf>
    <xf numFmtId="0" fontId="6" fillId="0" borderId="11" xfId="0" applyFont="1" applyBorder="1"/>
    <xf numFmtId="0" fontId="8" fillId="0" borderId="1" xfId="0" applyFont="1" applyBorder="1" applyAlignment="1">
      <alignment horizontal="left" vertical="center"/>
    </xf>
    <xf numFmtId="0" fontId="12" fillId="0" borderId="1" xfId="0" applyFont="1" applyBorder="1" applyAlignment="1">
      <alignment horizontal="center" vertical="center"/>
    </xf>
    <xf numFmtId="0" fontId="6" fillId="0" borderId="1" xfId="0" applyFont="1" applyBorder="1" applyAlignment="1">
      <alignment vertical="center"/>
    </xf>
    <xf numFmtId="0" fontId="8" fillId="0" borderId="1" xfId="2" applyFont="1" applyBorder="1" applyAlignment="1">
      <alignment horizontal="left" vertical="center" wrapText="1"/>
    </xf>
    <xf numFmtId="3" fontId="12" fillId="0" borderId="5" xfId="0" applyNumberFormat="1" applyFont="1" applyBorder="1" applyAlignment="1">
      <alignment horizontal="center" vertical="center"/>
    </xf>
    <xf numFmtId="0" fontId="8" fillId="0" borderId="1" xfId="0" applyFont="1" applyBorder="1" applyAlignment="1">
      <alignment vertical="center"/>
    </xf>
    <xf numFmtId="164" fontId="8" fillId="0" borderId="1" xfId="2" applyNumberFormat="1" applyFont="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horizontal="left" vertical="center" wrapText="1" indent="1"/>
    </xf>
    <xf numFmtId="3" fontId="3" fillId="0" borderId="1" xfId="0" applyNumberFormat="1" applyFont="1" applyBorder="1" applyAlignment="1">
      <alignment horizontal="center" vertical="center"/>
    </xf>
    <xf numFmtId="3" fontId="3" fillId="0" borderId="1" xfId="0" applyNumberFormat="1" applyFont="1" applyBorder="1" applyAlignment="1">
      <alignment horizontal="center" vertical="center" indent="1"/>
    </xf>
    <xf numFmtId="0" fontId="17" fillId="7" borderId="1" xfId="2" applyFont="1" applyFill="1" applyBorder="1" applyAlignment="1">
      <alignment horizontal="left" vertical="center" wrapText="1"/>
    </xf>
    <xf numFmtId="0" fontId="8" fillId="7" borderId="1" xfId="0" applyFont="1" applyFill="1" applyBorder="1" applyAlignment="1">
      <alignment vertical="center" wrapText="1"/>
    </xf>
    <xf numFmtId="0" fontId="8" fillId="7" borderId="1" xfId="0" applyFont="1" applyFill="1" applyBorder="1" applyAlignment="1">
      <alignment horizontal="left" vertical="center" wrapText="1"/>
    </xf>
    <xf numFmtId="0" fontId="8" fillId="7" borderId="1" xfId="2" applyFont="1" applyFill="1" applyBorder="1" applyAlignment="1">
      <alignment horizontal="center" vertical="center" wrapText="1"/>
    </xf>
    <xf numFmtId="0" fontId="8" fillId="7" borderId="1" xfId="0" applyFont="1" applyFill="1" applyBorder="1" applyAlignment="1">
      <alignment horizontal="center" vertical="center" wrapText="1"/>
    </xf>
    <xf numFmtId="0" fontId="8" fillId="7" borderId="1" xfId="2" applyFont="1" applyFill="1" applyBorder="1" applyAlignment="1">
      <alignment horizontal="left" vertical="center" wrapText="1"/>
    </xf>
    <xf numFmtId="0" fontId="8" fillId="7" borderId="1" xfId="0" applyFont="1" applyFill="1" applyBorder="1" applyAlignment="1">
      <alignment vertical="center"/>
    </xf>
    <xf numFmtId="0" fontId="8" fillId="7" borderId="3" xfId="0" applyFont="1" applyFill="1" applyBorder="1" applyAlignment="1">
      <alignment wrapText="1"/>
    </xf>
    <xf numFmtId="0" fontId="8" fillId="7" borderId="1" xfId="0" applyFont="1" applyFill="1" applyBorder="1" applyAlignment="1">
      <alignment wrapText="1"/>
    </xf>
    <xf numFmtId="0" fontId="19" fillId="7" borderId="1" xfId="0" applyFont="1" applyFill="1" applyBorder="1" applyAlignment="1">
      <alignment wrapText="1"/>
    </xf>
    <xf numFmtId="0" fontId="8" fillId="0" borderId="1" xfId="2" applyFont="1" applyFill="1" applyBorder="1" applyAlignment="1">
      <alignment horizontal="left" vertical="center" wrapText="1"/>
    </xf>
    <xf numFmtId="0" fontId="8" fillId="0" borderId="1" xfId="0" applyFont="1" applyFill="1" applyBorder="1" applyAlignment="1">
      <alignment vertical="center"/>
    </xf>
  </cellXfs>
  <cellStyles count="5">
    <cellStyle name="Excel Built-in Normal" xfId="4"/>
    <cellStyle name="Millares" xfId="1" builtinId="3"/>
    <cellStyle name="Normal" xfId="0" builtinId="0"/>
    <cellStyle name="Normal 3" xfId="2"/>
    <cellStyle name="Normal 4" xfId="3"/>
  </cellStyles>
  <dxfs count="6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numFmt numFmtId="1" formatCode="0"/>
    </dxf>
    <dxf>
      <numFmt numFmtId="1" formatCode="0"/>
    </dxf>
    <dxf>
      <numFmt numFmtId="1" formatCode="0"/>
    </dxf>
    <dxf>
      <numFmt numFmtId="1" formatCode="0"/>
    </dxf>
    <dxf>
      <numFmt numFmtId="1" formatCode="0"/>
    </dxf>
    <dxf>
      <numFmt numFmtId="1" formatCode="0"/>
    </dxf>
    <dxf>
      <numFmt numFmtId="1" formatCode="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ersons/person.xml><?xml version="1.0" encoding="utf-8"?>
<personList xmlns="http://schemas.microsoft.com/office/spreadsheetml/2018/threadedcomments" xmlns:x="http://schemas.openxmlformats.org/spreadsheetml/2006/main">
  <person displayName="Fanny Carolina Leal Leal" id="{D1F3F812-A120-4C31-974B-3BF0A94E9CBB}" userId="S::fanny.leal@ica.gov.co::4d6dcd09-7fff-46d5-b86a-ccb2f7f44f22" providerId="AD"/>
  <person displayName="Yhon Jairo Ladino Montañez" id="{AA75EA5B-9F7E-4F44-BA43-E716DA18CB93}" userId="S::yhon.ladino@ica.gov.co::f5fe22e7-fcc0-4ca2-b6a6-02377f731e24" providerId="AD"/>
  <person displayName="Jorge Alfonso Caicedo Castillo" id="{BE812888-B1E1-42E6-968C-3E80260C8C3E}" userId="S::jorge.caicedo@ica.gov.co::aa5f4445-598a-4e0d-abdf-e91bc8c9e06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27" dT="2022-02-28T17:01:39.10" personId="{D1F3F812-A120-4C31-974B-3BF0A94E9CBB}" id="{1AC32A4D-9A6E-409F-A5FC-0388CCAA53E2}">
    <text>Sustancia controlada</text>
  </threadedComment>
  <threadedComment ref="B368" dT="2022-02-28T17:28:54.13" personId="{D1F3F812-A120-4C31-974B-3BF0A94E9CBB}" id="{CC5829F0-DC6F-411C-8E46-97F53106D316}">
    <text>Reactivo controlado</text>
  </threadedComment>
</ThreadedComments>
</file>

<file path=xl/threadedComments/threadedComment2.xml><?xml version="1.0" encoding="utf-8"?>
<ThreadedComments xmlns="http://schemas.microsoft.com/office/spreadsheetml/2018/threadedcomments" xmlns:x="http://schemas.openxmlformats.org/spreadsheetml/2006/main">
  <threadedComment ref="B60" dT="2022-02-28T16:00:23.86" personId="{AA75EA5B-9F7E-4F44-BA43-E716DA18CB93}" id="{1C82B825-DD9C-4A3C-BA88-AEDBE53F1BCD}">
    <text>La referencia debe ser de 20 litros o 5 galones</text>
  </threadedComment>
  <threadedComment ref="B66" dT="2022-05-24T13:50:53.02" personId="{BE812888-B1E1-42E6-968C-3E80260C8C3E}" id="{B2AFC753-03EE-4029-BFC0-C9D25AF9986E}">
    <text xml:space="preserve">se acepta la observación </text>
  </threadedComment>
  <threadedComment ref="B72" dT="2022-05-24T13:55:50.26" personId="{BE812888-B1E1-42E6-968C-3E80260C8C3E}" id="{7051CFD3-6A8B-4C06-B503-FE528D0B56C4}">
    <text>Se acepta la Observación</text>
  </threadedComment>
  <threadedComment ref="B79" dT="2022-05-24T13:59:09.28" personId="{BE812888-B1E1-42E6-968C-3E80260C8C3E}" id="{4CA9A548-8BD3-41CF-B02A-43A84B6B7FD3}">
    <text>Se acepta la Observación</text>
  </threadedComment>
  <threadedComment ref="B80" dT="2022-05-24T13:59:26.88" personId="{BE812888-B1E1-42E6-968C-3E80260C8C3E}" id="{EC0CCF90-3E14-4AD5-9860-C01CB1588E86}">
    <text>Se acepta la Observación</text>
  </threadedComment>
  <threadedComment ref="B81" dT="2022-05-24T14:00:33.19" personId="{BE812888-B1E1-42E6-968C-3E80260C8C3E}" id="{FF40E096-4A5F-4E00-8E99-CF00C1919B35}">
    <text>Se acepta la Observación</text>
  </threadedComment>
  <threadedComment ref="B88" dT="2022-05-24T14:01:34.95" personId="{BE812888-B1E1-42E6-968C-3E80260C8C3E}" id="{3C0B2B00-11B1-404B-84BC-13413B032887}">
    <text>Se acepta la Observación</text>
  </threadedComment>
</ThreadedComments>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oxoid.com/UK/blue/prod_detail/prod_detail.asp?pr=CT1653&amp;cat=&amp;sec=2&amp;c=UK&amp;lang=EN" TargetMode="External"/><Relationship Id="rId1" Type="http://schemas.openxmlformats.org/officeDocument/2006/relationships/hyperlink" Target="http://www.oxoid.com/UK/blue/prod_detail/prod_detail.asp?pr=CT0060&amp;cat=&amp;sec=2&amp;c=UK&amp;lang=EN" TargetMode="External"/><Relationship Id="rId6" Type="http://schemas.microsoft.com/office/2017/10/relationships/threadedComment" Target="../threadedComments/threadedComment1.xm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microsoft.com/office/2017/10/relationships/threadedComment" Target="../threadedComments/threadedComment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B678"/>
  <sheetViews>
    <sheetView workbookViewId="0">
      <pane xSplit="5" ySplit="2" topLeftCell="F3" activePane="bottomRight" state="frozen"/>
      <selection pane="topRight" activeCell="F1" sqref="F1"/>
      <selection pane="bottomLeft" activeCell="A3" sqref="A3"/>
      <selection pane="bottomRight" activeCell="D292" sqref="D292:D306"/>
    </sheetView>
  </sheetViews>
  <sheetFormatPr baseColWidth="10" defaultColWidth="11.42578125" defaultRowHeight="13.5" x14ac:dyDescent="0.25"/>
  <cols>
    <col min="1" max="1" width="7.140625" style="12" customWidth="1"/>
    <col min="2" max="2" width="27" style="12" customWidth="1"/>
    <col min="3" max="3" width="26.140625" style="12" customWidth="1"/>
    <col min="4" max="4" width="24.28515625" style="12" customWidth="1"/>
    <col min="5" max="5" width="9.5703125" style="12" customWidth="1"/>
    <col min="6" max="6" width="10.85546875" style="12" customWidth="1"/>
    <col min="7" max="7" width="12.28515625" style="12" customWidth="1"/>
    <col min="8" max="8" width="9" style="10" customWidth="1"/>
    <col min="9" max="9" width="10.85546875" style="12" customWidth="1"/>
    <col min="10" max="10" width="10.140625" style="10" customWidth="1"/>
    <col min="11" max="11" width="12.28515625" style="12" customWidth="1"/>
    <col min="12" max="12" width="7.7109375" style="10" customWidth="1"/>
    <col min="13" max="13" width="12.140625" style="12" customWidth="1"/>
    <col min="14" max="14" width="12" style="12" customWidth="1"/>
    <col min="15" max="15" width="12.5703125" style="12" customWidth="1"/>
    <col min="16" max="16" width="7.7109375" style="10" customWidth="1"/>
    <col min="17" max="17" width="10" style="12" customWidth="1"/>
    <col min="18" max="18" width="8.7109375" style="10" customWidth="1"/>
    <col min="19" max="19" width="11.5703125" style="12" customWidth="1"/>
    <col min="20" max="20" width="8" style="12" customWidth="1"/>
    <col min="21" max="21" width="10.28515625" style="12" customWidth="1"/>
    <col min="22" max="22" width="8.28515625" style="10" customWidth="1"/>
    <col min="23" max="23" width="11.85546875" style="12" customWidth="1"/>
    <col min="24" max="24" width="8.85546875" style="10" customWidth="1"/>
    <col min="25" max="25" width="12.28515625" style="12" customWidth="1"/>
    <col min="26" max="26" width="11.42578125" style="10"/>
    <col min="27" max="27" width="14.140625" style="10" customWidth="1"/>
    <col min="28" max="28" width="16.7109375" style="12" customWidth="1"/>
    <col min="29" max="16384" width="11.42578125" style="12"/>
  </cols>
  <sheetData>
    <row r="1" spans="1:28" ht="15" customHeight="1" x14ac:dyDescent="0.25"/>
    <row r="2" spans="1:28" ht="45.75" customHeight="1" x14ac:dyDescent="0.25">
      <c r="A2" s="3" t="s">
        <v>0</v>
      </c>
      <c r="B2" s="3" t="s">
        <v>1</v>
      </c>
      <c r="C2" s="3" t="s">
        <v>2</v>
      </c>
      <c r="D2" s="3" t="s">
        <v>3</v>
      </c>
      <c r="E2" s="3" t="s">
        <v>4</v>
      </c>
      <c r="F2" s="3" t="s">
        <v>5</v>
      </c>
      <c r="G2" s="3" t="s">
        <v>6</v>
      </c>
      <c r="H2" s="25" t="s">
        <v>7</v>
      </c>
      <c r="I2" s="5" t="s">
        <v>8</v>
      </c>
      <c r="J2" s="5" t="s">
        <v>9</v>
      </c>
      <c r="K2" s="5" t="s">
        <v>10</v>
      </c>
      <c r="L2" s="5" t="s">
        <v>11</v>
      </c>
      <c r="M2" s="5" t="s">
        <v>12</v>
      </c>
      <c r="N2" s="5" t="s">
        <v>13</v>
      </c>
      <c r="O2" s="5" t="s">
        <v>14</v>
      </c>
      <c r="P2" s="5" t="s">
        <v>15</v>
      </c>
      <c r="Q2" s="5" t="s">
        <v>16</v>
      </c>
      <c r="R2" s="5" t="s">
        <v>17</v>
      </c>
      <c r="S2" s="5" t="s">
        <v>18</v>
      </c>
      <c r="T2" s="5" t="s">
        <v>19</v>
      </c>
      <c r="U2" s="5" t="s">
        <v>20</v>
      </c>
      <c r="V2" s="5" t="s">
        <v>21</v>
      </c>
      <c r="W2" s="5" t="s">
        <v>22</v>
      </c>
      <c r="X2" s="5" t="s">
        <v>23</v>
      </c>
      <c r="Y2" s="5" t="s">
        <v>24</v>
      </c>
      <c r="Z2" s="15" t="s">
        <v>25</v>
      </c>
      <c r="AA2" s="15" t="s">
        <v>26</v>
      </c>
      <c r="AB2" s="15" t="s">
        <v>27</v>
      </c>
    </row>
    <row r="3" spans="1:28" x14ac:dyDescent="0.25">
      <c r="A3" s="41">
        <v>1</v>
      </c>
      <c r="B3" s="40" t="s">
        <v>28</v>
      </c>
      <c r="C3" s="40" t="s">
        <v>29</v>
      </c>
      <c r="D3" s="87" t="s">
        <v>30</v>
      </c>
      <c r="E3" s="41">
        <f t="shared" ref="E3:E59" si="0">+H3+J3+L3+N3+P3+R3+T3+V3+X3</f>
        <v>1</v>
      </c>
      <c r="F3" s="30">
        <v>222009.66666666666</v>
      </c>
      <c r="G3" s="28">
        <f t="shared" ref="G3:G59" si="1">+IFERROR(E3*F3," ")</f>
        <v>222009.66666666666</v>
      </c>
      <c r="H3" s="88">
        <v>1</v>
      </c>
      <c r="I3" s="31">
        <f t="shared" ref="I3:I59" si="2">+IFERROR(H3*$F3," ")</f>
        <v>222009.66666666666</v>
      </c>
      <c r="J3" s="6"/>
      <c r="K3" s="28">
        <f t="shared" ref="K3:K59" si="3">+IFERROR(J3*$F3," ")</f>
        <v>0</v>
      </c>
      <c r="L3" s="6"/>
      <c r="M3" s="28">
        <f t="shared" ref="M3:M59" si="4">+IFERROR(L3*$F3," ")</f>
        <v>0</v>
      </c>
      <c r="N3" s="89"/>
      <c r="O3" s="28">
        <f t="shared" ref="O3:O59" si="5">+IFERROR(N3*$F3," ")</f>
        <v>0</v>
      </c>
      <c r="P3" s="6"/>
      <c r="Q3" s="28">
        <f t="shared" ref="Q3:Q59" si="6">+IFERROR(P3*$F3," ")</f>
        <v>0</v>
      </c>
      <c r="R3" s="6"/>
      <c r="S3" s="28">
        <f>+IFERROR(R3*$F3," ")</f>
        <v>0</v>
      </c>
      <c r="T3" s="28"/>
      <c r="U3" s="28">
        <f t="shared" ref="U3:U59" si="7">+IFERROR(T3*$F3," ")</f>
        <v>0</v>
      </c>
      <c r="V3" s="6"/>
      <c r="W3" s="28">
        <f t="shared" ref="W3:W59" si="8">+IFERROR(V3*$F3," ")</f>
        <v>0</v>
      </c>
      <c r="X3" s="6"/>
      <c r="Y3" s="28">
        <f t="shared" ref="Y3:Y59" si="9">+IFERROR(X3*$F3," ")</f>
        <v>0</v>
      </c>
      <c r="Z3" s="6" t="s">
        <v>31</v>
      </c>
      <c r="AA3" s="6" t="s">
        <v>32</v>
      </c>
      <c r="AB3" s="12" t="s">
        <v>33</v>
      </c>
    </row>
    <row r="4" spans="1:28" ht="40.5" x14ac:dyDescent="0.25">
      <c r="A4" s="41">
        <v>2</v>
      </c>
      <c r="B4" s="47" t="s">
        <v>34</v>
      </c>
      <c r="C4" s="90" t="s">
        <v>35</v>
      </c>
      <c r="D4" s="90" t="s">
        <v>36</v>
      </c>
      <c r="E4" s="41">
        <f t="shared" si="0"/>
        <v>4</v>
      </c>
      <c r="F4" s="30">
        <v>494192.48000298778</v>
      </c>
      <c r="G4" s="28">
        <f t="shared" si="1"/>
        <v>1976769.9200119511</v>
      </c>
      <c r="H4" s="88"/>
      <c r="I4" s="31">
        <f t="shared" si="2"/>
        <v>0</v>
      </c>
      <c r="J4" s="6"/>
      <c r="K4" s="28">
        <f t="shared" si="3"/>
        <v>0</v>
      </c>
      <c r="L4" s="6"/>
      <c r="M4" s="28">
        <f t="shared" si="4"/>
        <v>0</v>
      </c>
      <c r="N4" s="89"/>
      <c r="O4" s="28">
        <f>+IFERROR(N4*$F4," ")</f>
        <v>0</v>
      </c>
      <c r="P4" s="6">
        <v>4</v>
      </c>
      <c r="Q4" s="28">
        <f t="shared" si="6"/>
        <v>1976769.9200119511</v>
      </c>
      <c r="R4" s="6"/>
      <c r="S4" s="28">
        <f t="shared" ref="S4:S59" si="10">+IFERROR(R4*$F4," ")</f>
        <v>0</v>
      </c>
      <c r="T4" s="28"/>
      <c r="U4" s="28">
        <f t="shared" si="7"/>
        <v>0</v>
      </c>
      <c r="V4" s="6"/>
      <c r="W4" s="28">
        <f t="shared" si="8"/>
        <v>0</v>
      </c>
      <c r="X4" s="6"/>
      <c r="Y4" s="28">
        <f t="shared" si="9"/>
        <v>0</v>
      </c>
      <c r="Z4" s="6" t="s">
        <v>31</v>
      </c>
      <c r="AA4" s="6" t="s">
        <v>32</v>
      </c>
      <c r="AB4" s="12" t="s">
        <v>37</v>
      </c>
    </row>
    <row r="5" spans="1:28" x14ac:dyDescent="0.25">
      <c r="A5" s="41">
        <v>3</v>
      </c>
      <c r="B5" s="90" t="s">
        <v>38</v>
      </c>
      <c r="C5" s="90" t="s">
        <v>39</v>
      </c>
      <c r="D5" s="90" t="s">
        <v>40</v>
      </c>
      <c r="E5" s="41">
        <f t="shared" si="0"/>
        <v>2</v>
      </c>
      <c r="F5" s="30">
        <v>179393.35749999998</v>
      </c>
      <c r="G5" s="28">
        <f t="shared" si="1"/>
        <v>358786.71499999997</v>
      </c>
      <c r="H5" s="91">
        <v>1</v>
      </c>
      <c r="I5" s="31">
        <f t="shared" si="2"/>
        <v>179393.35749999998</v>
      </c>
      <c r="J5" s="6"/>
      <c r="K5" s="28">
        <f t="shared" si="3"/>
        <v>0</v>
      </c>
      <c r="L5" s="6">
        <v>1</v>
      </c>
      <c r="M5" s="28">
        <f t="shared" si="4"/>
        <v>179393.35749999998</v>
      </c>
      <c r="N5" s="89"/>
      <c r="O5" s="28">
        <f t="shared" si="5"/>
        <v>0</v>
      </c>
      <c r="P5" s="6"/>
      <c r="Q5" s="28">
        <f t="shared" si="6"/>
        <v>0</v>
      </c>
      <c r="R5" s="6"/>
      <c r="S5" s="28">
        <f t="shared" si="10"/>
        <v>0</v>
      </c>
      <c r="T5" s="28"/>
      <c r="U5" s="28">
        <f t="shared" si="7"/>
        <v>0</v>
      </c>
      <c r="V5" s="6"/>
      <c r="W5" s="28">
        <f t="shared" si="8"/>
        <v>0</v>
      </c>
      <c r="X5" s="6"/>
      <c r="Y5" s="28">
        <f t="shared" si="9"/>
        <v>0</v>
      </c>
      <c r="Z5" s="6" t="s">
        <v>31</v>
      </c>
      <c r="AA5" s="6" t="s">
        <v>32</v>
      </c>
      <c r="AB5" s="12" t="s">
        <v>41</v>
      </c>
    </row>
    <row r="6" spans="1:28" x14ac:dyDescent="0.25">
      <c r="A6" s="41">
        <v>4</v>
      </c>
      <c r="B6" s="92" t="s">
        <v>42</v>
      </c>
      <c r="C6" s="40" t="s">
        <v>43</v>
      </c>
      <c r="D6" s="87" t="s">
        <v>44</v>
      </c>
      <c r="E6" s="41">
        <f t="shared" si="0"/>
        <v>2</v>
      </c>
      <c r="F6" s="30">
        <v>984925</v>
      </c>
      <c r="G6" s="28">
        <f t="shared" si="1"/>
        <v>1969850</v>
      </c>
      <c r="H6" s="88">
        <v>2</v>
      </c>
      <c r="I6" s="31">
        <f t="shared" si="2"/>
        <v>1969850</v>
      </c>
      <c r="J6" s="6"/>
      <c r="K6" s="28">
        <f t="shared" si="3"/>
        <v>0</v>
      </c>
      <c r="L6" s="6"/>
      <c r="M6" s="28">
        <f t="shared" si="4"/>
        <v>0</v>
      </c>
      <c r="N6" s="89"/>
      <c r="O6" s="28">
        <f t="shared" si="5"/>
        <v>0</v>
      </c>
      <c r="P6" s="6"/>
      <c r="Q6" s="28">
        <f t="shared" si="6"/>
        <v>0</v>
      </c>
      <c r="R6" s="6"/>
      <c r="S6" s="28">
        <f t="shared" si="10"/>
        <v>0</v>
      </c>
      <c r="T6" s="28"/>
      <c r="U6" s="28">
        <f t="shared" si="7"/>
        <v>0</v>
      </c>
      <c r="V6" s="6"/>
      <c r="W6" s="28">
        <f t="shared" si="8"/>
        <v>0</v>
      </c>
      <c r="X6" s="6"/>
      <c r="Y6" s="28">
        <f t="shared" si="9"/>
        <v>0</v>
      </c>
      <c r="Z6" s="6" t="s">
        <v>31</v>
      </c>
      <c r="AA6" s="6" t="s">
        <v>32</v>
      </c>
      <c r="AB6" s="12" t="s">
        <v>33</v>
      </c>
    </row>
    <row r="7" spans="1:28" x14ac:dyDescent="0.25">
      <c r="A7" s="41">
        <v>5</v>
      </c>
      <c r="B7" s="90" t="s">
        <v>45</v>
      </c>
      <c r="C7" s="90" t="s">
        <v>46</v>
      </c>
      <c r="D7" s="90" t="s">
        <v>47</v>
      </c>
      <c r="E7" s="41">
        <f t="shared" si="0"/>
        <v>32</v>
      </c>
      <c r="F7" s="30">
        <v>572952.47849999997</v>
      </c>
      <c r="G7" s="28">
        <f t="shared" si="1"/>
        <v>18334479.311999999</v>
      </c>
      <c r="H7" s="88"/>
      <c r="I7" s="31">
        <f t="shared" si="2"/>
        <v>0</v>
      </c>
      <c r="J7" s="6"/>
      <c r="K7" s="28">
        <f t="shared" si="3"/>
        <v>0</v>
      </c>
      <c r="L7" s="6"/>
      <c r="M7" s="28">
        <f t="shared" si="4"/>
        <v>0</v>
      </c>
      <c r="N7" s="89"/>
      <c r="O7" s="28">
        <f t="shared" si="5"/>
        <v>0</v>
      </c>
      <c r="P7" s="6">
        <v>2</v>
      </c>
      <c r="Q7" s="28">
        <f t="shared" si="6"/>
        <v>1145904.9569999999</v>
      </c>
      <c r="R7" s="6"/>
      <c r="S7" s="28">
        <f t="shared" si="10"/>
        <v>0</v>
      </c>
      <c r="T7" s="28"/>
      <c r="U7" s="28">
        <f t="shared" si="7"/>
        <v>0</v>
      </c>
      <c r="V7" s="6"/>
      <c r="W7" s="28">
        <f t="shared" si="8"/>
        <v>0</v>
      </c>
      <c r="X7" s="6">
        <v>30</v>
      </c>
      <c r="Y7" s="28">
        <f t="shared" si="9"/>
        <v>17188574.355</v>
      </c>
      <c r="Z7" s="6" t="s">
        <v>31</v>
      </c>
      <c r="AA7" s="6" t="s">
        <v>32</v>
      </c>
      <c r="AB7" s="12" t="s">
        <v>48</v>
      </c>
    </row>
    <row r="8" spans="1:28" x14ac:dyDescent="0.25">
      <c r="A8" s="41">
        <v>6</v>
      </c>
      <c r="B8" s="90" t="s">
        <v>49</v>
      </c>
      <c r="C8" s="90" t="s">
        <v>46</v>
      </c>
      <c r="D8" s="90" t="s">
        <v>50</v>
      </c>
      <c r="E8" s="41">
        <f t="shared" si="0"/>
        <v>12</v>
      </c>
      <c r="F8" s="30">
        <v>140624.29818424187</v>
      </c>
      <c r="G8" s="28">
        <f t="shared" si="1"/>
        <v>1687491.5782109024</v>
      </c>
      <c r="H8" s="88">
        <v>2</v>
      </c>
      <c r="I8" s="31">
        <f t="shared" si="2"/>
        <v>281248.59636848373</v>
      </c>
      <c r="J8" s="6">
        <v>6</v>
      </c>
      <c r="K8" s="28">
        <f t="shared" si="3"/>
        <v>843745.7891054512</v>
      </c>
      <c r="L8" s="6">
        <v>1</v>
      </c>
      <c r="M8" s="28">
        <f t="shared" si="4"/>
        <v>140624.29818424187</v>
      </c>
      <c r="N8" s="89"/>
      <c r="O8" s="28">
        <f t="shared" si="5"/>
        <v>0</v>
      </c>
      <c r="P8" s="6">
        <v>3</v>
      </c>
      <c r="Q8" s="28">
        <f t="shared" si="6"/>
        <v>421872.8945527256</v>
      </c>
      <c r="R8" s="6"/>
      <c r="S8" s="28">
        <f t="shared" si="10"/>
        <v>0</v>
      </c>
      <c r="T8" s="28"/>
      <c r="U8" s="28">
        <f t="shared" si="7"/>
        <v>0</v>
      </c>
      <c r="V8" s="6"/>
      <c r="W8" s="28">
        <f t="shared" si="8"/>
        <v>0</v>
      </c>
      <c r="X8" s="6"/>
      <c r="Y8" s="28">
        <f t="shared" si="9"/>
        <v>0</v>
      </c>
      <c r="Z8" s="6" t="s">
        <v>31</v>
      </c>
      <c r="AA8" s="6" t="s">
        <v>32</v>
      </c>
      <c r="AB8" s="12" t="s">
        <v>41</v>
      </c>
    </row>
    <row r="9" spans="1:28" x14ac:dyDescent="0.25">
      <c r="A9" s="41">
        <v>7</v>
      </c>
      <c r="B9" s="90" t="s">
        <v>51</v>
      </c>
      <c r="C9" s="90" t="s">
        <v>46</v>
      </c>
      <c r="D9" s="90" t="s">
        <v>52</v>
      </c>
      <c r="E9" s="41">
        <f t="shared" si="0"/>
        <v>3</v>
      </c>
      <c r="F9" s="30">
        <v>61805.377472770211</v>
      </c>
      <c r="G9" s="28">
        <f t="shared" si="1"/>
        <v>185416.13241831062</v>
      </c>
      <c r="H9" s="88"/>
      <c r="I9" s="31">
        <f t="shared" si="2"/>
        <v>0</v>
      </c>
      <c r="J9" s="6">
        <v>1</v>
      </c>
      <c r="K9" s="28">
        <f t="shared" si="3"/>
        <v>61805.377472770211</v>
      </c>
      <c r="L9" s="6">
        <v>1</v>
      </c>
      <c r="M9" s="28">
        <f t="shared" si="4"/>
        <v>61805.377472770211</v>
      </c>
      <c r="N9" s="89"/>
      <c r="O9" s="28">
        <f t="shared" si="5"/>
        <v>0</v>
      </c>
      <c r="P9" s="6">
        <v>1</v>
      </c>
      <c r="Q9" s="28">
        <f t="shared" si="6"/>
        <v>61805.377472770211</v>
      </c>
      <c r="R9" s="6"/>
      <c r="S9" s="28">
        <f t="shared" si="10"/>
        <v>0</v>
      </c>
      <c r="T9" s="28"/>
      <c r="U9" s="28">
        <f t="shared" si="7"/>
        <v>0</v>
      </c>
      <c r="V9" s="6"/>
      <c r="W9" s="28">
        <f t="shared" si="8"/>
        <v>0</v>
      </c>
      <c r="X9" s="6"/>
      <c r="Y9" s="28">
        <f t="shared" si="9"/>
        <v>0</v>
      </c>
      <c r="Z9" s="6" t="s">
        <v>31</v>
      </c>
      <c r="AA9" s="6" t="s">
        <v>32</v>
      </c>
      <c r="AB9" s="12" t="s">
        <v>41</v>
      </c>
    </row>
    <row r="10" spans="1:28" x14ac:dyDescent="0.25">
      <c r="A10" s="41">
        <v>8</v>
      </c>
      <c r="B10" s="92" t="s">
        <v>53</v>
      </c>
      <c r="C10" s="92" t="s">
        <v>54</v>
      </c>
      <c r="D10" s="92" t="s">
        <v>55</v>
      </c>
      <c r="E10" s="41">
        <f t="shared" si="0"/>
        <v>1</v>
      </c>
      <c r="F10" s="30">
        <v>4374162.9450870538</v>
      </c>
      <c r="G10" s="28">
        <f t="shared" si="1"/>
        <v>4374162.9450870538</v>
      </c>
      <c r="H10" s="88"/>
      <c r="I10" s="31">
        <f t="shared" si="2"/>
        <v>0</v>
      </c>
      <c r="J10" s="6"/>
      <c r="K10" s="28">
        <f t="shared" si="3"/>
        <v>0</v>
      </c>
      <c r="L10" s="6"/>
      <c r="M10" s="28">
        <f t="shared" si="4"/>
        <v>0</v>
      </c>
      <c r="N10" s="89"/>
      <c r="O10" s="28">
        <f t="shared" si="5"/>
        <v>0</v>
      </c>
      <c r="P10" s="6"/>
      <c r="Q10" s="28">
        <f t="shared" si="6"/>
        <v>0</v>
      </c>
      <c r="R10" s="6">
        <v>1</v>
      </c>
      <c r="S10" s="28">
        <f t="shared" si="10"/>
        <v>4374162.9450870538</v>
      </c>
      <c r="T10" s="28"/>
      <c r="U10" s="28">
        <f t="shared" si="7"/>
        <v>0</v>
      </c>
      <c r="V10" s="6"/>
      <c r="W10" s="28">
        <f t="shared" si="8"/>
        <v>0</v>
      </c>
      <c r="X10" s="6"/>
      <c r="Y10" s="28">
        <f t="shared" si="9"/>
        <v>0</v>
      </c>
      <c r="Z10" s="6" t="s">
        <v>31</v>
      </c>
      <c r="AA10" s="6" t="s">
        <v>32</v>
      </c>
      <c r="AB10" s="12" t="s">
        <v>56</v>
      </c>
    </row>
    <row r="11" spans="1:28" ht="67.5" x14ac:dyDescent="0.25">
      <c r="A11" s="41">
        <v>9</v>
      </c>
      <c r="B11" s="90" t="s">
        <v>57</v>
      </c>
      <c r="C11" s="40" t="s">
        <v>58</v>
      </c>
      <c r="D11" s="90" t="s">
        <v>59</v>
      </c>
      <c r="E11" s="93">
        <f>+H11+J11+L11+N11+P11+R11+T11+V11+X11</f>
        <v>5</v>
      </c>
      <c r="F11" s="30">
        <v>1170180.0717149351</v>
      </c>
      <c r="G11" s="28">
        <f t="shared" si="1"/>
        <v>5850900.3585746754</v>
      </c>
      <c r="H11" s="88">
        <v>1</v>
      </c>
      <c r="I11" s="31">
        <f t="shared" si="2"/>
        <v>1170180.0717149351</v>
      </c>
      <c r="J11" s="6"/>
      <c r="K11" s="28">
        <f t="shared" si="3"/>
        <v>0</v>
      </c>
      <c r="L11" s="6"/>
      <c r="M11" s="28">
        <f t="shared" si="4"/>
        <v>0</v>
      </c>
      <c r="N11" s="89"/>
      <c r="O11" s="28">
        <f t="shared" si="5"/>
        <v>0</v>
      </c>
      <c r="P11" s="6"/>
      <c r="Q11" s="28">
        <f t="shared" si="6"/>
        <v>0</v>
      </c>
      <c r="R11" s="6"/>
      <c r="S11" s="28">
        <f t="shared" si="10"/>
        <v>0</v>
      </c>
      <c r="T11" s="28"/>
      <c r="U11" s="28">
        <f t="shared" si="7"/>
        <v>0</v>
      </c>
      <c r="V11" s="6">
        <v>4</v>
      </c>
      <c r="W11" s="28">
        <f t="shared" si="8"/>
        <v>4680720.2868597405</v>
      </c>
      <c r="X11" s="6"/>
      <c r="Y11" s="28">
        <f t="shared" si="9"/>
        <v>0</v>
      </c>
      <c r="Z11" s="6" t="s">
        <v>31</v>
      </c>
      <c r="AA11" s="6" t="s">
        <v>32</v>
      </c>
      <c r="AB11" s="12" t="s">
        <v>60</v>
      </c>
    </row>
    <row r="12" spans="1:28" x14ac:dyDescent="0.25">
      <c r="A12" s="41">
        <v>10</v>
      </c>
      <c r="B12" s="90" t="s">
        <v>61</v>
      </c>
      <c r="C12" s="90" t="s">
        <v>62</v>
      </c>
      <c r="D12" s="90" t="s">
        <v>63</v>
      </c>
      <c r="E12" s="41">
        <f t="shared" si="0"/>
        <v>7</v>
      </c>
      <c r="F12" s="30">
        <v>264898.82432785106</v>
      </c>
      <c r="G12" s="28">
        <f t="shared" si="1"/>
        <v>1854291.7702949573</v>
      </c>
      <c r="H12" s="88">
        <v>1</v>
      </c>
      <c r="I12" s="31">
        <f t="shared" si="2"/>
        <v>264898.82432785106</v>
      </c>
      <c r="J12" s="6"/>
      <c r="K12" s="28">
        <f t="shared" si="3"/>
        <v>0</v>
      </c>
      <c r="L12" s="6"/>
      <c r="M12" s="28">
        <f t="shared" si="4"/>
        <v>0</v>
      </c>
      <c r="N12" s="89"/>
      <c r="O12" s="28">
        <f t="shared" si="5"/>
        <v>0</v>
      </c>
      <c r="P12" s="6"/>
      <c r="Q12" s="28">
        <f t="shared" si="6"/>
        <v>0</v>
      </c>
      <c r="R12" s="6"/>
      <c r="S12" s="28">
        <f t="shared" si="10"/>
        <v>0</v>
      </c>
      <c r="T12" s="28"/>
      <c r="U12" s="28">
        <f t="shared" si="7"/>
        <v>0</v>
      </c>
      <c r="V12" s="6">
        <v>6</v>
      </c>
      <c r="W12" s="28">
        <f t="shared" si="8"/>
        <v>1589392.9459671064</v>
      </c>
      <c r="X12" s="6"/>
      <c r="Y12" s="28">
        <f t="shared" si="9"/>
        <v>0</v>
      </c>
      <c r="Z12" s="6" t="s">
        <v>31</v>
      </c>
      <c r="AA12" s="6" t="s">
        <v>32</v>
      </c>
      <c r="AB12" s="12" t="s">
        <v>60</v>
      </c>
    </row>
    <row r="13" spans="1:28" ht="67.5" x14ac:dyDescent="0.25">
      <c r="A13" s="41">
        <v>11</v>
      </c>
      <c r="B13" s="90" t="s">
        <v>64</v>
      </c>
      <c r="C13" s="90" t="s">
        <v>58</v>
      </c>
      <c r="D13" s="40" t="s">
        <v>65</v>
      </c>
      <c r="E13" s="41">
        <f t="shared" si="0"/>
        <v>4</v>
      </c>
      <c r="F13" s="30">
        <v>277469.6945899296</v>
      </c>
      <c r="G13" s="28">
        <f t="shared" si="1"/>
        <v>1109878.7783597184</v>
      </c>
      <c r="H13" s="88">
        <v>2</v>
      </c>
      <c r="I13" s="31">
        <f t="shared" si="2"/>
        <v>554939.38917985919</v>
      </c>
      <c r="J13" s="6"/>
      <c r="K13" s="28">
        <f t="shared" si="3"/>
        <v>0</v>
      </c>
      <c r="L13" s="6"/>
      <c r="M13" s="28">
        <f t="shared" si="4"/>
        <v>0</v>
      </c>
      <c r="N13" s="89"/>
      <c r="O13" s="28">
        <f t="shared" si="5"/>
        <v>0</v>
      </c>
      <c r="P13" s="6"/>
      <c r="Q13" s="28">
        <f t="shared" si="6"/>
        <v>0</v>
      </c>
      <c r="R13" s="6"/>
      <c r="S13" s="28">
        <f t="shared" si="10"/>
        <v>0</v>
      </c>
      <c r="T13" s="28"/>
      <c r="U13" s="28">
        <f t="shared" si="7"/>
        <v>0</v>
      </c>
      <c r="V13" s="6">
        <v>2</v>
      </c>
      <c r="W13" s="28">
        <f t="shared" si="8"/>
        <v>554939.38917985919</v>
      </c>
      <c r="X13" s="6"/>
      <c r="Y13" s="28">
        <f t="shared" si="9"/>
        <v>0</v>
      </c>
      <c r="Z13" s="6" t="s">
        <v>31</v>
      </c>
      <c r="AA13" s="6" t="s">
        <v>31</v>
      </c>
      <c r="AB13" s="12" t="s">
        <v>60</v>
      </c>
    </row>
    <row r="14" spans="1:28" ht="54" x14ac:dyDescent="0.25">
      <c r="A14" s="41">
        <v>12</v>
      </c>
      <c r="B14" s="90" t="s">
        <v>66</v>
      </c>
      <c r="C14" s="90" t="s">
        <v>58</v>
      </c>
      <c r="D14" s="90" t="s">
        <v>67</v>
      </c>
      <c r="E14" s="41">
        <f t="shared" si="0"/>
        <v>11</v>
      </c>
      <c r="F14" s="30">
        <v>816858</v>
      </c>
      <c r="G14" s="28">
        <f t="shared" si="1"/>
        <v>8985438</v>
      </c>
      <c r="H14" s="88">
        <v>1</v>
      </c>
      <c r="I14" s="31">
        <f t="shared" si="2"/>
        <v>816858</v>
      </c>
      <c r="J14" s="6"/>
      <c r="K14" s="28">
        <f t="shared" si="3"/>
        <v>0</v>
      </c>
      <c r="L14" s="6"/>
      <c r="M14" s="28">
        <f t="shared" si="4"/>
        <v>0</v>
      </c>
      <c r="N14" s="89"/>
      <c r="O14" s="28">
        <f t="shared" si="5"/>
        <v>0</v>
      </c>
      <c r="P14" s="6"/>
      <c r="Q14" s="28">
        <f t="shared" si="6"/>
        <v>0</v>
      </c>
      <c r="R14" s="6"/>
      <c r="S14" s="28">
        <f t="shared" si="10"/>
        <v>0</v>
      </c>
      <c r="T14" s="28"/>
      <c r="U14" s="28">
        <f t="shared" si="7"/>
        <v>0</v>
      </c>
      <c r="V14" s="6">
        <v>10</v>
      </c>
      <c r="W14" s="28">
        <f t="shared" si="8"/>
        <v>8168580</v>
      </c>
      <c r="X14" s="6"/>
      <c r="Y14" s="28">
        <f t="shared" si="9"/>
        <v>0</v>
      </c>
      <c r="Z14" s="6" t="s">
        <v>31</v>
      </c>
      <c r="AA14" s="6" t="s">
        <v>31</v>
      </c>
      <c r="AB14" s="12" t="s">
        <v>60</v>
      </c>
    </row>
    <row r="15" spans="1:28" x14ac:dyDescent="0.25">
      <c r="A15" s="41">
        <v>13</v>
      </c>
      <c r="B15" s="90" t="s">
        <v>68</v>
      </c>
      <c r="C15" s="90" t="s">
        <v>69</v>
      </c>
      <c r="D15" s="90" t="s">
        <v>70</v>
      </c>
      <c r="E15" s="41">
        <f t="shared" si="0"/>
        <v>2</v>
      </c>
      <c r="F15" s="30">
        <v>411537.26856999169</v>
      </c>
      <c r="G15" s="28">
        <f t="shared" si="1"/>
        <v>823074.53713998338</v>
      </c>
      <c r="H15" s="88"/>
      <c r="I15" s="31">
        <f t="shared" si="2"/>
        <v>0</v>
      </c>
      <c r="J15" s="6"/>
      <c r="K15" s="28">
        <f t="shared" si="3"/>
        <v>0</v>
      </c>
      <c r="L15" s="6"/>
      <c r="M15" s="28">
        <f t="shared" si="4"/>
        <v>0</v>
      </c>
      <c r="N15" s="89"/>
      <c r="O15" s="28">
        <f t="shared" si="5"/>
        <v>0</v>
      </c>
      <c r="P15" s="6"/>
      <c r="Q15" s="28">
        <f t="shared" si="6"/>
        <v>0</v>
      </c>
      <c r="R15" s="6">
        <v>2</v>
      </c>
      <c r="S15" s="28">
        <f t="shared" si="10"/>
        <v>823074.53713998338</v>
      </c>
      <c r="T15" s="28"/>
      <c r="U15" s="28">
        <f t="shared" si="7"/>
        <v>0</v>
      </c>
      <c r="V15" s="6"/>
      <c r="W15" s="28">
        <f t="shared" si="8"/>
        <v>0</v>
      </c>
      <c r="X15" s="6"/>
      <c r="Y15" s="28">
        <f t="shared" si="9"/>
        <v>0</v>
      </c>
      <c r="Z15" s="6" t="s">
        <v>31</v>
      </c>
      <c r="AA15" s="6" t="s">
        <v>32</v>
      </c>
      <c r="AB15" s="12" t="s">
        <v>56</v>
      </c>
    </row>
    <row r="16" spans="1:28" x14ac:dyDescent="0.25">
      <c r="A16" s="41">
        <v>14</v>
      </c>
      <c r="B16" s="90" t="s">
        <v>71</v>
      </c>
      <c r="C16" s="90" t="s">
        <v>46</v>
      </c>
      <c r="D16" s="90" t="s">
        <v>72</v>
      </c>
      <c r="E16" s="41">
        <f t="shared" si="0"/>
        <v>2</v>
      </c>
      <c r="F16" s="30">
        <v>290069.174</v>
      </c>
      <c r="G16" s="28">
        <f t="shared" si="1"/>
        <v>580138.348</v>
      </c>
      <c r="H16" s="88"/>
      <c r="I16" s="31">
        <f t="shared" si="2"/>
        <v>0</v>
      </c>
      <c r="J16" s="6"/>
      <c r="K16" s="28">
        <f t="shared" si="3"/>
        <v>0</v>
      </c>
      <c r="L16" s="6">
        <v>1</v>
      </c>
      <c r="M16" s="28">
        <f t="shared" si="4"/>
        <v>290069.174</v>
      </c>
      <c r="N16" s="89"/>
      <c r="O16" s="28">
        <f t="shared" si="5"/>
        <v>0</v>
      </c>
      <c r="P16" s="6">
        <v>1</v>
      </c>
      <c r="Q16" s="28">
        <f t="shared" si="6"/>
        <v>290069.174</v>
      </c>
      <c r="R16" s="6"/>
      <c r="S16" s="28">
        <f t="shared" si="10"/>
        <v>0</v>
      </c>
      <c r="T16" s="28"/>
      <c r="U16" s="28">
        <f t="shared" si="7"/>
        <v>0</v>
      </c>
      <c r="V16" s="6"/>
      <c r="W16" s="28">
        <f t="shared" si="8"/>
        <v>0</v>
      </c>
      <c r="X16" s="6"/>
      <c r="Y16" s="28">
        <f t="shared" si="9"/>
        <v>0</v>
      </c>
      <c r="Z16" s="6" t="s">
        <v>31</v>
      </c>
      <c r="AA16" s="6" t="s">
        <v>32</v>
      </c>
      <c r="AB16" s="12" t="s">
        <v>37</v>
      </c>
    </row>
    <row r="17" spans="1:28" ht="54" x14ac:dyDescent="0.25">
      <c r="A17" s="41">
        <v>15</v>
      </c>
      <c r="B17" s="90" t="s">
        <v>73</v>
      </c>
      <c r="C17" s="40" t="s">
        <v>74</v>
      </c>
      <c r="D17" s="90" t="s">
        <v>75</v>
      </c>
      <c r="E17" s="41">
        <f t="shared" si="0"/>
        <v>2</v>
      </c>
      <c r="F17" s="30">
        <v>256736.46766666663</v>
      </c>
      <c r="G17" s="28">
        <f t="shared" si="1"/>
        <v>513472.93533333327</v>
      </c>
      <c r="H17" s="88"/>
      <c r="I17" s="31">
        <f t="shared" si="2"/>
        <v>0</v>
      </c>
      <c r="J17" s="6">
        <v>1</v>
      </c>
      <c r="K17" s="28">
        <f t="shared" si="3"/>
        <v>256736.46766666663</v>
      </c>
      <c r="L17" s="6">
        <v>1</v>
      </c>
      <c r="M17" s="28">
        <f t="shared" si="4"/>
        <v>256736.46766666663</v>
      </c>
      <c r="N17" s="89"/>
      <c r="O17" s="28">
        <f t="shared" si="5"/>
        <v>0</v>
      </c>
      <c r="P17" s="6"/>
      <c r="Q17" s="28">
        <f t="shared" si="6"/>
        <v>0</v>
      </c>
      <c r="R17" s="6"/>
      <c r="S17" s="28">
        <f t="shared" si="10"/>
        <v>0</v>
      </c>
      <c r="T17" s="28"/>
      <c r="U17" s="28">
        <f t="shared" si="7"/>
        <v>0</v>
      </c>
      <c r="V17" s="6"/>
      <c r="W17" s="28">
        <f t="shared" si="8"/>
        <v>0</v>
      </c>
      <c r="X17" s="6"/>
      <c r="Y17" s="28">
        <f t="shared" si="9"/>
        <v>0</v>
      </c>
      <c r="Z17" s="6" t="s">
        <v>31</v>
      </c>
      <c r="AA17" s="6" t="s">
        <v>31</v>
      </c>
      <c r="AB17" s="12" t="s">
        <v>76</v>
      </c>
    </row>
    <row r="18" spans="1:28" x14ac:dyDescent="0.25">
      <c r="A18" s="41">
        <v>16</v>
      </c>
      <c r="B18" s="92" t="s">
        <v>77</v>
      </c>
      <c r="C18" s="40" t="s">
        <v>78</v>
      </c>
      <c r="D18" s="87" t="s">
        <v>79</v>
      </c>
      <c r="E18" s="41">
        <f t="shared" si="0"/>
        <v>15</v>
      </c>
      <c r="F18" s="30">
        <v>473523.06712178385</v>
      </c>
      <c r="G18" s="28">
        <f t="shared" si="1"/>
        <v>7102846.0068267575</v>
      </c>
      <c r="H18" s="88">
        <v>15</v>
      </c>
      <c r="I18" s="31">
        <f t="shared" si="2"/>
        <v>7102846.0068267575</v>
      </c>
      <c r="J18" s="6"/>
      <c r="K18" s="28">
        <f t="shared" si="3"/>
        <v>0</v>
      </c>
      <c r="L18" s="6"/>
      <c r="M18" s="28">
        <f t="shared" si="4"/>
        <v>0</v>
      </c>
      <c r="N18" s="89"/>
      <c r="O18" s="28">
        <f t="shared" si="5"/>
        <v>0</v>
      </c>
      <c r="P18" s="6"/>
      <c r="Q18" s="28">
        <f t="shared" si="6"/>
        <v>0</v>
      </c>
      <c r="R18" s="6"/>
      <c r="S18" s="28">
        <f t="shared" si="10"/>
        <v>0</v>
      </c>
      <c r="T18" s="28"/>
      <c r="U18" s="28">
        <f t="shared" si="7"/>
        <v>0</v>
      </c>
      <c r="V18" s="6"/>
      <c r="W18" s="28">
        <f t="shared" si="8"/>
        <v>0</v>
      </c>
      <c r="X18" s="6"/>
      <c r="Y18" s="28">
        <f t="shared" si="9"/>
        <v>0</v>
      </c>
      <c r="Z18" s="6" t="s">
        <v>31</v>
      </c>
      <c r="AA18" s="6" t="s">
        <v>32</v>
      </c>
      <c r="AB18" s="12" t="s">
        <v>33</v>
      </c>
    </row>
    <row r="19" spans="1:28" ht="40.5" x14ac:dyDescent="0.25">
      <c r="A19" s="41">
        <v>17</v>
      </c>
      <c r="B19" s="90" t="s">
        <v>80</v>
      </c>
      <c r="C19" s="90" t="s">
        <v>46</v>
      </c>
      <c r="D19" s="90" t="s">
        <v>81</v>
      </c>
      <c r="E19" s="41">
        <f t="shared" si="0"/>
        <v>50</v>
      </c>
      <c r="F19" s="30">
        <v>468875.84057142859</v>
      </c>
      <c r="G19" s="28">
        <f t="shared" si="1"/>
        <v>23443792.028571431</v>
      </c>
      <c r="H19" s="88">
        <v>10</v>
      </c>
      <c r="I19" s="31">
        <f t="shared" si="2"/>
        <v>4688758.4057142856</v>
      </c>
      <c r="J19" s="6"/>
      <c r="K19" s="28">
        <f t="shared" si="3"/>
        <v>0</v>
      </c>
      <c r="L19" s="6"/>
      <c r="M19" s="28">
        <f t="shared" si="4"/>
        <v>0</v>
      </c>
      <c r="N19" s="89"/>
      <c r="O19" s="28">
        <f t="shared" si="5"/>
        <v>0</v>
      </c>
      <c r="P19" s="6"/>
      <c r="Q19" s="28">
        <f t="shared" si="6"/>
        <v>0</v>
      </c>
      <c r="R19" s="6"/>
      <c r="S19" s="28">
        <f t="shared" si="10"/>
        <v>0</v>
      </c>
      <c r="T19" s="28"/>
      <c r="U19" s="28">
        <f t="shared" si="7"/>
        <v>0</v>
      </c>
      <c r="V19" s="6">
        <v>40</v>
      </c>
      <c r="W19" s="28">
        <f t="shared" si="8"/>
        <v>18755033.622857142</v>
      </c>
      <c r="X19" s="6"/>
      <c r="Y19" s="28">
        <f t="shared" si="9"/>
        <v>0</v>
      </c>
      <c r="Z19" s="6" t="s">
        <v>31</v>
      </c>
      <c r="AA19" s="6" t="s">
        <v>32</v>
      </c>
      <c r="AB19" s="12" t="s">
        <v>60</v>
      </c>
    </row>
    <row r="20" spans="1:28" x14ac:dyDescent="0.25">
      <c r="A20" s="41">
        <v>18</v>
      </c>
      <c r="B20" s="92" t="s">
        <v>82</v>
      </c>
      <c r="C20" s="40" t="s">
        <v>78</v>
      </c>
      <c r="D20" s="87" t="s">
        <v>79</v>
      </c>
      <c r="E20" s="41">
        <f t="shared" si="0"/>
        <v>15</v>
      </c>
      <c r="F20" s="30">
        <v>467833.5</v>
      </c>
      <c r="G20" s="28">
        <f t="shared" si="1"/>
        <v>7017502.5</v>
      </c>
      <c r="H20" s="88">
        <v>15</v>
      </c>
      <c r="I20" s="31">
        <f t="shared" si="2"/>
        <v>7017502.5</v>
      </c>
      <c r="J20" s="6"/>
      <c r="K20" s="28">
        <f t="shared" si="3"/>
        <v>0</v>
      </c>
      <c r="L20" s="6"/>
      <c r="M20" s="28">
        <f t="shared" si="4"/>
        <v>0</v>
      </c>
      <c r="N20" s="89"/>
      <c r="O20" s="28">
        <f t="shared" si="5"/>
        <v>0</v>
      </c>
      <c r="P20" s="6"/>
      <c r="Q20" s="28">
        <f t="shared" si="6"/>
        <v>0</v>
      </c>
      <c r="R20" s="6"/>
      <c r="S20" s="28">
        <f t="shared" si="10"/>
        <v>0</v>
      </c>
      <c r="T20" s="28"/>
      <c r="U20" s="28">
        <f t="shared" si="7"/>
        <v>0</v>
      </c>
      <c r="V20" s="6"/>
      <c r="W20" s="28">
        <f t="shared" si="8"/>
        <v>0</v>
      </c>
      <c r="X20" s="6"/>
      <c r="Y20" s="28">
        <f t="shared" si="9"/>
        <v>0</v>
      </c>
      <c r="Z20" s="6" t="s">
        <v>31</v>
      </c>
      <c r="AA20" s="6" t="s">
        <v>32</v>
      </c>
      <c r="AB20" s="12" t="s">
        <v>33</v>
      </c>
    </row>
    <row r="21" spans="1:28" ht="27" x14ac:dyDescent="0.25">
      <c r="A21" s="41">
        <v>19</v>
      </c>
      <c r="B21" s="90" t="s">
        <v>83</v>
      </c>
      <c r="C21" s="90" t="s">
        <v>84</v>
      </c>
      <c r="D21" s="90" t="s">
        <v>85</v>
      </c>
      <c r="E21" s="41">
        <f t="shared" si="0"/>
        <v>22</v>
      </c>
      <c r="F21" s="30">
        <v>1021572.8459999999</v>
      </c>
      <c r="G21" s="28">
        <f t="shared" si="1"/>
        <v>22474602.611999996</v>
      </c>
      <c r="H21" s="88">
        <v>2</v>
      </c>
      <c r="I21" s="31">
        <f t="shared" si="2"/>
        <v>2043145.6919999998</v>
      </c>
      <c r="J21" s="6"/>
      <c r="K21" s="28">
        <f t="shared" si="3"/>
        <v>0</v>
      </c>
      <c r="L21" s="6"/>
      <c r="M21" s="28">
        <f t="shared" si="4"/>
        <v>0</v>
      </c>
      <c r="N21" s="89"/>
      <c r="O21" s="28">
        <f t="shared" si="5"/>
        <v>0</v>
      </c>
      <c r="P21" s="6"/>
      <c r="Q21" s="28">
        <f t="shared" si="6"/>
        <v>0</v>
      </c>
      <c r="R21" s="6"/>
      <c r="S21" s="28">
        <f t="shared" si="10"/>
        <v>0</v>
      </c>
      <c r="T21" s="28"/>
      <c r="U21" s="28">
        <f t="shared" si="7"/>
        <v>0</v>
      </c>
      <c r="V21" s="6">
        <v>20</v>
      </c>
      <c r="W21" s="28">
        <f t="shared" si="8"/>
        <v>20431456.919999998</v>
      </c>
      <c r="X21" s="6"/>
      <c r="Y21" s="28">
        <f t="shared" si="9"/>
        <v>0</v>
      </c>
      <c r="Z21" s="6" t="s">
        <v>31</v>
      </c>
      <c r="AA21" s="6" t="s">
        <v>32</v>
      </c>
      <c r="AB21" s="12" t="s">
        <v>60</v>
      </c>
    </row>
    <row r="22" spans="1:28" ht="27" x14ac:dyDescent="0.25">
      <c r="A22" s="41">
        <v>20</v>
      </c>
      <c r="B22" s="90" t="s">
        <v>86</v>
      </c>
      <c r="C22" s="90" t="s">
        <v>46</v>
      </c>
      <c r="D22" s="90" t="s">
        <v>85</v>
      </c>
      <c r="E22" s="41">
        <f t="shared" si="0"/>
        <v>4</v>
      </c>
      <c r="F22" s="30">
        <v>248635.70033333334</v>
      </c>
      <c r="G22" s="28">
        <f t="shared" si="1"/>
        <v>994542.80133333337</v>
      </c>
      <c r="H22" s="88">
        <v>2</v>
      </c>
      <c r="I22" s="31">
        <f t="shared" si="2"/>
        <v>497271.40066666668</v>
      </c>
      <c r="J22" s="6">
        <v>1</v>
      </c>
      <c r="K22" s="28">
        <f t="shared" si="3"/>
        <v>248635.70033333334</v>
      </c>
      <c r="L22" s="6">
        <v>1</v>
      </c>
      <c r="M22" s="28">
        <f t="shared" si="4"/>
        <v>248635.70033333334</v>
      </c>
      <c r="N22" s="89"/>
      <c r="O22" s="28">
        <f t="shared" si="5"/>
        <v>0</v>
      </c>
      <c r="P22" s="6"/>
      <c r="Q22" s="28">
        <f t="shared" si="6"/>
        <v>0</v>
      </c>
      <c r="R22" s="6"/>
      <c r="S22" s="28">
        <f t="shared" si="10"/>
        <v>0</v>
      </c>
      <c r="T22" s="28"/>
      <c r="U22" s="28">
        <f t="shared" si="7"/>
        <v>0</v>
      </c>
      <c r="V22" s="6"/>
      <c r="W22" s="28">
        <f t="shared" si="8"/>
        <v>0</v>
      </c>
      <c r="X22" s="6"/>
      <c r="Y22" s="28">
        <f t="shared" si="9"/>
        <v>0</v>
      </c>
      <c r="Z22" s="6" t="s">
        <v>31</v>
      </c>
      <c r="AA22" s="6" t="s">
        <v>32</v>
      </c>
      <c r="AB22" s="12" t="s">
        <v>33</v>
      </c>
    </row>
    <row r="23" spans="1:28" x14ac:dyDescent="0.25">
      <c r="A23" s="41">
        <v>21</v>
      </c>
      <c r="B23" s="90" t="s">
        <v>87</v>
      </c>
      <c r="C23" s="90" t="s">
        <v>46</v>
      </c>
      <c r="D23" s="90" t="s">
        <v>88</v>
      </c>
      <c r="E23" s="41">
        <f t="shared" si="0"/>
        <v>1</v>
      </c>
      <c r="F23" s="30">
        <v>240116.56215939534</v>
      </c>
      <c r="G23" s="28">
        <f t="shared" si="1"/>
        <v>240116.56215939534</v>
      </c>
      <c r="H23" s="88"/>
      <c r="I23" s="31">
        <f t="shared" si="2"/>
        <v>0</v>
      </c>
      <c r="J23" s="6"/>
      <c r="K23" s="28">
        <f t="shared" si="3"/>
        <v>0</v>
      </c>
      <c r="L23" s="6"/>
      <c r="M23" s="28">
        <f t="shared" si="4"/>
        <v>0</v>
      </c>
      <c r="N23" s="89"/>
      <c r="O23" s="28">
        <f t="shared" si="5"/>
        <v>0</v>
      </c>
      <c r="P23" s="6"/>
      <c r="Q23" s="28">
        <f t="shared" si="6"/>
        <v>0</v>
      </c>
      <c r="R23" s="6"/>
      <c r="S23" s="28">
        <f t="shared" si="10"/>
        <v>0</v>
      </c>
      <c r="T23" s="28"/>
      <c r="U23" s="28">
        <f t="shared" si="7"/>
        <v>0</v>
      </c>
      <c r="V23" s="6">
        <v>1</v>
      </c>
      <c r="W23" s="28">
        <f t="shared" si="8"/>
        <v>240116.56215939534</v>
      </c>
      <c r="X23" s="6"/>
      <c r="Y23" s="28">
        <f t="shared" si="9"/>
        <v>0</v>
      </c>
      <c r="Z23" s="6" t="s">
        <v>31</v>
      </c>
      <c r="AA23" s="6" t="s">
        <v>32</v>
      </c>
      <c r="AB23" s="12" t="s">
        <v>60</v>
      </c>
    </row>
    <row r="24" spans="1:28" ht="27" x14ac:dyDescent="0.25">
      <c r="A24" s="41">
        <v>22</v>
      </c>
      <c r="B24" s="40" t="s">
        <v>89</v>
      </c>
      <c r="C24" s="40" t="s">
        <v>90</v>
      </c>
      <c r="D24" s="90" t="s">
        <v>91</v>
      </c>
      <c r="E24" s="41">
        <f t="shared" si="0"/>
        <v>6</v>
      </c>
      <c r="F24" s="30">
        <v>377957.40733333334</v>
      </c>
      <c r="G24" s="28">
        <f t="shared" si="1"/>
        <v>2267744.4440000001</v>
      </c>
      <c r="H24" s="88">
        <v>2</v>
      </c>
      <c r="I24" s="31">
        <f t="shared" si="2"/>
        <v>755914.81466666667</v>
      </c>
      <c r="J24" s="6">
        <v>2</v>
      </c>
      <c r="K24" s="28">
        <f t="shared" si="3"/>
        <v>755914.81466666667</v>
      </c>
      <c r="L24" s="6"/>
      <c r="M24" s="28">
        <f t="shared" si="4"/>
        <v>0</v>
      </c>
      <c r="N24" s="89"/>
      <c r="O24" s="28">
        <f t="shared" si="5"/>
        <v>0</v>
      </c>
      <c r="P24" s="6">
        <v>1</v>
      </c>
      <c r="Q24" s="28">
        <f t="shared" si="6"/>
        <v>377957.40733333334</v>
      </c>
      <c r="R24" s="6"/>
      <c r="S24" s="28">
        <f t="shared" si="10"/>
        <v>0</v>
      </c>
      <c r="T24" s="28"/>
      <c r="U24" s="28">
        <f t="shared" si="7"/>
        <v>0</v>
      </c>
      <c r="V24" s="6">
        <v>1</v>
      </c>
      <c r="W24" s="28">
        <f t="shared" si="8"/>
        <v>377957.40733333334</v>
      </c>
      <c r="X24" s="6"/>
      <c r="Y24" s="28">
        <f t="shared" si="9"/>
        <v>0</v>
      </c>
      <c r="Z24" s="6" t="s">
        <v>31</v>
      </c>
      <c r="AA24" s="6" t="s">
        <v>32</v>
      </c>
      <c r="AB24" s="12" t="s">
        <v>33</v>
      </c>
    </row>
    <row r="25" spans="1:28" x14ac:dyDescent="0.25">
      <c r="A25" s="41">
        <v>23</v>
      </c>
      <c r="B25" s="90" t="s">
        <v>92</v>
      </c>
      <c r="C25" s="90" t="s">
        <v>93</v>
      </c>
      <c r="D25" s="90" t="s">
        <v>91</v>
      </c>
      <c r="E25" s="41">
        <f t="shared" si="0"/>
        <v>3</v>
      </c>
      <c r="F25" s="30">
        <v>384065.71166666667</v>
      </c>
      <c r="G25" s="28">
        <f t="shared" si="1"/>
        <v>1152197.135</v>
      </c>
      <c r="H25" s="88">
        <v>1</v>
      </c>
      <c r="I25" s="31">
        <f t="shared" si="2"/>
        <v>384065.71166666667</v>
      </c>
      <c r="J25" s="6"/>
      <c r="K25" s="28">
        <f t="shared" si="3"/>
        <v>0</v>
      </c>
      <c r="L25" s="6">
        <v>1</v>
      </c>
      <c r="M25" s="28">
        <f t="shared" si="4"/>
        <v>384065.71166666667</v>
      </c>
      <c r="N25" s="89"/>
      <c r="O25" s="28">
        <f t="shared" si="5"/>
        <v>0</v>
      </c>
      <c r="P25" s="6"/>
      <c r="Q25" s="28">
        <f t="shared" si="6"/>
        <v>0</v>
      </c>
      <c r="R25" s="6"/>
      <c r="S25" s="28">
        <f t="shared" si="10"/>
        <v>0</v>
      </c>
      <c r="T25" s="28"/>
      <c r="U25" s="28">
        <f t="shared" si="7"/>
        <v>0</v>
      </c>
      <c r="V25" s="6">
        <v>1</v>
      </c>
      <c r="W25" s="28">
        <f t="shared" si="8"/>
        <v>384065.71166666667</v>
      </c>
      <c r="X25" s="6"/>
      <c r="Y25" s="28">
        <f t="shared" si="9"/>
        <v>0</v>
      </c>
      <c r="Z25" s="6" t="s">
        <v>31</v>
      </c>
      <c r="AA25" s="6" t="s">
        <v>32</v>
      </c>
      <c r="AB25" s="12" t="s">
        <v>60</v>
      </c>
    </row>
    <row r="26" spans="1:28" x14ac:dyDescent="0.25">
      <c r="A26" s="41">
        <v>24</v>
      </c>
      <c r="B26" s="92" t="s">
        <v>94</v>
      </c>
      <c r="C26" s="40" t="s">
        <v>78</v>
      </c>
      <c r="D26" s="47" t="s">
        <v>95</v>
      </c>
      <c r="E26" s="41">
        <f t="shared" si="0"/>
        <v>5</v>
      </c>
      <c r="F26" s="30">
        <v>218960</v>
      </c>
      <c r="G26" s="28">
        <f t="shared" si="1"/>
        <v>1094800</v>
      </c>
      <c r="H26" s="88">
        <v>5</v>
      </c>
      <c r="I26" s="31">
        <f t="shared" si="2"/>
        <v>1094800</v>
      </c>
      <c r="J26" s="6"/>
      <c r="K26" s="28">
        <f t="shared" si="3"/>
        <v>0</v>
      </c>
      <c r="L26" s="6"/>
      <c r="M26" s="28">
        <f t="shared" si="4"/>
        <v>0</v>
      </c>
      <c r="N26" s="89"/>
      <c r="O26" s="28">
        <f t="shared" si="5"/>
        <v>0</v>
      </c>
      <c r="P26" s="6"/>
      <c r="Q26" s="28">
        <f t="shared" si="6"/>
        <v>0</v>
      </c>
      <c r="R26" s="6"/>
      <c r="S26" s="28">
        <f t="shared" si="10"/>
        <v>0</v>
      </c>
      <c r="T26" s="28"/>
      <c r="U26" s="28">
        <f t="shared" si="7"/>
        <v>0</v>
      </c>
      <c r="V26" s="6"/>
      <c r="W26" s="28">
        <f t="shared" si="8"/>
        <v>0</v>
      </c>
      <c r="X26" s="6"/>
      <c r="Y26" s="28">
        <f t="shared" si="9"/>
        <v>0</v>
      </c>
      <c r="Z26" s="6" t="s">
        <v>31</v>
      </c>
      <c r="AA26" s="6" t="s">
        <v>31</v>
      </c>
      <c r="AB26" s="12" t="s">
        <v>33</v>
      </c>
    </row>
    <row r="27" spans="1:28" ht="27" x14ac:dyDescent="0.25">
      <c r="A27" s="41">
        <v>25</v>
      </c>
      <c r="B27" s="90" t="s">
        <v>96</v>
      </c>
      <c r="C27" s="90" t="s">
        <v>97</v>
      </c>
      <c r="D27" s="90" t="s">
        <v>85</v>
      </c>
      <c r="E27" s="41">
        <f t="shared" si="0"/>
        <v>15</v>
      </c>
      <c r="F27" s="30">
        <v>174381.17749999999</v>
      </c>
      <c r="G27" s="28">
        <f t="shared" si="1"/>
        <v>2615717.6624999996</v>
      </c>
      <c r="H27" s="88">
        <v>15</v>
      </c>
      <c r="I27" s="31">
        <f t="shared" si="2"/>
        <v>2615717.6624999996</v>
      </c>
      <c r="J27" s="6"/>
      <c r="K27" s="28">
        <f t="shared" si="3"/>
        <v>0</v>
      </c>
      <c r="L27" s="6">
        <v>0</v>
      </c>
      <c r="M27" s="28">
        <f t="shared" si="4"/>
        <v>0</v>
      </c>
      <c r="N27" s="89"/>
      <c r="O27" s="28">
        <f t="shared" si="5"/>
        <v>0</v>
      </c>
      <c r="P27" s="6"/>
      <c r="Q27" s="28">
        <f t="shared" si="6"/>
        <v>0</v>
      </c>
      <c r="R27" s="6"/>
      <c r="S27" s="28">
        <f t="shared" si="10"/>
        <v>0</v>
      </c>
      <c r="T27" s="28"/>
      <c r="U27" s="28">
        <f t="shared" si="7"/>
        <v>0</v>
      </c>
      <c r="V27" s="6"/>
      <c r="W27" s="28">
        <f t="shared" si="8"/>
        <v>0</v>
      </c>
      <c r="X27" s="6"/>
      <c r="Y27" s="28">
        <f t="shared" si="9"/>
        <v>0</v>
      </c>
      <c r="Z27" s="6" t="s">
        <v>31</v>
      </c>
      <c r="AA27" s="6" t="s">
        <v>31</v>
      </c>
      <c r="AB27" s="12" t="s">
        <v>33</v>
      </c>
    </row>
    <row r="28" spans="1:28" ht="27" x14ac:dyDescent="0.25">
      <c r="A28" s="41">
        <v>26</v>
      </c>
      <c r="B28" s="103" t="s">
        <v>98</v>
      </c>
      <c r="C28" s="90" t="s">
        <v>46</v>
      </c>
      <c r="D28" s="90" t="s">
        <v>99</v>
      </c>
      <c r="E28" s="41">
        <f t="shared" si="0"/>
        <v>3</v>
      </c>
      <c r="F28" s="30">
        <v>358216.14600000001</v>
      </c>
      <c r="G28" s="28">
        <f t="shared" si="1"/>
        <v>1074648.4380000001</v>
      </c>
      <c r="H28" s="88"/>
      <c r="I28" s="31">
        <f t="shared" si="2"/>
        <v>0</v>
      </c>
      <c r="J28" s="6"/>
      <c r="K28" s="28">
        <f t="shared" si="3"/>
        <v>0</v>
      </c>
      <c r="L28" s="6">
        <v>3</v>
      </c>
      <c r="M28" s="28">
        <f t="shared" si="4"/>
        <v>1074648.4380000001</v>
      </c>
      <c r="N28" s="89"/>
      <c r="O28" s="28">
        <f t="shared" si="5"/>
        <v>0</v>
      </c>
      <c r="P28" s="6"/>
      <c r="Q28" s="28">
        <f t="shared" si="6"/>
        <v>0</v>
      </c>
      <c r="R28" s="6"/>
      <c r="S28" s="28">
        <f t="shared" si="10"/>
        <v>0</v>
      </c>
      <c r="T28" s="28"/>
      <c r="U28" s="28">
        <f t="shared" si="7"/>
        <v>0</v>
      </c>
      <c r="V28" s="6"/>
      <c r="W28" s="28">
        <f t="shared" si="8"/>
        <v>0</v>
      </c>
      <c r="X28" s="6"/>
      <c r="Y28" s="28">
        <f t="shared" si="9"/>
        <v>0</v>
      </c>
      <c r="Z28" s="6" t="s">
        <v>31</v>
      </c>
      <c r="AA28" s="6" t="s">
        <v>32</v>
      </c>
      <c r="AB28" s="12" t="s">
        <v>76</v>
      </c>
    </row>
    <row r="29" spans="1:28" ht="27" x14ac:dyDescent="0.25">
      <c r="A29" s="41">
        <v>27</v>
      </c>
      <c r="B29" s="90" t="s">
        <v>100</v>
      </c>
      <c r="C29" s="90" t="s">
        <v>46</v>
      </c>
      <c r="D29" s="40" t="s">
        <v>101</v>
      </c>
      <c r="E29" s="41">
        <f t="shared" si="0"/>
        <v>5</v>
      </c>
      <c r="F29" s="30">
        <v>515760.49979617476</v>
      </c>
      <c r="G29" s="28">
        <f t="shared" si="1"/>
        <v>2578802.4989808737</v>
      </c>
      <c r="H29" s="88">
        <v>1</v>
      </c>
      <c r="I29" s="31">
        <f t="shared" si="2"/>
        <v>515760.49979617476</v>
      </c>
      <c r="J29" s="6"/>
      <c r="K29" s="28">
        <f t="shared" si="3"/>
        <v>0</v>
      </c>
      <c r="L29" s="6"/>
      <c r="M29" s="28">
        <f t="shared" si="4"/>
        <v>0</v>
      </c>
      <c r="N29" s="89"/>
      <c r="O29" s="28">
        <f t="shared" si="5"/>
        <v>0</v>
      </c>
      <c r="P29" s="6"/>
      <c r="Q29" s="28">
        <f t="shared" si="6"/>
        <v>0</v>
      </c>
      <c r="R29" s="6"/>
      <c r="S29" s="28">
        <f t="shared" si="10"/>
        <v>0</v>
      </c>
      <c r="T29" s="28"/>
      <c r="U29" s="28">
        <f t="shared" si="7"/>
        <v>0</v>
      </c>
      <c r="V29" s="6">
        <v>4</v>
      </c>
      <c r="W29" s="28">
        <f t="shared" si="8"/>
        <v>2063041.999184699</v>
      </c>
      <c r="X29" s="6"/>
      <c r="Y29" s="28">
        <f t="shared" si="9"/>
        <v>0</v>
      </c>
      <c r="Z29" s="6" t="s">
        <v>31</v>
      </c>
      <c r="AA29" s="6" t="s">
        <v>32</v>
      </c>
      <c r="AB29" s="12" t="s">
        <v>60</v>
      </c>
    </row>
    <row r="30" spans="1:28" x14ac:dyDescent="0.25">
      <c r="A30" s="41">
        <v>28</v>
      </c>
      <c r="B30" s="90" t="s">
        <v>102</v>
      </c>
      <c r="C30" s="90" t="s">
        <v>103</v>
      </c>
      <c r="D30" s="90" t="s">
        <v>104</v>
      </c>
      <c r="E30" s="41">
        <f t="shared" si="0"/>
        <v>1</v>
      </c>
      <c r="F30" s="30">
        <v>564327.66804384196</v>
      </c>
      <c r="G30" s="28">
        <f t="shared" si="1"/>
        <v>564327.66804384196</v>
      </c>
      <c r="H30" s="88"/>
      <c r="I30" s="31">
        <f t="shared" si="2"/>
        <v>0</v>
      </c>
      <c r="J30" s="6"/>
      <c r="K30" s="28">
        <f t="shared" si="3"/>
        <v>0</v>
      </c>
      <c r="L30" s="6">
        <v>1</v>
      </c>
      <c r="M30" s="28">
        <f t="shared" si="4"/>
        <v>564327.66804384196</v>
      </c>
      <c r="N30" s="89"/>
      <c r="O30" s="28">
        <f t="shared" si="5"/>
        <v>0</v>
      </c>
      <c r="P30" s="6"/>
      <c r="Q30" s="28">
        <f t="shared" si="6"/>
        <v>0</v>
      </c>
      <c r="R30" s="6"/>
      <c r="S30" s="28">
        <f t="shared" si="10"/>
        <v>0</v>
      </c>
      <c r="T30" s="28"/>
      <c r="U30" s="28">
        <f t="shared" si="7"/>
        <v>0</v>
      </c>
      <c r="V30" s="6"/>
      <c r="W30" s="28">
        <f t="shared" si="8"/>
        <v>0</v>
      </c>
      <c r="X30" s="6"/>
      <c r="Y30" s="28">
        <f t="shared" si="9"/>
        <v>0</v>
      </c>
      <c r="Z30" s="6" t="s">
        <v>31</v>
      </c>
      <c r="AA30" s="6" t="s">
        <v>32</v>
      </c>
      <c r="AB30" s="12" t="s">
        <v>76</v>
      </c>
    </row>
    <row r="31" spans="1:28" ht="27" x14ac:dyDescent="0.25">
      <c r="A31" s="41">
        <v>29</v>
      </c>
      <c r="B31" s="90" t="s">
        <v>105</v>
      </c>
      <c r="C31" s="90" t="s">
        <v>106</v>
      </c>
      <c r="D31" s="90" t="s">
        <v>104</v>
      </c>
      <c r="E31" s="41">
        <f t="shared" si="0"/>
        <v>1</v>
      </c>
      <c r="F31" s="30">
        <v>539855.80150000006</v>
      </c>
      <c r="G31" s="28">
        <f t="shared" si="1"/>
        <v>539855.80150000006</v>
      </c>
      <c r="H31" s="88"/>
      <c r="I31" s="31">
        <f t="shared" si="2"/>
        <v>0</v>
      </c>
      <c r="J31" s="6"/>
      <c r="K31" s="28">
        <f t="shared" si="3"/>
        <v>0</v>
      </c>
      <c r="L31" s="6">
        <v>1</v>
      </c>
      <c r="M31" s="28">
        <f t="shared" si="4"/>
        <v>539855.80150000006</v>
      </c>
      <c r="N31" s="89"/>
      <c r="O31" s="28">
        <f t="shared" si="5"/>
        <v>0</v>
      </c>
      <c r="P31" s="6"/>
      <c r="Q31" s="28">
        <f t="shared" si="6"/>
        <v>0</v>
      </c>
      <c r="R31" s="6"/>
      <c r="S31" s="28">
        <f t="shared" si="10"/>
        <v>0</v>
      </c>
      <c r="T31" s="28"/>
      <c r="U31" s="28">
        <f t="shared" si="7"/>
        <v>0</v>
      </c>
      <c r="V31" s="6"/>
      <c r="W31" s="28">
        <f t="shared" si="8"/>
        <v>0</v>
      </c>
      <c r="X31" s="6"/>
      <c r="Y31" s="28">
        <f t="shared" si="9"/>
        <v>0</v>
      </c>
      <c r="Z31" s="6" t="s">
        <v>31</v>
      </c>
      <c r="AA31" s="6" t="s">
        <v>32</v>
      </c>
      <c r="AB31" s="12" t="s">
        <v>76</v>
      </c>
    </row>
    <row r="32" spans="1:28" ht="27" x14ac:dyDescent="0.25">
      <c r="A32" s="41">
        <v>30</v>
      </c>
      <c r="B32" s="90" t="s">
        <v>107</v>
      </c>
      <c r="C32" s="90" t="s">
        <v>84</v>
      </c>
      <c r="D32" s="90" t="s">
        <v>108</v>
      </c>
      <c r="E32" s="41">
        <f t="shared" si="0"/>
        <v>7</v>
      </c>
      <c r="F32" s="30">
        <v>586081.4</v>
      </c>
      <c r="G32" s="28">
        <f t="shared" si="1"/>
        <v>4102569.8000000003</v>
      </c>
      <c r="H32" s="88">
        <v>5</v>
      </c>
      <c r="I32" s="31">
        <f t="shared" si="2"/>
        <v>2930407</v>
      </c>
      <c r="J32" s="6"/>
      <c r="K32" s="28">
        <f t="shared" si="3"/>
        <v>0</v>
      </c>
      <c r="L32" s="6"/>
      <c r="M32" s="28">
        <f t="shared" si="4"/>
        <v>0</v>
      </c>
      <c r="N32" s="89"/>
      <c r="O32" s="28">
        <f t="shared" si="5"/>
        <v>0</v>
      </c>
      <c r="P32" s="6"/>
      <c r="Q32" s="28">
        <f t="shared" si="6"/>
        <v>0</v>
      </c>
      <c r="R32" s="6"/>
      <c r="S32" s="28">
        <f t="shared" si="10"/>
        <v>0</v>
      </c>
      <c r="T32" s="28"/>
      <c r="U32" s="28">
        <f t="shared" si="7"/>
        <v>0</v>
      </c>
      <c r="V32" s="6">
        <v>2</v>
      </c>
      <c r="W32" s="28">
        <f t="shared" si="8"/>
        <v>1172162.8</v>
      </c>
      <c r="X32" s="6"/>
      <c r="Y32" s="28">
        <f t="shared" si="9"/>
        <v>0</v>
      </c>
      <c r="Z32" s="6" t="s">
        <v>31</v>
      </c>
      <c r="AA32" s="6" t="s">
        <v>32</v>
      </c>
      <c r="AB32" s="12" t="s">
        <v>33</v>
      </c>
    </row>
    <row r="33" spans="1:28" ht="54" x14ac:dyDescent="0.25">
      <c r="A33" s="41">
        <v>31</v>
      </c>
      <c r="B33" s="90" t="s">
        <v>109</v>
      </c>
      <c r="C33" s="90" t="s">
        <v>110</v>
      </c>
      <c r="D33" s="90" t="s">
        <v>91</v>
      </c>
      <c r="E33" s="41">
        <f t="shared" si="0"/>
        <v>1</v>
      </c>
      <c r="F33" s="30">
        <v>613234</v>
      </c>
      <c r="G33" s="28">
        <f t="shared" si="1"/>
        <v>613234</v>
      </c>
      <c r="H33" s="88">
        <v>1</v>
      </c>
      <c r="I33" s="31">
        <f t="shared" si="2"/>
        <v>613234</v>
      </c>
      <c r="J33" s="6"/>
      <c r="K33" s="28">
        <f t="shared" si="3"/>
        <v>0</v>
      </c>
      <c r="L33" s="6"/>
      <c r="M33" s="28">
        <f t="shared" si="4"/>
        <v>0</v>
      </c>
      <c r="N33" s="89"/>
      <c r="O33" s="28">
        <f t="shared" si="5"/>
        <v>0</v>
      </c>
      <c r="P33" s="6"/>
      <c r="Q33" s="28">
        <f t="shared" si="6"/>
        <v>0</v>
      </c>
      <c r="R33" s="6"/>
      <c r="S33" s="28">
        <f t="shared" si="10"/>
        <v>0</v>
      </c>
      <c r="T33" s="28"/>
      <c r="U33" s="28">
        <f t="shared" si="7"/>
        <v>0</v>
      </c>
      <c r="V33" s="6"/>
      <c r="W33" s="28">
        <f t="shared" si="8"/>
        <v>0</v>
      </c>
      <c r="X33" s="6"/>
      <c r="Y33" s="28">
        <f t="shared" si="9"/>
        <v>0</v>
      </c>
      <c r="Z33" s="6" t="s">
        <v>31</v>
      </c>
      <c r="AA33" s="6" t="s">
        <v>32</v>
      </c>
      <c r="AB33" s="12" t="s">
        <v>33</v>
      </c>
    </row>
    <row r="34" spans="1:28" ht="27" x14ac:dyDescent="0.25">
      <c r="A34" s="41">
        <v>32</v>
      </c>
      <c r="B34" s="40" t="s">
        <v>111</v>
      </c>
      <c r="C34" s="90" t="s">
        <v>112</v>
      </c>
      <c r="D34" s="90" t="s">
        <v>85</v>
      </c>
      <c r="E34" s="41">
        <f t="shared" si="0"/>
        <v>2</v>
      </c>
      <c r="F34" s="30">
        <v>1650189.9457059207</v>
      </c>
      <c r="G34" s="28">
        <f t="shared" si="1"/>
        <v>3300379.8914118414</v>
      </c>
      <c r="H34" s="88"/>
      <c r="I34" s="31">
        <f t="shared" si="2"/>
        <v>0</v>
      </c>
      <c r="J34" s="6"/>
      <c r="K34" s="28">
        <f t="shared" si="3"/>
        <v>0</v>
      </c>
      <c r="L34" s="6">
        <v>1</v>
      </c>
      <c r="M34" s="28">
        <f t="shared" si="4"/>
        <v>1650189.9457059207</v>
      </c>
      <c r="N34" s="89"/>
      <c r="O34" s="28">
        <f t="shared" si="5"/>
        <v>0</v>
      </c>
      <c r="P34" s="6"/>
      <c r="Q34" s="28">
        <f t="shared" si="6"/>
        <v>0</v>
      </c>
      <c r="R34" s="6"/>
      <c r="S34" s="28">
        <f t="shared" si="10"/>
        <v>0</v>
      </c>
      <c r="T34" s="28"/>
      <c r="U34" s="28">
        <f t="shared" si="7"/>
        <v>0</v>
      </c>
      <c r="V34" s="6">
        <v>1</v>
      </c>
      <c r="W34" s="28">
        <f t="shared" si="8"/>
        <v>1650189.9457059207</v>
      </c>
      <c r="X34" s="6"/>
      <c r="Y34" s="28">
        <f t="shared" si="9"/>
        <v>0</v>
      </c>
      <c r="Z34" s="6" t="s">
        <v>31</v>
      </c>
      <c r="AA34" s="6" t="s">
        <v>32</v>
      </c>
      <c r="AB34" s="12" t="s">
        <v>60</v>
      </c>
    </row>
    <row r="35" spans="1:28" x14ac:dyDescent="0.25">
      <c r="A35" s="41">
        <v>33</v>
      </c>
      <c r="B35" s="90" t="s">
        <v>113</v>
      </c>
      <c r="C35" s="90" t="s">
        <v>114</v>
      </c>
      <c r="D35" s="90" t="s">
        <v>104</v>
      </c>
      <c r="E35" s="41">
        <f t="shared" si="0"/>
        <v>1</v>
      </c>
      <c r="F35" s="30">
        <v>958078.28879999998</v>
      </c>
      <c r="G35" s="28">
        <f t="shared" si="1"/>
        <v>958078.28879999998</v>
      </c>
      <c r="H35" s="88"/>
      <c r="I35" s="31">
        <f t="shared" si="2"/>
        <v>0</v>
      </c>
      <c r="J35" s="6"/>
      <c r="K35" s="28">
        <f t="shared" si="3"/>
        <v>0</v>
      </c>
      <c r="L35" s="6">
        <v>1</v>
      </c>
      <c r="M35" s="28">
        <f t="shared" si="4"/>
        <v>958078.28879999998</v>
      </c>
      <c r="N35" s="89"/>
      <c r="O35" s="28">
        <f t="shared" si="5"/>
        <v>0</v>
      </c>
      <c r="P35" s="6"/>
      <c r="Q35" s="28">
        <f t="shared" si="6"/>
        <v>0</v>
      </c>
      <c r="R35" s="6"/>
      <c r="S35" s="28">
        <f t="shared" si="10"/>
        <v>0</v>
      </c>
      <c r="T35" s="28"/>
      <c r="U35" s="28">
        <f t="shared" si="7"/>
        <v>0</v>
      </c>
      <c r="V35" s="6"/>
      <c r="W35" s="28">
        <f t="shared" si="8"/>
        <v>0</v>
      </c>
      <c r="X35" s="6"/>
      <c r="Y35" s="28">
        <f t="shared" si="9"/>
        <v>0</v>
      </c>
      <c r="Z35" s="6" t="s">
        <v>31</v>
      </c>
      <c r="AA35" s="6" t="s">
        <v>32</v>
      </c>
      <c r="AB35" s="12" t="s">
        <v>115</v>
      </c>
    </row>
    <row r="36" spans="1:28" x14ac:dyDescent="0.25">
      <c r="A36" s="41">
        <v>34</v>
      </c>
      <c r="B36" s="103" t="s">
        <v>116</v>
      </c>
      <c r="C36" s="90" t="s">
        <v>103</v>
      </c>
      <c r="D36" s="103" t="s">
        <v>117</v>
      </c>
      <c r="E36" s="41">
        <f t="shared" si="0"/>
        <v>1</v>
      </c>
      <c r="F36" s="30">
        <v>688875.8855931256</v>
      </c>
      <c r="G36" s="28">
        <f t="shared" si="1"/>
        <v>688875.8855931256</v>
      </c>
      <c r="H36" s="88"/>
      <c r="I36" s="31">
        <f t="shared" si="2"/>
        <v>0</v>
      </c>
      <c r="J36" s="6"/>
      <c r="K36" s="28">
        <f t="shared" si="3"/>
        <v>0</v>
      </c>
      <c r="L36" s="6">
        <v>1</v>
      </c>
      <c r="M36" s="28">
        <f t="shared" si="4"/>
        <v>688875.8855931256</v>
      </c>
      <c r="N36" s="89"/>
      <c r="O36" s="28">
        <f t="shared" si="5"/>
        <v>0</v>
      </c>
      <c r="P36" s="6"/>
      <c r="Q36" s="28">
        <f t="shared" si="6"/>
        <v>0</v>
      </c>
      <c r="R36" s="6"/>
      <c r="S36" s="28">
        <f t="shared" si="10"/>
        <v>0</v>
      </c>
      <c r="T36" s="28"/>
      <c r="U36" s="28">
        <f t="shared" si="7"/>
        <v>0</v>
      </c>
      <c r="V36" s="6"/>
      <c r="W36" s="28">
        <f t="shared" si="8"/>
        <v>0</v>
      </c>
      <c r="X36" s="6"/>
      <c r="Y36" s="28">
        <f t="shared" si="9"/>
        <v>0</v>
      </c>
      <c r="Z36" s="6" t="s">
        <v>31</v>
      </c>
      <c r="AA36" s="6" t="s">
        <v>32</v>
      </c>
      <c r="AB36" s="12" t="s">
        <v>76</v>
      </c>
    </row>
    <row r="37" spans="1:28" x14ac:dyDescent="0.25">
      <c r="A37" s="41">
        <v>35</v>
      </c>
      <c r="B37" s="92" t="s">
        <v>118</v>
      </c>
      <c r="C37" s="40" t="s">
        <v>119</v>
      </c>
      <c r="D37" s="92" t="s">
        <v>120</v>
      </c>
      <c r="E37" s="41">
        <f t="shared" si="0"/>
        <v>1</v>
      </c>
      <c r="F37" s="30">
        <v>376279.25</v>
      </c>
      <c r="G37" s="28">
        <f t="shared" si="1"/>
        <v>376279.25</v>
      </c>
      <c r="H37" s="88"/>
      <c r="I37" s="31">
        <f t="shared" si="2"/>
        <v>0</v>
      </c>
      <c r="J37" s="6"/>
      <c r="K37" s="28">
        <f t="shared" si="3"/>
        <v>0</v>
      </c>
      <c r="L37" s="6">
        <v>1</v>
      </c>
      <c r="M37" s="28">
        <f t="shared" si="4"/>
        <v>376279.25</v>
      </c>
      <c r="N37" s="89"/>
      <c r="O37" s="28">
        <f t="shared" si="5"/>
        <v>0</v>
      </c>
      <c r="P37" s="6"/>
      <c r="Q37" s="28">
        <f t="shared" si="6"/>
        <v>0</v>
      </c>
      <c r="R37" s="6"/>
      <c r="S37" s="28">
        <f t="shared" si="10"/>
        <v>0</v>
      </c>
      <c r="T37" s="28"/>
      <c r="U37" s="28">
        <f t="shared" si="7"/>
        <v>0</v>
      </c>
      <c r="V37" s="6"/>
      <c r="W37" s="28">
        <f t="shared" si="8"/>
        <v>0</v>
      </c>
      <c r="X37" s="6"/>
      <c r="Y37" s="28">
        <f t="shared" si="9"/>
        <v>0</v>
      </c>
      <c r="Z37" s="6" t="s">
        <v>31</v>
      </c>
      <c r="AA37" s="6" t="s">
        <v>32</v>
      </c>
      <c r="AB37" s="12" t="s">
        <v>76</v>
      </c>
    </row>
    <row r="38" spans="1:28" ht="37.5" customHeight="1" x14ac:dyDescent="0.25">
      <c r="A38" s="41">
        <v>36</v>
      </c>
      <c r="B38" s="90" t="s">
        <v>121</v>
      </c>
      <c r="C38" s="90" t="s">
        <v>58</v>
      </c>
      <c r="D38" s="90" t="s">
        <v>85</v>
      </c>
      <c r="E38" s="41">
        <f t="shared" si="0"/>
        <v>18</v>
      </c>
      <c r="F38" s="30">
        <v>274043.20299999998</v>
      </c>
      <c r="G38" s="28">
        <f t="shared" si="1"/>
        <v>4932777.6539999992</v>
      </c>
      <c r="H38" s="88">
        <v>15</v>
      </c>
      <c r="I38" s="31">
        <f t="shared" si="2"/>
        <v>4110648.0449999999</v>
      </c>
      <c r="J38" s="6"/>
      <c r="K38" s="28">
        <f t="shared" si="3"/>
        <v>0</v>
      </c>
      <c r="L38" s="6">
        <v>1</v>
      </c>
      <c r="M38" s="28">
        <f t="shared" si="4"/>
        <v>274043.20299999998</v>
      </c>
      <c r="N38" s="89"/>
      <c r="O38" s="28">
        <f t="shared" si="5"/>
        <v>0</v>
      </c>
      <c r="P38" s="6"/>
      <c r="Q38" s="28">
        <f t="shared" si="6"/>
        <v>0</v>
      </c>
      <c r="R38" s="6"/>
      <c r="S38" s="28">
        <f t="shared" si="10"/>
        <v>0</v>
      </c>
      <c r="T38" s="28"/>
      <c r="U38" s="28">
        <f t="shared" si="7"/>
        <v>0</v>
      </c>
      <c r="V38" s="6">
        <v>2</v>
      </c>
      <c r="W38" s="28">
        <f t="shared" si="8"/>
        <v>548086.40599999996</v>
      </c>
      <c r="X38" s="6"/>
      <c r="Y38" s="28">
        <f t="shared" si="9"/>
        <v>0</v>
      </c>
      <c r="Z38" s="6" t="s">
        <v>31</v>
      </c>
      <c r="AA38" s="6" t="s">
        <v>31</v>
      </c>
      <c r="AB38" s="12" t="s">
        <v>33</v>
      </c>
    </row>
    <row r="39" spans="1:28" ht="40.5" x14ac:dyDescent="0.25">
      <c r="A39" s="41">
        <v>37</v>
      </c>
      <c r="B39" s="90" t="s">
        <v>122</v>
      </c>
      <c r="C39" s="103" t="s">
        <v>123</v>
      </c>
      <c r="D39" s="90" t="s">
        <v>70</v>
      </c>
      <c r="E39" s="41">
        <f t="shared" si="0"/>
        <v>14</v>
      </c>
      <c r="F39" s="30">
        <v>848308.92005017935</v>
      </c>
      <c r="G39" s="28">
        <f t="shared" si="1"/>
        <v>11876324.88070251</v>
      </c>
      <c r="H39" s="88">
        <v>3</v>
      </c>
      <c r="I39" s="31">
        <f t="shared" si="2"/>
        <v>2544926.7601505378</v>
      </c>
      <c r="J39" s="6">
        <v>1</v>
      </c>
      <c r="K39" s="28">
        <f t="shared" si="3"/>
        <v>848308.92005017935</v>
      </c>
      <c r="L39" s="6"/>
      <c r="M39" s="28">
        <f t="shared" si="4"/>
        <v>0</v>
      </c>
      <c r="N39" s="89"/>
      <c r="O39" s="28">
        <f t="shared" si="5"/>
        <v>0</v>
      </c>
      <c r="P39" s="6">
        <v>6</v>
      </c>
      <c r="Q39" s="28">
        <f t="shared" si="6"/>
        <v>5089853.5203010757</v>
      </c>
      <c r="R39" s="6">
        <v>2</v>
      </c>
      <c r="S39" s="28">
        <f t="shared" si="10"/>
        <v>1696617.8401003587</v>
      </c>
      <c r="T39" s="28"/>
      <c r="U39" s="28">
        <f t="shared" si="7"/>
        <v>0</v>
      </c>
      <c r="V39" s="6">
        <v>2</v>
      </c>
      <c r="W39" s="28">
        <f t="shared" si="8"/>
        <v>1696617.8401003587</v>
      </c>
      <c r="X39" s="6"/>
      <c r="Y39" s="28">
        <f t="shared" si="9"/>
        <v>0</v>
      </c>
      <c r="Z39" s="6" t="s">
        <v>31</v>
      </c>
      <c r="AA39" s="6" t="s">
        <v>32</v>
      </c>
      <c r="AB39" s="12" t="s">
        <v>37</v>
      </c>
    </row>
    <row r="40" spans="1:28" x14ac:dyDescent="0.25">
      <c r="A40" s="41">
        <v>38</v>
      </c>
      <c r="B40" s="92" t="s">
        <v>124</v>
      </c>
      <c r="C40" s="40" t="s">
        <v>78</v>
      </c>
      <c r="D40" s="87" t="s">
        <v>125</v>
      </c>
      <c r="E40" s="41">
        <f t="shared" si="0"/>
        <v>1</v>
      </c>
      <c r="F40" s="30">
        <v>950463.69536777248</v>
      </c>
      <c r="G40" s="28">
        <f t="shared" si="1"/>
        <v>950463.69536777248</v>
      </c>
      <c r="H40" s="88">
        <v>1</v>
      </c>
      <c r="I40" s="31">
        <f t="shared" si="2"/>
        <v>950463.69536777248</v>
      </c>
      <c r="J40" s="6"/>
      <c r="K40" s="28">
        <f t="shared" si="3"/>
        <v>0</v>
      </c>
      <c r="L40" s="6"/>
      <c r="M40" s="28">
        <f t="shared" si="4"/>
        <v>0</v>
      </c>
      <c r="N40" s="89"/>
      <c r="O40" s="28">
        <f t="shared" si="5"/>
        <v>0</v>
      </c>
      <c r="P40" s="6"/>
      <c r="Q40" s="28">
        <f t="shared" si="6"/>
        <v>0</v>
      </c>
      <c r="R40" s="6"/>
      <c r="S40" s="28">
        <f t="shared" si="10"/>
        <v>0</v>
      </c>
      <c r="T40" s="28"/>
      <c r="U40" s="28">
        <f t="shared" si="7"/>
        <v>0</v>
      </c>
      <c r="V40" s="6"/>
      <c r="W40" s="28">
        <f t="shared" si="8"/>
        <v>0</v>
      </c>
      <c r="X40" s="6"/>
      <c r="Y40" s="28">
        <f t="shared" si="9"/>
        <v>0</v>
      </c>
      <c r="Z40" s="6" t="s">
        <v>31</v>
      </c>
      <c r="AA40" s="6" t="s">
        <v>32</v>
      </c>
      <c r="AB40" s="12" t="s">
        <v>33</v>
      </c>
    </row>
    <row r="41" spans="1:28" x14ac:dyDescent="0.25">
      <c r="A41" s="41">
        <v>39</v>
      </c>
      <c r="B41" s="92" t="s">
        <v>126</v>
      </c>
      <c r="C41" s="40" t="s">
        <v>78</v>
      </c>
      <c r="D41" s="87" t="s">
        <v>125</v>
      </c>
      <c r="E41" s="41">
        <f t="shared" si="0"/>
        <v>1</v>
      </c>
      <c r="F41" s="30">
        <v>850410.56429450156</v>
      </c>
      <c r="G41" s="28">
        <f t="shared" si="1"/>
        <v>850410.56429450156</v>
      </c>
      <c r="H41" s="88">
        <v>1</v>
      </c>
      <c r="I41" s="31">
        <f t="shared" si="2"/>
        <v>850410.56429450156</v>
      </c>
      <c r="J41" s="6"/>
      <c r="K41" s="28">
        <f t="shared" si="3"/>
        <v>0</v>
      </c>
      <c r="L41" s="6"/>
      <c r="M41" s="28">
        <f t="shared" si="4"/>
        <v>0</v>
      </c>
      <c r="N41" s="89"/>
      <c r="O41" s="28">
        <f t="shared" si="5"/>
        <v>0</v>
      </c>
      <c r="P41" s="6"/>
      <c r="Q41" s="28">
        <f t="shared" si="6"/>
        <v>0</v>
      </c>
      <c r="R41" s="6"/>
      <c r="S41" s="28">
        <f t="shared" si="10"/>
        <v>0</v>
      </c>
      <c r="T41" s="28"/>
      <c r="U41" s="28">
        <f t="shared" si="7"/>
        <v>0</v>
      </c>
      <c r="V41" s="6"/>
      <c r="W41" s="28">
        <f t="shared" si="8"/>
        <v>0</v>
      </c>
      <c r="X41" s="6"/>
      <c r="Y41" s="28">
        <f t="shared" si="9"/>
        <v>0</v>
      </c>
      <c r="Z41" s="6" t="s">
        <v>31</v>
      </c>
      <c r="AA41" s="6" t="s">
        <v>32</v>
      </c>
      <c r="AB41" s="12" t="s">
        <v>33</v>
      </c>
    </row>
    <row r="42" spans="1:28" ht="30" customHeight="1" x14ac:dyDescent="0.25">
      <c r="A42" s="41">
        <v>40</v>
      </c>
      <c r="B42" s="109" t="s">
        <v>127</v>
      </c>
      <c r="C42" s="92" t="s">
        <v>46</v>
      </c>
      <c r="D42" s="99" t="s">
        <v>128</v>
      </c>
      <c r="E42" s="41">
        <f t="shared" si="0"/>
        <v>6</v>
      </c>
      <c r="F42" s="30">
        <v>731864.51205124031</v>
      </c>
      <c r="G42" s="28">
        <f t="shared" si="1"/>
        <v>4391187.0723074414</v>
      </c>
      <c r="H42" s="88"/>
      <c r="I42" s="31">
        <f t="shared" si="2"/>
        <v>0</v>
      </c>
      <c r="J42" s="6"/>
      <c r="K42" s="28">
        <f t="shared" si="3"/>
        <v>0</v>
      </c>
      <c r="L42" s="6"/>
      <c r="M42" s="28">
        <f t="shared" si="4"/>
        <v>0</v>
      </c>
      <c r="N42" s="89"/>
      <c r="O42" s="28">
        <f t="shared" si="5"/>
        <v>0</v>
      </c>
      <c r="P42" s="6">
        <v>3</v>
      </c>
      <c r="Q42" s="28">
        <f t="shared" si="6"/>
        <v>2195593.5361537207</v>
      </c>
      <c r="R42" s="6">
        <v>1</v>
      </c>
      <c r="S42" s="28">
        <f t="shared" si="10"/>
        <v>731864.51205124031</v>
      </c>
      <c r="T42" s="28"/>
      <c r="U42" s="28">
        <f t="shared" si="7"/>
        <v>0</v>
      </c>
      <c r="V42" s="6">
        <v>2</v>
      </c>
      <c r="W42" s="28">
        <f t="shared" si="8"/>
        <v>1463729.0241024806</v>
      </c>
      <c r="X42" s="6"/>
      <c r="Y42" s="28">
        <f t="shared" si="9"/>
        <v>0</v>
      </c>
      <c r="Z42" s="6" t="s">
        <v>31</v>
      </c>
      <c r="AA42" s="6" t="s">
        <v>32</v>
      </c>
      <c r="AB42" s="12" t="s">
        <v>37</v>
      </c>
    </row>
    <row r="43" spans="1:28" x14ac:dyDescent="0.25">
      <c r="A43" s="41">
        <v>41</v>
      </c>
      <c r="B43" s="92" t="s">
        <v>129</v>
      </c>
      <c r="C43" s="40" t="s">
        <v>119</v>
      </c>
      <c r="D43" s="92" t="s">
        <v>130</v>
      </c>
      <c r="E43" s="41">
        <f t="shared" si="0"/>
        <v>1</v>
      </c>
      <c r="F43" s="30">
        <v>595140.73577570834</v>
      </c>
      <c r="G43" s="28">
        <f t="shared" si="1"/>
        <v>595140.73577570834</v>
      </c>
      <c r="H43" s="88"/>
      <c r="I43" s="31">
        <f t="shared" si="2"/>
        <v>0</v>
      </c>
      <c r="J43" s="6"/>
      <c r="K43" s="28">
        <f t="shared" si="3"/>
        <v>0</v>
      </c>
      <c r="L43" s="6">
        <v>1</v>
      </c>
      <c r="M43" s="28">
        <f t="shared" si="4"/>
        <v>595140.73577570834</v>
      </c>
      <c r="N43" s="89"/>
      <c r="O43" s="28">
        <f t="shared" si="5"/>
        <v>0</v>
      </c>
      <c r="P43" s="6"/>
      <c r="Q43" s="28">
        <f t="shared" si="6"/>
        <v>0</v>
      </c>
      <c r="R43" s="6"/>
      <c r="S43" s="28">
        <f t="shared" si="10"/>
        <v>0</v>
      </c>
      <c r="T43" s="28"/>
      <c r="U43" s="28">
        <f t="shared" si="7"/>
        <v>0</v>
      </c>
      <c r="V43" s="6"/>
      <c r="W43" s="28">
        <f t="shared" si="8"/>
        <v>0</v>
      </c>
      <c r="X43" s="6"/>
      <c r="Y43" s="28">
        <f t="shared" si="9"/>
        <v>0</v>
      </c>
      <c r="Z43" s="6" t="s">
        <v>31</v>
      </c>
      <c r="AA43" s="6" t="s">
        <v>32</v>
      </c>
      <c r="AB43" s="12" t="s">
        <v>76</v>
      </c>
    </row>
    <row r="44" spans="1:28" x14ac:dyDescent="0.25">
      <c r="A44" s="41">
        <v>42</v>
      </c>
      <c r="B44" s="92" t="s">
        <v>131</v>
      </c>
      <c r="C44" s="40" t="s">
        <v>119</v>
      </c>
      <c r="D44" s="92" t="s">
        <v>132</v>
      </c>
      <c r="E44" s="41">
        <f t="shared" si="0"/>
        <v>1</v>
      </c>
      <c r="F44" s="30">
        <v>286790</v>
      </c>
      <c r="G44" s="28">
        <f t="shared" si="1"/>
        <v>286790</v>
      </c>
      <c r="H44" s="88"/>
      <c r="I44" s="31">
        <f t="shared" si="2"/>
        <v>0</v>
      </c>
      <c r="J44" s="6"/>
      <c r="K44" s="28">
        <f t="shared" si="3"/>
        <v>0</v>
      </c>
      <c r="L44" s="6">
        <v>1</v>
      </c>
      <c r="M44" s="28">
        <f t="shared" si="4"/>
        <v>286790</v>
      </c>
      <c r="N44" s="89"/>
      <c r="O44" s="28">
        <f t="shared" si="5"/>
        <v>0</v>
      </c>
      <c r="P44" s="6"/>
      <c r="Q44" s="28">
        <f t="shared" si="6"/>
        <v>0</v>
      </c>
      <c r="R44" s="6"/>
      <c r="S44" s="28">
        <f t="shared" si="10"/>
        <v>0</v>
      </c>
      <c r="T44" s="28"/>
      <c r="U44" s="28">
        <f t="shared" si="7"/>
        <v>0</v>
      </c>
      <c r="V44" s="6"/>
      <c r="W44" s="28">
        <f t="shared" si="8"/>
        <v>0</v>
      </c>
      <c r="X44" s="6"/>
      <c r="Y44" s="28">
        <f t="shared" si="9"/>
        <v>0</v>
      </c>
      <c r="Z44" s="6" t="s">
        <v>31</v>
      </c>
      <c r="AA44" s="6" t="s">
        <v>32</v>
      </c>
      <c r="AB44" s="12" t="s">
        <v>76</v>
      </c>
    </row>
    <row r="45" spans="1:28" ht="31.5" customHeight="1" x14ac:dyDescent="0.25">
      <c r="A45" s="41">
        <v>43</v>
      </c>
      <c r="B45" s="90" t="s">
        <v>133</v>
      </c>
      <c r="C45" s="90" t="s">
        <v>134</v>
      </c>
      <c r="D45" s="90" t="s">
        <v>70</v>
      </c>
      <c r="E45" s="41">
        <f t="shared" si="0"/>
        <v>15</v>
      </c>
      <c r="F45" s="30">
        <v>316540</v>
      </c>
      <c r="G45" s="28">
        <f t="shared" si="1"/>
        <v>4748100</v>
      </c>
      <c r="H45" s="88">
        <v>14</v>
      </c>
      <c r="I45" s="31">
        <f t="shared" si="2"/>
        <v>4431560</v>
      </c>
      <c r="J45" s="6"/>
      <c r="K45" s="28">
        <f t="shared" si="3"/>
        <v>0</v>
      </c>
      <c r="L45" s="6">
        <v>1</v>
      </c>
      <c r="M45" s="28">
        <f t="shared" si="4"/>
        <v>316540</v>
      </c>
      <c r="N45" s="89"/>
      <c r="O45" s="28">
        <f t="shared" si="5"/>
        <v>0</v>
      </c>
      <c r="P45" s="6"/>
      <c r="Q45" s="28">
        <f t="shared" si="6"/>
        <v>0</v>
      </c>
      <c r="R45" s="6"/>
      <c r="S45" s="28">
        <f t="shared" si="10"/>
        <v>0</v>
      </c>
      <c r="T45" s="28"/>
      <c r="U45" s="28">
        <f t="shared" si="7"/>
        <v>0</v>
      </c>
      <c r="V45" s="6"/>
      <c r="W45" s="28">
        <f t="shared" si="8"/>
        <v>0</v>
      </c>
      <c r="X45" s="6"/>
      <c r="Y45" s="28">
        <f t="shared" si="9"/>
        <v>0</v>
      </c>
      <c r="Z45" s="6" t="s">
        <v>31</v>
      </c>
      <c r="AA45" s="6" t="s">
        <v>32</v>
      </c>
      <c r="AB45" s="12" t="s">
        <v>33</v>
      </c>
    </row>
    <row r="46" spans="1:28" ht="38.25" customHeight="1" x14ac:dyDescent="0.25">
      <c r="A46" s="41">
        <v>44</v>
      </c>
      <c r="B46" s="47" t="s">
        <v>135</v>
      </c>
      <c r="C46" s="40" t="s">
        <v>136</v>
      </c>
      <c r="D46" s="47" t="s">
        <v>125</v>
      </c>
      <c r="E46" s="41">
        <f t="shared" si="0"/>
        <v>11</v>
      </c>
      <c r="F46" s="30">
        <v>315575.58750000002</v>
      </c>
      <c r="G46" s="28">
        <f t="shared" si="1"/>
        <v>3471331.4625000004</v>
      </c>
      <c r="H46" s="88">
        <v>9</v>
      </c>
      <c r="I46" s="31">
        <f t="shared" si="2"/>
        <v>2840180.2875000001</v>
      </c>
      <c r="J46" s="6">
        <v>1</v>
      </c>
      <c r="K46" s="28">
        <f t="shared" si="3"/>
        <v>315575.58750000002</v>
      </c>
      <c r="L46" s="6">
        <v>0</v>
      </c>
      <c r="M46" s="28">
        <f t="shared" si="4"/>
        <v>0</v>
      </c>
      <c r="N46" s="89"/>
      <c r="O46" s="28">
        <f t="shared" si="5"/>
        <v>0</v>
      </c>
      <c r="P46" s="6">
        <v>1</v>
      </c>
      <c r="Q46" s="28">
        <f t="shared" si="6"/>
        <v>315575.58750000002</v>
      </c>
      <c r="R46" s="6"/>
      <c r="S46" s="28">
        <f t="shared" si="10"/>
        <v>0</v>
      </c>
      <c r="T46" s="28"/>
      <c r="U46" s="28">
        <f t="shared" si="7"/>
        <v>0</v>
      </c>
      <c r="V46" s="6"/>
      <c r="W46" s="28">
        <f t="shared" si="8"/>
        <v>0</v>
      </c>
      <c r="X46" s="6"/>
      <c r="Y46" s="28">
        <f t="shared" si="9"/>
        <v>0</v>
      </c>
      <c r="Z46" s="6" t="s">
        <v>31</v>
      </c>
      <c r="AA46" s="6" t="s">
        <v>32</v>
      </c>
      <c r="AB46" s="12" t="s">
        <v>33</v>
      </c>
    </row>
    <row r="47" spans="1:28" ht="23.25" customHeight="1" x14ac:dyDescent="0.25">
      <c r="A47" s="41">
        <v>45</v>
      </c>
      <c r="B47" s="47" t="s">
        <v>137</v>
      </c>
      <c r="C47" s="40" t="s">
        <v>138</v>
      </c>
      <c r="D47" s="47" t="s">
        <v>125</v>
      </c>
      <c r="E47" s="41">
        <f t="shared" si="0"/>
        <v>1</v>
      </c>
      <c r="F47" s="30">
        <v>466605.50750000001</v>
      </c>
      <c r="G47" s="28">
        <f t="shared" si="1"/>
        <v>466605.50750000001</v>
      </c>
      <c r="H47" s="88"/>
      <c r="I47" s="31">
        <f t="shared" si="2"/>
        <v>0</v>
      </c>
      <c r="J47" s="6">
        <v>1</v>
      </c>
      <c r="K47" s="28">
        <f t="shared" si="3"/>
        <v>466605.50750000001</v>
      </c>
      <c r="L47" s="6"/>
      <c r="M47" s="28">
        <f t="shared" si="4"/>
        <v>0</v>
      </c>
      <c r="N47" s="89"/>
      <c r="O47" s="28">
        <f t="shared" si="5"/>
        <v>0</v>
      </c>
      <c r="P47" s="6"/>
      <c r="Q47" s="28">
        <f t="shared" si="6"/>
        <v>0</v>
      </c>
      <c r="R47" s="6"/>
      <c r="S47" s="28">
        <f t="shared" si="10"/>
        <v>0</v>
      </c>
      <c r="T47" s="28"/>
      <c r="U47" s="28">
        <f t="shared" si="7"/>
        <v>0</v>
      </c>
      <c r="V47" s="6"/>
      <c r="W47" s="28">
        <f t="shared" si="8"/>
        <v>0</v>
      </c>
      <c r="X47" s="6"/>
      <c r="Y47" s="28">
        <f t="shared" si="9"/>
        <v>0</v>
      </c>
      <c r="Z47" s="6" t="s">
        <v>31</v>
      </c>
      <c r="AA47" s="6" t="s">
        <v>32</v>
      </c>
      <c r="AB47" s="12" t="s">
        <v>41</v>
      </c>
    </row>
    <row r="48" spans="1:28" ht="27" x14ac:dyDescent="0.25">
      <c r="A48" s="41">
        <v>46</v>
      </c>
      <c r="B48" s="47" t="s">
        <v>139</v>
      </c>
      <c r="C48" s="40" t="s">
        <v>136</v>
      </c>
      <c r="D48" s="47" t="s">
        <v>125</v>
      </c>
      <c r="E48" s="41">
        <f t="shared" si="0"/>
        <v>2</v>
      </c>
      <c r="F48" s="30">
        <v>1824664.9039521602</v>
      </c>
      <c r="G48" s="28">
        <f t="shared" si="1"/>
        <v>3649329.8079043203</v>
      </c>
      <c r="H48" s="88">
        <v>2</v>
      </c>
      <c r="I48" s="31">
        <f t="shared" si="2"/>
        <v>3649329.8079043203</v>
      </c>
      <c r="J48" s="6"/>
      <c r="K48" s="28">
        <f t="shared" si="3"/>
        <v>0</v>
      </c>
      <c r="L48" s="6"/>
      <c r="M48" s="28">
        <f t="shared" si="4"/>
        <v>0</v>
      </c>
      <c r="N48" s="89"/>
      <c r="O48" s="28">
        <f t="shared" si="5"/>
        <v>0</v>
      </c>
      <c r="P48" s="6"/>
      <c r="Q48" s="28">
        <f t="shared" si="6"/>
        <v>0</v>
      </c>
      <c r="R48" s="6"/>
      <c r="S48" s="28">
        <f t="shared" si="10"/>
        <v>0</v>
      </c>
      <c r="T48" s="28"/>
      <c r="U48" s="28">
        <f t="shared" si="7"/>
        <v>0</v>
      </c>
      <c r="V48" s="6"/>
      <c r="W48" s="28">
        <f t="shared" si="8"/>
        <v>0</v>
      </c>
      <c r="X48" s="6"/>
      <c r="Y48" s="28">
        <f t="shared" si="9"/>
        <v>0</v>
      </c>
      <c r="Z48" s="6" t="s">
        <v>31</v>
      </c>
      <c r="AA48" s="6" t="s">
        <v>32</v>
      </c>
      <c r="AB48" s="12" t="s">
        <v>33</v>
      </c>
    </row>
    <row r="49" spans="1:28" x14ac:dyDescent="0.25">
      <c r="A49" s="41">
        <v>47</v>
      </c>
      <c r="B49" s="90" t="s">
        <v>140</v>
      </c>
      <c r="C49" s="90" t="s">
        <v>141</v>
      </c>
      <c r="D49" s="90" t="s">
        <v>70</v>
      </c>
      <c r="E49" s="41">
        <f t="shared" si="0"/>
        <v>6</v>
      </c>
      <c r="F49" s="30">
        <v>724569.12661099073</v>
      </c>
      <c r="G49" s="28">
        <f t="shared" si="1"/>
        <v>4347414.7596659446</v>
      </c>
      <c r="H49" s="88"/>
      <c r="I49" s="31">
        <f t="shared" si="2"/>
        <v>0</v>
      </c>
      <c r="J49" s="6"/>
      <c r="K49" s="28">
        <f t="shared" si="3"/>
        <v>0</v>
      </c>
      <c r="L49" s="6">
        <v>1</v>
      </c>
      <c r="M49" s="28">
        <f t="shared" si="4"/>
        <v>724569.12661099073</v>
      </c>
      <c r="N49" s="89"/>
      <c r="O49" s="28">
        <f t="shared" si="5"/>
        <v>0</v>
      </c>
      <c r="P49" s="6">
        <v>5</v>
      </c>
      <c r="Q49" s="28">
        <f t="shared" si="6"/>
        <v>3622845.6330549535</v>
      </c>
      <c r="R49" s="6"/>
      <c r="S49" s="28">
        <f t="shared" si="10"/>
        <v>0</v>
      </c>
      <c r="T49" s="28"/>
      <c r="U49" s="28">
        <f t="shared" si="7"/>
        <v>0</v>
      </c>
      <c r="V49" s="6"/>
      <c r="W49" s="28">
        <f t="shared" si="8"/>
        <v>0</v>
      </c>
      <c r="X49" s="6"/>
      <c r="Y49" s="28">
        <f t="shared" si="9"/>
        <v>0</v>
      </c>
      <c r="Z49" s="6" t="s">
        <v>31</v>
      </c>
      <c r="AA49" s="6" t="s">
        <v>32</v>
      </c>
      <c r="AB49" s="12" t="s">
        <v>37</v>
      </c>
    </row>
    <row r="50" spans="1:28" x14ac:dyDescent="0.25">
      <c r="A50" s="41">
        <v>48</v>
      </c>
      <c r="B50" s="90" t="s">
        <v>142</v>
      </c>
      <c r="C50" s="90" t="s">
        <v>143</v>
      </c>
      <c r="D50" s="90" t="s">
        <v>70</v>
      </c>
      <c r="E50" s="41">
        <f t="shared" si="0"/>
        <v>5</v>
      </c>
      <c r="F50" s="30">
        <v>783472.43099422462</v>
      </c>
      <c r="G50" s="28">
        <f t="shared" si="1"/>
        <v>3917362.1549711232</v>
      </c>
      <c r="H50" s="88"/>
      <c r="I50" s="31">
        <f t="shared" si="2"/>
        <v>0</v>
      </c>
      <c r="J50" s="6"/>
      <c r="K50" s="28">
        <f t="shared" si="3"/>
        <v>0</v>
      </c>
      <c r="L50" s="6"/>
      <c r="M50" s="28">
        <f t="shared" si="4"/>
        <v>0</v>
      </c>
      <c r="N50" s="89"/>
      <c r="O50" s="28">
        <f t="shared" si="5"/>
        <v>0</v>
      </c>
      <c r="P50" s="6">
        <v>4</v>
      </c>
      <c r="Q50" s="28">
        <f t="shared" si="6"/>
        <v>3133889.7239768985</v>
      </c>
      <c r="R50" s="6">
        <v>1</v>
      </c>
      <c r="S50" s="28">
        <f t="shared" si="10"/>
        <v>783472.43099422462</v>
      </c>
      <c r="T50" s="28"/>
      <c r="U50" s="28">
        <f t="shared" si="7"/>
        <v>0</v>
      </c>
      <c r="V50" s="6"/>
      <c r="W50" s="28">
        <f t="shared" si="8"/>
        <v>0</v>
      </c>
      <c r="X50" s="6"/>
      <c r="Y50" s="28">
        <f t="shared" si="9"/>
        <v>0</v>
      </c>
      <c r="Z50" s="6" t="s">
        <v>31</v>
      </c>
      <c r="AA50" s="6" t="s">
        <v>32</v>
      </c>
      <c r="AB50" s="12" t="s">
        <v>37</v>
      </c>
    </row>
    <row r="51" spans="1:28" x14ac:dyDescent="0.25">
      <c r="A51" s="41">
        <v>49</v>
      </c>
      <c r="B51" s="92" t="s">
        <v>144</v>
      </c>
      <c r="C51" s="40" t="s">
        <v>119</v>
      </c>
      <c r="D51" s="92" t="s">
        <v>145</v>
      </c>
      <c r="E51" s="41">
        <f t="shared" si="0"/>
        <v>1</v>
      </c>
      <c r="F51" s="30">
        <v>407478.51047631947</v>
      </c>
      <c r="G51" s="28">
        <f t="shared" si="1"/>
        <v>407478.51047631947</v>
      </c>
      <c r="H51" s="88"/>
      <c r="I51" s="31">
        <f t="shared" si="2"/>
        <v>0</v>
      </c>
      <c r="J51" s="6"/>
      <c r="K51" s="28">
        <f t="shared" si="3"/>
        <v>0</v>
      </c>
      <c r="L51" s="6">
        <v>1</v>
      </c>
      <c r="M51" s="28">
        <f t="shared" si="4"/>
        <v>407478.51047631947</v>
      </c>
      <c r="N51" s="89"/>
      <c r="O51" s="28">
        <f t="shared" si="5"/>
        <v>0</v>
      </c>
      <c r="P51" s="6"/>
      <c r="Q51" s="28">
        <f t="shared" si="6"/>
        <v>0</v>
      </c>
      <c r="R51" s="6"/>
      <c r="S51" s="28">
        <f t="shared" si="10"/>
        <v>0</v>
      </c>
      <c r="T51" s="28"/>
      <c r="U51" s="28">
        <f t="shared" si="7"/>
        <v>0</v>
      </c>
      <c r="V51" s="6"/>
      <c r="W51" s="28">
        <f t="shared" si="8"/>
        <v>0</v>
      </c>
      <c r="X51" s="6"/>
      <c r="Y51" s="28">
        <f t="shared" si="9"/>
        <v>0</v>
      </c>
      <c r="Z51" s="6" t="s">
        <v>31</v>
      </c>
      <c r="AA51" s="6" t="s">
        <v>32</v>
      </c>
      <c r="AB51" s="12" t="s">
        <v>115</v>
      </c>
    </row>
    <row r="52" spans="1:28" ht="36" customHeight="1" x14ac:dyDescent="0.25">
      <c r="A52" s="41">
        <v>50</v>
      </c>
      <c r="B52" s="47" t="s">
        <v>146</v>
      </c>
      <c r="C52" s="40" t="s">
        <v>147</v>
      </c>
      <c r="D52" s="47" t="s">
        <v>125</v>
      </c>
      <c r="E52" s="41">
        <f t="shared" si="0"/>
        <v>1</v>
      </c>
      <c r="F52" s="30">
        <v>1048223.9567775455</v>
      </c>
      <c r="G52" s="28">
        <f t="shared" si="1"/>
        <v>1048223.9567775455</v>
      </c>
      <c r="H52" s="88"/>
      <c r="I52" s="31">
        <f t="shared" si="2"/>
        <v>0</v>
      </c>
      <c r="J52" s="6">
        <v>1</v>
      </c>
      <c r="K52" s="28">
        <f t="shared" si="3"/>
        <v>1048223.9567775455</v>
      </c>
      <c r="L52" s="6"/>
      <c r="M52" s="28">
        <f t="shared" si="4"/>
        <v>0</v>
      </c>
      <c r="N52" s="89"/>
      <c r="O52" s="28">
        <f t="shared" si="5"/>
        <v>0</v>
      </c>
      <c r="P52" s="6"/>
      <c r="Q52" s="28">
        <f t="shared" si="6"/>
        <v>0</v>
      </c>
      <c r="R52" s="6"/>
      <c r="S52" s="28">
        <f t="shared" si="10"/>
        <v>0</v>
      </c>
      <c r="T52" s="28"/>
      <c r="U52" s="28">
        <f t="shared" si="7"/>
        <v>0</v>
      </c>
      <c r="V52" s="6"/>
      <c r="W52" s="28">
        <f t="shared" si="8"/>
        <v>0</v>
      </c>
      <c r="X52" s="6"/>
      <c r="Y52" s="28">
        <f t="shared" si="9"/>
        <v>0</v>
      </c>
      <c r="Z52" s="6" t="s">
        <v>31</v>
      </c>
      <c r="AA52" s="6" t="s">
        <v>32</v>
      </c>
      <c r="AB52" s="12" t="s">
        <v>41</v>
      </c>
    </row>
    <row r="53" spans="1:28" ht="27" x14ac:dyDescent="0.25">
      <c r="A53" s="41">
        <v>51</v>
      </c>
      <c r="B53" s="47" t="s">
        <v>148</v>
      </c>
      <c r="C53" s="40" t="s">
        <v>136</v>
      </c>
      <c r="D53" s="87" t="s">
        <v>149</v>
      </c>
      <c r="E53" s="41">
        <f t="shared" si="0"/>
        <v>9</v>
      </c>
      <c r="F53" s="30">
        <v>448987.99410125922</v>
      </c>
      <c r="G53" s="28">
        <f t="shared" si="1"/>
        <v>4040891.9469113331</v>
      </c>
      <c r="H53" s="88">
        <v>3</v>
      </c>
      <c r="I53" s="31">
        <f t="shared" si="2"/>
        <v>1346963.9823037777</v>
      </c>
      <c r="J53" s="6"/>
      <c r="K53" s="28">
        <f t="shared" si="3"/>
        <v>0</v>
      </c>
      <c r="L53" s="6"/>
      <c r="M53" s="28">
        <f t="shared" si="4"/>
        <v>0</v>
      </c>
      <c r="N53" s="89"/>
      <c r="O53" s="28">
        <f t="shared" si="5"/>
        <v>0</v>
      </c>
      <c r="P53" s="6">
        <v>6</v>
      </c>
      <c r="Q53" s="28">
        <f t="shared" si="6"/>
        <v>2693927.9646075554</v>
      </c>
      <c r="R53" s="6"/>
      <c r="S53" s="28">
        <f t="shared" si="10"/>
        <v>0</v>
      </c>
      <c r="T53" s="28"/>
      <c r="U53" s="28">
        <f t="shared" si="7"/>
        <v>0</v>
      </c>
      <c r="V53" s="6"/>
      <c r="W53" s="28">
        <f t="shared" si="8"/>
        <v>0</v>
      </c>
      <c r="X53" s="6"/>
      <c r="Y53" s="28">
        <f t="shared" si="9"/>
        <v>0</v>
      </c>
      <c r="Z53" s="6" t="s">
        <v>31</v>
      </c>
      <c r="AA53" s="6" t="s">
        <v>32</v>
      </c>
      <c r="AB53" s="12" t="s">
        <v>37</v>
      </c>
    </row>
    <row r="54" spans="1:28" ht="27" x14ac:dyDescent="0.25">
      <c r="A54" s="41">
        <v>52</v>
      </c>
      <c r="B54" s="40" t="s">
        <v>150</v>
      </c>
      <c r="C54" s="92" t="s">
        <v>151</v>
      </c>
      <c r="D54" s="40" t="s">
        <v>125</v>
      </c>
      <c r="E54" s="41">
        <f t="shared" si="0"/>
        <v>4</v>
      </c>
      <c r="F54" s="30">
        <v>1099078.3788292808</v>
      </c>
      <c r="G54" s="28">
        <f t="shared" si="1"/>
        <v>4396313.5153171234</v>
      </c>
      <c r="H54" s="88"/>
      <c r="I54" s="31">
        <f t="shared" si="2"/>
        <v>0</v>
      </c>
      <c r="J54" s="6">
        <v>2</v>
      </c>
      <c r="K54" s="28">
        <f t="shared" si="3"/>
        <v>2198156.7576585617</v>
      </c>
      <c r="L54" s="6"/>
      <c r="M54" s="28">
        <f t="shared" si="4"/>
        <v>0</v>
      </c>
      <c r="N54" s="89"/>
      <c r="O54" s="28">
        <f t="shared" si="5"/>
        <v>0</v>
      </c>
      <c r="P54" s="6"/>
      <c r="Q54" s="28">
        <f t="shared" si="6"/>
        <v>0</v>
      </c>
      <c r="R54" s="6"/>
      <c r="S54" s="28">
        <f t="shared" si="10"/>
        <v>0</v>
      </c>
      <c r="T54" s="28"/>
      <c r="U54" s="28">
        <f t="shared" si="7"/>
        <v>0</v>
      </c>
      <c r="V54" s="6">
        <v>2</v>
      </c>
      <c r="W54" s="28">
        <f t="shared" si="8"/>
        <v>2198156.7576585617</v>
      </c>
      <c r="X54" s="6"/>
      <c r="Y54" s="28">
        <f t="shared" si="9"/>
        <v>0</v>
      </c>
      <c r="Z54" s="6" t="s">
        <v>31</v>
      </c>
      <c r="AA54" s="6" t="s">
        <v>32</v>
      </c>
      <c r="AB54" s="12" t="s">
        <v>60</v>
      </c>
    </row>
    <row r="55" spans="1:28" ht="45.75" customHeight="1" x14ac:dyDescent="0.25">
      <c r="A55" s="41">
        <v>53</v>
      </c>
      <c r="B55" s="47" t="s">
        <v>152</v>
      </c>
      <c r="C55" s="40" t="s">
        <v>153</v>
      </c>
      <c r="D55" s="47" t="s">
        <v>125</v>
      </c>
      <c r="E55" s="41">
        <f t="shared" si="0"/>
        <v>3</v>
      </c>
      <c r="F55" s="30">
        <v>361304.64518521068</v>
      </c>
      <c r="G55" s="28">
        <f t="shared" si="1"/>
        <v>1083913.935555632</v>
      </c>
      <c r="H55" s="88">
        <v>2</v>
      </c>
      <c r="I55" s="31">
        <f t="shared" si="2"/>
        <v>722609.29037042137</v>
      </c>
      <c r="J55" s="6"/>
      <c r="K55" s="28">
        <f t="shared" si="3"/>
        <v>0</v>
      </c>
      <c r="L55" s="6">
        <v>1</v>
      </c>
      <c r="M55" s="28">
        <f t="shared" si="4"/>
        <v>361304.64518521068</v>
      </c>
      <c r="N55" s="89"/>
      <c r="O55" s="28">
        <f t="shared" si="5"/>
        <v>0</v>
      </c>
      <c r="P55" s="6"/>
      <c r="Q55" s="28">
        <f t="shared" si="6"/>
        <v>0</v>
      </c>
      <c r="R55" s="6"/>
      <c r="S55" s="28">
        <f t="shared" si="10"/>
        <v>0</v>
      </c>
      <c r="T55" s="28"/>
      <c r="U55" s="28">
        <f t="shared" si="7"/>
        <v>0</v>
      </c>
      <c r="V55" s="6"/>
      <c r="W55" s="28">
        <f t="shared" si="8"/>
        <v>0</v>
      </c>
      <c r="X55" s="6"/>
      <c r="Y55" s="28">
        <f t="shared" si="9"/>
        <v>0</v>
      </c>
      <c r="Z55" s="6" t="s">
        <v>31</v>
      </c>
      <c r="AA55" s="6" t="s">
        <v>32</v>
      </c>
      <c r="AB55" s="12" t="s">
        <v>33</v>
      </c>
    </row>
    <row r="56" spans="1:28" x14ac:dyDescent="0.25">
      <c r="A56" s="41">
        <v>54</v>
      </c>
      <c r="B56" s="47" t="s">
        <v>154</v>
      </c>
      <c r="C56" s="40" t="s">
        <v>155</v>
      </c>
      <c r="D56" s="47" t="s">
        <v>125</v>
      </c>
      <c r="E56" s="41">
        <f t="shared" si="0"/>
        <v>4</v>
      </c>
      <c r="F56" s="30">
        <v>540278.80199999991</v>
      </c>
      <c r="G56" s="28">
        <f t="shared" si="1"/>
        <v>2161115.2079999996</v>
      </c>
      <c r="H56" s="88">
        <v>3</v>
      </c>
      <c r="I56" s="31">
        <f t="shared" si="2"/>
        <v>1620836.4059999997</v>
      </c>
      <c r="J56" s="6">
        <v>1</v>
      </c>
      <c r="K56" s="28">
        <f t="shared" si="3"/>
        <v>540278.80199999991</v>
      </c>
      <c r="L56" s="6"/>
      <c r="M56" s="28">
        <f t="shared" si="4"/>
        <v>0</v>
      </c>
      <c r="N56" s="89"/>
      <c r="O56" s="28">
        <f t="shared" si="5"/>
        <v>0</v>
      </c>
      <c r="P56" s="6"/>
      <c r="Q56" s="28">
        <f t="shared" si="6"/>
        <v>0</v>
      </c>
      <c r="R56" s="6"/>
      <c r="S56" s="28">
        <f t="shared" si="10"/>
        <v>0</v>
      </c>
      <c r="T56" s="28"/>
      <c r="U56" s="28">
        <f t="shared" si="7"/>
        <v>0</v>
      </c>
      <c r="V56" s="6"/>
      <c r="W56" s="28">
        <f t="shared" si="8"/>
        <v>0</v>
      </c>
      <c r="X56" s="6"/>
      <c r="Y56" s="28">
        <f t="shared" si="9"/>
        <v>0</v>
      </c>
      <c r="Z56" s="6" t="s">
        <v>31</v>
      </c>
      <c r="AA56" s="6" t="s">
        <v>32</v>
      </c>
      <c r="AB56" s="12" t="s">
        <v>33</v>
      </c>
    </row>
    <row r="57" spans="1:28" x14ac:dyDescent="0.25">
      <c r="A57" s="41">
        <v>55</v>
      </c>
      <c r="B57" s="104" t="s">
        <v>156</v>
      </c>
      <c r="C57" s="40" t="s">
        <v>119</v>
      </c>
      <c r="D57" s="104" t="s">
        <v>157</v>
      </c>
      <c r="E57" s="41">
        <f t="shared" si="0"/>
        <v>1</v>
      </c>
      <c r="F57" s="30">
        <v>1577940</v>
      </c>
      <c r="G57" s="28">
        <f t="shared" si="1"/>
        <v>1577940</v>
      </c>
      <c r="H57" s="88"/>
      <c r="I57" s="31">
        <f t="shared" si="2"/>
        <v>0</v>
      </c>
      <c r="J57" s="6"/>
      <c r="K57" s="28">
        <f t="shared" si="3"/>
        <v>0</v>
      </c>
      <c r="L57" s="6">
        <v>1</v>
      </c>
      <c r="M57" s="28">
        <f t="shared" si="4"/>
        <v>1577940</v>
      </c>
      <c r="N57" s="89"/>
      <c r="O57" s="28">
        <f t="shared" si="5"/>
        <v>0</v>
      </c>
      <c r="P57" s="6"/>
      <c r="Q57" s="28">
        <f t="shared" si="6"/>
        <v>0</v>
      </c>
      <c r="R57" s="6"/>
      <c r="S57" s="28">
        <f t="shared" si="10"/>
        <v>0</v>
      </c>
      <c r="T57" s="28"/>
      <c r="U57" s="28">
        <f t="shared" si="7"/>
        <v>0</v>
      </c>
      <c r="V57" s="6"/>
      <c r="W57" s="28">
        <f t="shared" si="8"/>
        <v>0</v>
      </c>
      <c r="X57" s="6"/>
      <c r="Y57" s="28">
        <f t="shared" si="9"/>
        <v>0</v>
      </c>
      <c r="Z57" s="6" t="s">
        <v>31</v>
      </c>
      <c r="AA57" s="6" t="s">
        <v>32</v>
      </c>
      <c r="AB57" s="12" t="s">
        <v>76</v>
      </c>
    </row>
    <row r="58" spans="1:28" x14ac:dyDescent="0.25">
      <c r="A58" s="41">
        <v>56</v>
      </c>
      <c r="B58" s="92" t="s">
        <v>158</v>
      </c>
      <c r="C58" s="92" t="s">
        <v>159</v>
      </c>
      <c r="D58" s="92" t="s">
        <v>160</v>
      </c>
      <c r="E58" s="41">
        <f t="shared" si="0"/>
        <v>3</v>
      </c>
      <c r="F58" s="30">
        <v>844403.61660012626</v>
      </c>
      <c r="G58" s="28">
        <f t="shared" si="1"/>
        <v>2533210.849800379</v>
      </c>
      <c r="H58" s="88"/>
      <c r="I58" s="31">
        <f t="shared" si="2"/>
        <v>0</v>
      </c>
      <c r="J58" s="6"/>
      <c r="K58" s="28">
        <f t="shared" si="3"/>
        <v>0</v>
      </c>
      <c r="L58" s="6"/>
      <c r="M58" s="28">
        <f t="shared" si="4"/>
        <v>0</v>
      </c>
      <c r="N58" s="89"/>
      <c r="O58" s="28">
        <f t="shared" si="5"/>
        <v>0</v>
      </c>
      <c r="P58" s="6"/>
      <c r="Q58" s="28">
        <f t="shared" si="6"/>
        <v>0</v>
      </c>
      <c r="R58" s="6"/>
      <c r="S58" s="28">
        <f t="shared" si="10"/>
        <v>0</v>
      </c>
      <c r="T58" s="28"/>
      <c r="U58" s="28">
        <f t="shared" si="7"/>
        <v>0</v>
      </c>
      <c r="V58" s="6">
        <v>3</v>
      </c>
      <c r="W58" s="28">
        <f t="shared" si="8"/>
        <v>2533210.849800379</v>
      </c>
      <c r="X58" s="6"/>
      <c r="Y58" s="28">
        <f t="shared" si="9"/>
        <v>0</v>
      </c>
      <c r="Z58" s="6" t="s">
        <v>31</v>
      </c>
      <c r="AA58" s="6" t="s">
        <v>32</v>
      </c>
      <c r="AB58" s="12" t="s">
        <v>60</v>
      </c>
    </row>
    <row r="59" spans="1:28" ht="28.5" customHeight="1" x14ac:dyDescent="0.25">
      <c r="A59" s="41">
        <v>57</v>
      </c>
      <c r="B59" s="90" t="s">
        <v>161</v>
      </c>
      <c r="C59" s="90" t="s">
        <v>162</v>
      </c>
      <c r="D59" s="90" t="s">
        <v>70</v>
      </c>
      <c r="E59" s="41">
        <f t="shared" si="0"/>
        <v>15</v>
      </c>
      <c r="F59" s="30">
        <v>309804.86495727726</v>
      </c>
      <c r="G59" s="28">
        <f t="shared" si="1"/>
        <v>4647072.9743591584</v>
      </c>
      <c r="H59" s="88">
        <v>11</v>
      </c>
      <c r="I59" s="31">
        <f t="shared" si="2"/>
        <v>3407853.5145300496</v>
      </c>
      <c r="J59" s="6">
        <v>1</v>
      </c>
      <c r="K59" s="28">
        <f t="shared" si="3"/>
        <v>309804.86495727726</v>
      </c>
      <c r="L59" s="6">
        <v>1</v>
      </c>
      <c r="M59" s="28">
        <f t="shared" si="4"/>
        <v>309804.86495727726</v>
      </c>
      <c r="N59" s="89"/>
      <c r="O59" s="28">
        <f t="shared" si="5"/>
        <v>0</v>
      </c>
      <c r="P59" s="6">
        <v>2</v>
      </c>
      <c r="Q59" s="28">
        <f t="shared" si="6"/>
        <v>619609.72991455451</v>
      </c>
      <c r="R59" s="6"/>
      <c r="S59" s="28">
        <f t="shared" si="10"/>
        <v>0</v>
      </c>
      <c r="T59" s="28"/>
      <c r="U59" s="28">
        <f t="shared" si="7"/>
        <v>0</v>
      </c>
      <c r="V59" s="6"/>
      <c r="W59" s="28">
        <f t="shared" si="8"/>
        <v>0</v>
      </c>
      <c r="X59" s="6"/>
      <c r="Y59" s="28">
        <f t="shared" si="9"/>
        <v>0</v>
      </c>
      <c r="Z59" s="6" t="s">
        <v>31</v>
      </c>
      <c r="AA59" s="6" t="s">
        <v>32</v>
      </c>
      <c r="AB59" s="12" t="s">
        <v>33</v>
      </c>
    </row>
    <row r="60" spans="1:28" x14ac:dyDescent="0.25">
      <c r="A60" s="41">
        <v>58</v>
      </c>
      <c r="B60" s="92" t="s">
        <v>163</v>
      </c>
      <c r="C60" s="92" t="s">
        <v>164</v>
      </c>
      <c r="D60" s="92" t="s">
        <v>160</v>
      </c>
      <c r="E60" s="41">
        <f t="shared" ref="E60:E114" si="11">+H60+J60+L60+N60+P60+R60+T60+V60+X60</f>
        <v>4</v>
      </c>
      <c r="F60" s="30">
        <v>321033.5728482143</v>
      </c>
      <c r="G60" s="28">
        <f t="shared" ref="G60:G114" si="12">+IFERROR(E60*F60," ")</f>
        <v>1284134.2913928572</v>
      </c>
      <c r="H60" s="88"/>
      <c r="I60" s="31">
        <f t="shared" ref="I60:I114" si="13">+IFERROR(H60*$F60," ")</f>
        <v>0</v>
      </c>
      <c r="J60" s="6"/>
      <c r="K60" s="28">
        <f t="shared" ref="K60:K114" si="14">+IFERROR(J60*$F60," ")</f>
        <v>0</v>
      </c>
      <c r="L60" s="6"/>
      <c r="M60" s="28">
        <f t="shared" ref="M60:M114" si="15">+IFERROR(L60*$F60," ")</f>
        <v>0</v>
      </c>
      <c r="N60" s="89"/>
      <c r="O60" s="28">
        <f t="shared" ref="O60:O114" si="16">+IFERROR(N60*$F60," ")</f>
        <v>0</v>
      </c>
      <c r="P60" s="6"/>
      <c r="Q60" s="28">
        <f t="shared" ref="Q60:Q114" si="17">+IFERROR(P60*$F60," ")</f>
        <v>0</v>
      </c>
      <c r="R60" s="6"/>
      <c r="S60" s="28">
        <f t="shared" ref="S60:S114" si="18">+IFERROR(R60*$F60," ")</f>
        <v>0</v>
      </c>
      <c r="T60" s="28"/>
      <c r="U60" s="28">
        <f t="shared" ref="U60:U114" si="19">+IFERROR(T60*$F60," ")</f>
        <v>0</v>
      </c>
      <c r="V60" s="6">
        <v>4</v>
      </c>
      <c r="W60" s="28">
        <f t="shared" ref="W60:W114" si="20">+IFERROR(V60*$F60," ")</f>
        <v>1284134.2913928572</v>
      </c>
      <c r="X60" s="6"/>
      <c r="Y60" s="28">
        <f t="shared" ref="Y60:Y114" si="21">+IFERROR(X60*$F60," ")</f>
        <v>0</v>
      </c>
      <c r="Z60" s="6" t="s">
        <v>31</v>
      </c>
      <c r="AA60" s="6" t="s">
        <v>32</v>
      </c>
      <c r="AB60" s="12" t="s">
        <v>60</v>
      </c>
    </row>
    <row r="61" spans="1:28" x14ac:dyDescent="0.25">
      <c r="A61" s="41">
        <v>59</v>
      </c>
      <c r="B61" s="92" t="s">
        <v>165</v>
      </c>
      <c r="C61" s="40" t="s">
        <v>119</v>
      </c>
      <c r="D61" s="92" t="s">
        <v>130</v>
      </c>
      <c r="E61" s="41">
        <f t="shared" si="11"/>
        <v>1</v>
      </c>
      <c r="F61" s="30">
        <v>567764.30275798519</v>
      </c>
      <c r="G61" s="28">
        <f t="shared" si="12"/>
        <v>567764.30275798519</v>
      </c>
      <c r="H61" s="88"/>
      <c r="I61" s="31">
        <f t="shared" si="13"/>
        <v>0</v>
      </c>
      <c r="J61" s="6"/>
      <c r="K61" s="28">
        <f t="shared" si="14"/>
        <v>0</v>
      </c>
      <c r="L61" s="6">
        <v>1</v>
      </c>
      <c r="M61" s="28">
        <f t="shared" si="15"/>
        <v>567764.30275798519</v>
      </c>
      <c r="N61" s="89"/>
      <c r="O61" s="28">
        <f t="shared" si="16"/>
        <v>0</v>
      </c>
      <c r="P61" s="6"/>
      <c r="Q61" s="28">
        <f t="shared" si="17"/>
        <v>0</v>
      </c>
      <c r="R61" s="6"/>
      <c r="S61" s="28">
        <f t="shared" si="18"/>
        <v>0</v>
      </c>
      <c r="T61" s="28"/>
      <c r="U61" s="28">
        <f t="shared" si="19"/>
        <v>0</v>
      </c>
      <c r="V61" s="6"/>
      <c r="W61" s="28">
        <f t="shared" si="20"/>
        <v>0</v>
      </c>
      <c r="X61" s="6"/>
      <c r="Y61" s="28">
        <f t="shared" si="21"/>
        <v>0</v>
      </c>
      <c r="Z61" s="6" t="s">
        <v>31</v>
      </c>
      <c r="AA61" s="6" t="s">
        <v>32</v>
      </c>
      <c r="AB61" s="12" t="s">
        <v>115</v>
      </c>
    </row>
    <row r="62" spans="1:28" ht="27" x14ac:dyDescent="0.25">
      <c r="A62" s="41">
        <v>60</v>
      </c>
      <c r="B62" s="40" t="s">
        <v>166</v>
      </c>
      <c r="C62" s="92" t="s">
        <v>151</v>
      </c>
      <c r="D62" s="40" t="s">
        <v>125</v>
      </c>
      <c r="E62" s="41">
        <f t="shared" si="11"/>
        <v>2</v>
      </c>
      <c r="F62" s="30">
        <v>2230274.153627831</v>
      </c>
      <c r="G62" s="28">
        <f t="shared" si="12"/>
        <v>4460548.307255662</v>
      </c>
      <c r="H62" s="88"/>
      <c r="I62" s="31">
        <f t="shared" si="13"/>
        <v>0</v>
      </c>
      <c r="J62" s="6"/>
      <c r="K62" s="28">
        <f t="shared" si="14"/>
        <v>0</v>
      </c>
      <c r="L62" s="6"/>
      <c r="M62" s="28">
        <f t="shared" si="15"/>
        <v>0</v>
      </c>
      <c r="N62" s="89"/>
      <c r="O62" s="28">
        <f t="shared" si="16"/>
        <v>0</v>
      </c>
      <c r="P62" s="6"/>
      <c r="Q62" s="28">
        <f t="shared" si="17"/>
        <v>0</v>
      </c>
      <c r="R62" s="6"/>
      <c r="S62" s="28">
        <f t="shared" si="18"/>
        <v>0</v>
      </c>
      <c r="T62" s="28"/>
      <c r="U62" s="28">
        <f t="shared" si="19"/>
        <v>0</v>
      </c>
      <c r="V62" s="6">
        <v>2</v>
      </c>
      <c r="W62" s="28">
        <f t="shared" si="20"/>
        <v>4460548.307255662</v>
      </c>
      <c r="X62" s="6"/>
      <c r="Y62" s="28">
        <f t="shared" si="21"/>
        <v>0</v>
      </c>
      <c r="Z62" s="6" t="s">
        <v>31</v>
      </c>
      <c r="AA62" s="6" t="s">
        <v>32</v>
      </c>
      <c r="AB62" s="12" t="s">
        <v>60</v>
      </c>
    </row>
    <row r="63" spans="1:28" ht="27" x14ac:dyDescent="0.25">
      <c r="A63" s="41">
        <v>61</v>
      </c>
      <c r="B63" s="90" t="s">
        <v>167</v>
      </c>
      <c r="C63" s="90" t="s">
        <v>168</v>
      </c>
      <c r="D63" s="90" t="s">
        <v>88</v>
      </c>
      <c r="E63" s="41">
        <f t="shared" si="11"/>
        <v>7</v>
      </c>
      <c r="F63" s="30">
        <v>431322.22598781937</v>
      </c>
      <c r="G63" s="28">
        <f t="shared" si="12"/>
        <v>3019255.5819147355</v>
      </c>
      <c r="H63" s="88"/>
      <c r="I63" s="31">
        <f t="shared" si="13"/>
        <v>0</v>
      </c>
      <c r="J63" s="6">
        <v>1</v>
      </c>
      <c r="K63" s="28">
        <f t="shared" si="14"/>
        <v>431322.22598781937</v>
      </c>
      <c r="L63" s="6"/>
      <c r="M63" s="28">
        <f t="shared" si="15"/>
        <v>0</v>
      </c>
      <c r="N63" s="89"/>
      <c r="O63" s="28">
        <f t="shared" si="16"/>
        <v>0</v>
      </c>
      <c r="P63" s="6">
        <v>6</v>
      </c>
      <c r="Q63" s="28">
        <f t="shared" si="17"/>
        <v>2587933.355926916</v>
      </c>
      <c r="R63" s="6"/>
      <c r="S63" s="28">
        <f t="shared" si="18"/>
        <v>0</v>
      </c>
      <c r="T63" s="28"/>
      <c r="U63" s="28">
        <f t="shared" si="19"/>
        <v>0</v>
      </c>
      <c r="V63" s="6"/>
      <c r="W63" s="28">
        <f t="shared" si="20"/>
        <v>0</v>
      </c>
      <c r="X63" s="6"/>
      <c r="Y63" s="28">
        <f t="shared" si="21"/>
        <v>0</v>
      </c>
      <c r="Z63" s="6" t="s">
        <v>31</v>
      </c>
      <c r="AA63" s="6" t="s">
        <v>32</v>
      </c>
      <c r="AB63" s="12" t="s">
        <v>37</v>
      </c>
    </row>
    <row r="64" spans="1:28" x14ac:dyDescent="0.25">
      <c r="A64" s="41">
        <v>62</v>
      </c>
      <c r="B64" s="47" t="s">
        <v>169</v>
      </c>
      <c r="C64" s="40" t="s">
        <v>62</v>
      </c>
      <c r="D64" s="47" t="s">
        <v>125</v>
      </c>
      <c r="E64" s="41">
        <f t="shared" si="11"/>
        <v>8</v>
      </c>
      <c r="F64" s="30">
        <v>627989.82062555652</v>
      </c>
      <c r="G64" s="28">
        <f t="shared" si="12"/>
        <v>5023918.5650044521</v>
      </c>
      <c r="H64" s="88">
        <v>7</v>
      </c>
      <c r="I64" s="31">
        <f t="shared" si="13"/>
        <v>4395928.7443788955</v>
      </c>
      <c r="J64" s="6"/>
      <c r="K64" s="28">
        <f t="shared" si="14"/>
        <v>0</v>
      </c>
      <c r="L64" s="6">
        <v>1</v>
      </c>
      <c r="M64" s="28">
        <f t="shared" si="15"/>
        <v>627989.82062555652</v>
      </c>
      <c r="N64" s="89"/>
      <c r="O64" s="28">
        <f t="shared" si="16"/>
        <v>0</v>
      </c>
      <c r="P64" s="6"/>
      <c r="Q64" s="28">
        <f t="shared" si="17"/>
        <v>0</v>
      </c>
      <c r="R64" s="6"/>
      <c r="S64" s="28">
        <f t="shared" si="18"/>
        <v>0</v>
      </c>
      <c r="T64" s="28"/>
      <c r="U64" s="28">
        <f t="shared" si="19"/>
        <v>0</v>
      </c>
      <c r="V64" s="6"/>
      <c r="W64" s="28">
        <f t="shared" si="20"/>
        <v>0</v>
      </c>
      <c r="X64" s="6"/>
      <c r="Y64" s="28">
        <f t="shared" si="21"/>
        <v>0</v>
      </c>
      <c r="Z64" s="6" t="s">
        <v>31</v>
      </c>
      <c r="AA64" s="6" t="s">
        <v>32</v>
      </c>
      <c r="AB64" s="12" t="s">
        <v>33</v>
      </c>
    </row>
    <row r="65" spans="1:28" x14ac:dyDescent="0.25">
      <c r="A65" s="41">
        <v>63</v>
      </c>
      <c r="B65" s="47" t="s">
        <v>170</v>
      </c>
      <c r="C65" s="40" t="s">
        <v>62</v>
      </c>
      <c r="D65" s="47" t="s">
        <v>125</v>
      </c>
      <c r="E65" s="41">
        <f t="shared" si="11"/>
        <v>2</v>
      </c>
      <c r="F65" s="30">
        <v>449324.95</v>
      </c>
      <c r="G65" s="28">
        <f t="shared" si="12"/>
        <v>898649.9</v>
      </c>
      <c r="H65" s="88"/>
      <c r="I65" s="31">
        <f t="shared" si="13"/>
        <v>0</v>
      </c>
      <c r="J65" s="6"/>
      <c r="K65" s="28">
        <f t="shared" si="14"/>
        <v>0</v>
      </c>
      <c r="L65" s="6"/>
      <c r="M65" s="28">
        <f t="shared" si="15"/>
        <v>0</v>
      </c>
      <c r="N65" s="89"/>
      <c r="O65" s="28">
        <f t="shared" si="16"/>
        <v>0</v>
      </c>
      <c r="P65" s="6"/>
      <c r="Q65" s="28">
        <f t="shared" si="17"/>
        <v>0</v>
      </c>
      <c r="R65" s="6"/>
      <c r="S65" s="28">
        <f t="shared" si="18"/>
        <v>0</v>
      </c>
      <c r="T65" s="28"/>
      <c r="U65" s="28">
        <f t="shared" si="19"/>
        <v>0</v>
      </c>
      <c r="V65" s="6">
        <v>2</v>
      </c>
      <c r="W65" s="28">
        <f t="shared" si="20"/>
        <v>898649.9</v>
      </c>
      <c r="X65" s="6"/>
      <c r="Y65" s="28">
        <f t="shared" si="21"/>
        <v>0</v>
      </c>
      <c r="Z65" s="6" t="s">
        <v>31</v>
      </c>
      <c r="AA65" s="6" t="s">
        <v>32</v>
      </c>
      <c r="AB65" s="12" t="s">
        <v>60</v>
      </c>
    </row>
    <row r="66" spans="1:28" x14ac:dyDescent="0.25">
      <c r="A66" s="41">
        <v>64</v>
      </c>
      <c r="B66" s="47" t="s">
        <v>171</v>
      </c>
      <c r="C66" s="40" t="s">
        <v>62</v>
      </c>
      <c r="D66" s="47" t="s">
        <v>125</v>
      </c>
      <c r="E66" s="41">
        <f t="shared" si="11"/>
        <v>3</v>
      </c>
      <c r="F66" s="30">
        <v>365847.07589381753</v>
      </c>
      <c r="G66" s="28">
        <f t="shared" si="12"/>
        <v>1097541.2276814526</v>
      </c>
      <c r="H66" s="88">
        <v>3</v>
      </c>
      <c r="I66" s="31">
        <f t="shared" si="13"/>
        <v>1097541.2276814526</v>
      </c>
      <c r="J66" s="6"/>
      <c r="K66" s="28">
        <f t="shared" si="14"/>
        <v>0</v>
      </c>
      <c r="L66" s="6"/>
      <c r="M66" s="28">
        <f t="shared" si="15"/>
        <v>0</v>
      </c>
      <c r="N66" s="89"/>
      <c r="O66" s="28">
        <f t="shared" si="16"/>
        <v>0</v>
      </c>
      <c r="P66" s="6"/>
      <c r="Q66" s="28">
        <f t="shared" si="17"/>
        <v>0</v>
      </c>
      <c r="R66" s="6"/>
      <c r="S66" s="28">
        <f t="shared" si="18"/>
        <v>0</v>
      </c>
      <c r="T66" s="28"/>
      <c r="U66" s="28">
        <f t="shared" si="19"/>
        <v>0</v>
      </c>
      <c r="V66" s="6"/>
      <c r="W66" s="28">
        <f t="shared" si="20"/>
        <v>0</v>
      </c>
      <c r="X66" s="6"/>
      <c r="Y66" s="28">
        <f t="shared" si="21"/>
        <v>0</v>
      </c>
      <c r="Z66" s="6" t="s">
        <v>31</v>
      </c>
      <c r="AA66" s="6" t="s">
        <v>32</v>
      </c>
      <c r="AB66" s="12" t="s">
        <v>33</v>
      </c>
    </row>
    <row r="67" spans="1:28" ht="54" x14ac:dyDescent="0.25">
      <c r="A67" s="41">
        <v>65</v>
      </c>
      <c r="B67" s="90" t="s">
        <v>172</v>
      </c>
      <c r="C67" s="90" t="s">
        <v>173</v>
      </c>
      <c r="D67" s="90" t="s">
        <v>174</v>
      </c>
      <c r="E67" s="41">
        <f t="shared" si="11"/>
        <v>8</v>
      </c>
      <c r="F67" s="30">
        <v>4146757.5335321319</v>
      </c>
      <c r="G67" s="28">
        <f t="shared" si="12"/>
        <v>33174060.268257055</v>
      </c>
      <c r="H67" s="88"/>
      <c r="I67" s="31">
        <f t="shared" si="13"/>
        <v>0</v>
      </c>
      <c r="J67" s="6">
        <v>1</v>
      </c>
      <c r="K67" s="28">
        <f t="shared" si="14"/>
        <v>4146757.5335321319</v>
      </c>
      <c r="L67" s="6"/>
      <c r="M67" s="28">
        <f t="shared" si="15"/>
        <v>0</v>
      </c>
      <c r="N67" s="89"/>
      <c r="O67" s="28">
        <f t="shared" si="16"/>
        <v>0</v>
      </c>
      <c r="P67" s="6">
        <v>7</v>
      </c>
      <c r="Q67" s="28">
        <f t="shared" si="17"/>
        <v>29027302.734724924</v>
      </c>
      <c r="R67" s="6"/>
      <c r="S67" s="28">
        <f t="shared" si="18"/>
        <v>0</v>
      </c>
      <c r="T67" s="28"/>
      <c r="U67" s="28">
        <f t="shared" si="19"/>
        <v>0</v>
      </c>
      <c r="V67" s="6"/>
      <c r="W67" s="28">
        <f t="shared" si="20"/>
        <v>0</v>
      </c>
      <c r="X67" s="6"/>
      <c r="Y67" s="28">
        <f t="shared" si="21"/>
        <v>0</v>
      </c>
      <c r="Z67" s="6" t="s">
        <v>31</v>
      </c>
      <c r="AA67" s="6" t="s">
        <v>32</v>
      </c>
      <c r="AB67" s="12" t="s">
        <v>37</v>
      </c>
    </row>
    <row r="68" spans="1:28" ht="27" x14ac:dyDescent="0.25">
      <c r="A68" s="41">
        <v>66</v>
      </c>
      <c r="B68" s="90" t="s">
        <v>175</v>
      </c>
      <c r="C68" s="90" t="s">
        <v>176</v>
      </c>
      <c r="D68" s="90" t="s">
        <v>177</v>
      </c>
      <c r="E68" s="41">
        <f t="shared" si="11"/>
        <v>74</v>
      </c>
      <c r="F68" s="30">
        <v>1563556.2320000001</v>
      </c>
      <c r="G68" s="28">
        <f t="shared" si="12"/>
        <v>115703161.16800001</v>
      </c>
      <c r="H68" s="88"/>
      <c r="I68" s="31">
        <f t="shared" si="13"/>
        <v>0</v>
      </c>
      <c r="J68" s="6">
        <v>38</v>
      </c>
      <c r="K68" s="28">
        <f t="shared" si="14"/>
        <v>59415136.816</v>
      </c>
      <c r="L68" s="6">
        <v>36</v>
      </c>
      <c r="M68" s="28">
        <f t="shared" si="15"/>
        <v>56288024.352000006</v>
      </c>
      <c r="N68" s="89"/>
      <c r="O68" s="28">
        <f t="shared" si="16"/>
        <v>0</v>
      </c>
      <c r="P68" s="6"/>
      <c r="Q68" s="28">
        <f t="shared" si="17"/>
        <v>0</v>
      </c>
      <c r="R68" s="6"/>
      <c r="S68" s="28">
        <f t="shared" si="18"/>
        <v>0</v>
      </c>
      <c r="T68" s="28"/>
      <c r="U68" s="28">
        <f t="shared" si="19"/>
        <v>0</v>
      </c>
      <c r="V68" s="6"/>
      <c r="W68" s="28">
        <f t="shared" si="20"/>
        <v>0</v>
      </c>
      <c r="X68" s="6"/>
      <c r="Y68" s="28">
        <f t="shared" si="21"/>
        <v>0</v>
      </c>
      <c r="Z68" s="6" t="s">
        <v>31</v>
      </c>
      <c r="AA68" s="6" t="s">
        <v>32</v>
      </c>
      <c r="AB68" s="12" t="s">
        <v>76</v>
      </c>
    </row>
    <row r="69" spans="1:28" ht="27" x14ac:dyDescent="0.25">
      <c r="A69" s="41">
        <v>67</v>
      </c>
      <c r="B69" s="90" t="s">
        <v>178</v>
      </c>
      <c r="C69" s="90" t="s">
        <v>179</v>
      </c>
      <c r="D69" s="90" t="s">
        <v>180</v>
      </c>
      <c r="E69" s="41">
        <f t="shared" si="11"/>
        <v>8</v>
      </c>
      <c r="F69" s="30">
        <v>427071.05287109938</v>
      </c>
      <c r="G69" s="28">
        <f t="shared" si="12"/>
        <v>3416568.4229687951</v>
      </c>
      <c r="H69" s="88"/>
      <c r="I69" s="31">
        <f t="shared" si="13"/>
        <v>0</v>
      </c>
      <c r="J69" s="6"/>
      <c r="K69" s="28">
        <f t="shared" si="14"/>
        <v>0</v>
      </c>
      <c r="L69" s="6">
        <v>5</v>
      </c>
      <c r="M69" s="28">
        <f t="shared" si="15"/>
        <v>2135355.264355497</v>
      </c>
      <c r="N69" s="89"/>
      <c r="O69" s="28">
        <f t="shared" si="16"/>
        <v>0</v>
      </c>
      <c r="P69" s="6">
        <v>3</v>
      </c>
      <c r="Q69" s="28">
        <f t="shared" si="17"/>
        <v>1281213.1586132981</v>
      </c>
      <c r="R69" s="6"/>
      <c r="S69" s="28">
        <f t="shared" si="18"/>
        <v>0</v>
      </c>
      <c r="T69" s="28"/>
      <c r="U69" s="28">
        <f t="shared" si="19"/>
        <v>0</v>
      </c>
      <c r="V69" s="6"/>
      <c r="W69" s="28">
        <f t="shared" si="20"/>
        <v>0</v>
      </c>
      <c r="X69" s="6"/>
      <c r="Y69" s="28">
        <f t="shared" si="21"/>
        <v>0</v>
      </c>
      <c r="Z69" s="6" t="s">
        <v>31</v>
      </c>
      <c r="AA69" s="6" t="s">
        <v>32</v>
      </c>
      <c r="AB69" s="12" t="s">
        <v>37</v>
      </c>
    </row>
    <row r="70" spans="1:28" x14ac:dyDescent="0.25">
      <c r="A70" s="41">
        <v>68</v>
      </c>
      <c r="B70" s="90" t="s">
        <v>181</v>
      </c>
      <c r="C70" s="90" t="s">
        <v>182</v>
      </c>
      <c r="D70" s="90" t="s">
        <v>183</v>
      </c>
      <c r="E70" s="41">
        <f t="shared" si="11"/>
        <v>16</v>
      </c>
      <c r="F70" s="30">
        <v>113817.1682</v>
      </c>
      <c r="G70" s="28">
        <f t="shared" si="12"/>
        <v>1821074.6912</v>
      </c>
      <c r="H70" s="88">
        <v>5</v>
      </c>
      <c r="I70" s="31">
        <f t="shared" si="13"/>
        <v>569085.84100000001</v>
      </c>
      <c r="J70" s="6">
        <v>7</v>
      </c>
      <c r="K70" s="28">
        <f t="shared" si="14"/>
        <v>796720.17740000004</v>
      </c>
      <c r="L70" s="6">
        <v>1</v>
      </c>
      <c r="M70" s="28">
        <f t="shared" si="15"/>
        <v>113817.1682</v>
      </c>
      <c r="N70" s="89"/>
      <c r="O70" s="28">
        <f t="shared" si="16"/>
        <v>0</v>
      </c>
      <c r="P70" s="6">
        <v>3</v>
      </c>
      <c r="Q70" s="28">
        <f t="shared" si="17"/>
        <v>341451.50459999999</v>
      </c>
      <c r="R70" s="6"/>
      <c r="S70" s="28">
        <f t="shared" si="18"/>
        <v>0</v>
      </c>
      <c r="T70" s="28"/>
      <c r="U70" s="28">
        <f t="shared" si="19"/>
        <v>0</v>
      </c>
      <c r="V70" s="6"/>
      <c r="W70" s="28">
        <f t="shared" si="20"/>
        <v>0</v>
      </c>
      <c r="X70" s="6"/>
      <c r="Y70" s="28">
        <f t="shared" si="21"/>
        <v>0</v>
      </c>
      <c r="Z70" s="6" t="s">
        <v>31</v>
      </c>
      <c r="AA70" s="6" t="s">
        <v>32</v>
      </c>
      <c r="AB70" s="12" t="s">
        <v>37</v>
      </c>
    </row>
    <row r="71" spans="1:28" x14ac:dyDescent="0.25">
      <c r="A71" s="41">
        <v>69</v>
      </c>
      <c r="B71" s="90" t="s">
        <v>184</v>
      </c>
      <c r="C71" s="90" t="s">
        <v>46</v>
      </c>
      <c r="D71" s="90" t="s">
        <v>70</v>
      </c>
      <c r="E71" s="41">
        <f t="shared" si="11"/>
        <v>16</v>
      </c>
      <c r="F71" s="30">
        <v>258290.53133333335</v>
      </c>
      <c r="G71" s="28">
        <f t="shared" si="12"/>
        <v>4132648.5013333336</v>
      </c>
      <c r="H71" s="88"/>
      <c r="I71" s="31">
        <f t="shared" si="13"/>
        <v>0</v>
      </c>
      <c r="J71" s="6">
        <v>15</v>
      </c>
      <c r="K71" s="28">
        <f t="shared" si="14"/>
        <v>3874357.97</v>
      </c>
      <c r="L71" s="6"/>
      <c r="M71" s="28">
        <f t="shared" si="15"/>
        <v>0</v>
      </c>
      <c r="N71" s="89"/>
      <c r="O71" s="28">
        <f t="shared" si="16"/>
        <v>0</v>
      </c>
      <c r="P71" s="6">
        <v>1</v>
      </c>
      <c r="Q71" s="28">
        <f t="shared" si="17"/>
        <v>258290.53133333335</v>
      </c>
      <c r="R71" s="6"/>
      <c r="S71" s="28">
        <f t="shared" si="18"/>
        <v>0</v>
      </c>
      <c r="T71" s="28"/>
      <c r="U71" s="28">
        <f t="shared" si="19"/>
        <v>0</v>
      </c>
      <c r="V71" s="6"/>
      <c r="W71" s="28">
        <f t="shared" si="20"/>
        <v>0</v>
      </c>
      <c r="X71" s="6"/>
      <c r="Y71" s="28">
        <f t="shared" si="21"/>
        <v>0</v>
      </c>
      <c r="Z71" s="6" t="s">
        <v>31</v>
      </c>
      <c r="AA71" s="6" t="s">
        <v>32</v>
      </c>
      <c r="AB71" s="12" t="s">
        <v>41</v>
      </c>
    </row>
    <row r="72" spans="1:28" ht="54" x14ac:dyDescent="0.25">
      <c r="A72" s="41">
        <v>70</v>
      </c>
      <c r="B72" s="47" t="s">
        <v>185</v>
      </c>
      <c r="C72" s="40" t="s">
        <v>35</v>
      </c>
      <c r="D72" s="40" t="s">
        <v>36</v>
      </c>
      <c r="E72" s="41">
        <f t="shared" si="11"/>
        <v>1</v>
      </c>
      <c r="F72" s="30">
        <v>661429.60800000001</v>
      </c>
      <c r="G72" s="28">
        <f t="shared" si="12"/>
        <v>661429.60800000001</v>
      </c>
      <c r="H72" s="88"/>
      <c r="I72" s="31">
        <f t="shared" si="13"/>
        <v>0</v>
      </c>
      <c r="J72" s="6"/>
      <c r="K72" s="28">
        <f t="shared" si="14"/>
        <v>0</v>
      </c>
      <c r="L72" s="6"/>
      <c r="M72" s="28">
        <f t="shared" si="15"/>
        <v>0</v>
      </c>
      <c r="N72" s="89"/>
      <c r="O72" s="28">
        <f t="shared" si="16"/>
        <v>0</v>
      </c>
      <c r="P72" s="6">
        <v>1</v>
      </c>
      <c r="Q72" s="28">
        <f t="shared" si="17"/>
        <v>661429.60800000001</v>
      </c>
      <c r="R72" s="6"/>
      <c r="S72" s="28">
        <f t="shared" si="18"/>
        <v>0</v>
      </c>
      <c r="T72" s="28"/>
      <c r="U72" s="28">
        <f t="shared" si="19"/>
        <v>0</v>
      </c>
      <c r="V72" s="6"/>
      <c r="W72" s="28">
        <f t="shared" si="20"/>
        <v>0</v>
      </c>
      <c r="X72" s="6"/>
      <c r="Y72" s="28">
        <f t="shared" si="21"/>
        <v>0</v>
      </c>
      <c r="Z72" s="6" t="s">
        <v>31</v>
      </c>
      <c r="AA72" s="6" t="s">
        <v>32</v>
      </c>
      <c r="AB72" s="12" t="s">
        <v>37</v>
      </c>
    </row>
    <row r="73" spans="1:28" x14ac:dyDescent="0.25">
      <c r="A73" s="41">
        <v>71</v>
      </c>
      <c r="B73" s="90" t="s">
        <v>186</v>
      </c>
      <c r="C73" s="90" t="s">
        <v>46</v>
      </c>
      <c r="D73" s="90" t="s">
        <v>187</v>
      </c>
      <c r="E73" s="41">
        <f t="shared" si="11"/>
        <v>1</v>
      </c>
      <c r="F73" s="30">
        <v>84158.5</v>
      </c>
      <c r="G73" s="28">
        <f t="shared" si="12"/>
        <v>84158.5</v>
      </c>
      <c r="H73" s="88"/>
      <c r="I73" s="31">
        <f t="shared" si="13"/>
        <v>0</v>
      </c>
      <c r="J73" s="6"/>
      <c r="K73" s="28">
        <f t="shared" si="14"/>
        <v>0</v>
      </c>
      <c r="L73" s="6">
        <v>1</v>
      </c>
      <c r="M73" s="28">
        <f t="shared" si="15"/>
        <v>84158.5</v>
      </c>
      <c r="N73" s="89"/>
      <c r="O73" s="28">
        <f t="shared" si="16"/>
        <v>0</v>
      </c>
      <c r="P73" s="6"/>
      <c r="Q73" s="28">
        <f t="shared" si="17"/>
        <v>0</v>
      </c>
      <c r="R73" s="6"/>
      <c r="S73" s="28">
        <f t="shared" si="18"/>
        <v>0</v>
      </c>
      <c r="T73" s="28"/>
      <c r="U73" s="28">
        <f t="shared" si="19"/>
        <v>0</v>
      </c>
      <c r="V73" s="6"/>
      <c r="W73" s="28">
        <f t="shared" si="20"/>
        <v>0</v>
      </c>
      <c r="X73" s="6"/>
      <c r="Y73" s="28">
        <f t="shared" si="21"/>
        <v>0</v>
      </c>
      <c r="Z73" s="6" t="s">
        <v>31</v>
      </c>
      <c r="AA73" s="6" t="s">
        <v>32</v>
      </c>
      <c r="AB73" s="12" t="s">
        <v>41</v>
      </c>
    </row>
    <row r="74" spans="1:28" x14ac:dyDescent="0.25">
      <c r="A74" s="41">
        <v>72</v>
      </c>
      <c r="B74" s="90" t="s">
        <v>188</v>
      </c>
      <c r="C74" s="90" t="s">
        <v>46</v>
      </c>
      <c r="D74" s="90" t="s">
        <v>189</v>
      </c>
      <c r="E74" s="41">
        <f t="shared" si="11"/>
        <v>1272</v>
      </c>
      <c r="F74" s="30">
        <v>9092.1949999999997</v>
      </c>
      <c r="G74" s="28">
        <f t="shared" si="12"/>
        <v>11565272.039999999</v>
      </c>
      <c r="H74" s="88">
        <v>24</v>
      </c>
      <c r="I74" s="31">
        <f t="shared" si="13"/>
        <v>218212.68</v>
      </c>
      <c r="J74" s="6">
        <v>200</v>
      </c>
      <c r="K74" s="28">
        <f t="shared" si="14"/>
        <v>1818439</v>
      </c>
      <c r="L74" s="6">
        <v>20</v>
      </c>
      <c r="M74" s="28">
        <f t="shared" si="15"/>
        <v>181843.9</v>
      </c>
      <c r="N74" s="89"/>
      <c r="O74" s="28">
        <f t="shared" si="16"/>
        <v>0</v>
      </c>
      <c r="P74" s="6">
        <v>330</v>
      </c>
      <c r="Q74" s="28">
        <f t="shared" si="17"/>
        <v>3000424.35</v>
      </c>
      <c r="R74" s="6">
        <v>200</v>
      </c>
      <c r="S74" s="28">
        <f t="shared" si="18"/>
        <v>1818439</v>
      </c>
      <c r="T74" s="28">
        <v>118</v>
      </c>
      <c r="U74" s="28">
        <f t="shared" si="19"/>
        <v>1072879.01</v>
      </c>
      <c r="V74" s="6">
        <v>30</v>
      </c>
      <c r="W74" s="28">
        <f t="shared" si="20"/>
        <v>272765.84999999998</v>
      </c>
      <c r="X74" s="6">
        <v>350</v>
      </c>
      <c r="Y74" s="28">
        <f t="shared" si="21"/>
        <v>3182268.25</v>
      </c>
      <c r="Z74" s="6" t="s">
        <v>32</v>
      </c>
      <c r="AA74" s="6" t="s">
        <v>32</v>
      </c>
      <c r="AB74" s="12" t="s">
        <v>56</v>
      </c>
    </row>
    <row r="75" spans="1:28" x14ac:dyDescent="0.25">
      <c r="A75" s="41">
        <v>73</v>
      </c>
      <c r="B75" s="90" t="s">
        <v>190</v>
      </c>
      <c r="C75" s="90" t="s">
        <v>46</v>
      </c>
      <c r="D75" s="87" t="s">
        <v>191</v>
      </c>
      <c r="E75" s="41">
        <f t="shared" si="11"/>
        <v>1</v>
      </c>
      <c r="F75" s="30">
        <v>255850</v>
      </c>
      <c r="G75" s="28">
        <f t="shared" si="12"/>
        <v>255850</v>
      </c>
      <c r="H75" s="88"/>
      <c r="I75" s="31">
        <f t="shared" si="13"/>
        <v>0</v>
      </c>
      <c r="J75" s="6"/>
      <c r="K75" s="28">
        <f t="shared" si="14"/>
        <v>0</v>
      </c>
      <c r="L75" s="6"/>
      <c r="M75" s="28">
        <f t="shared" si="15"/>
        <v>0</v>
      </c>
      <c r="N75" s="89"/>
      <c r="O75" s="28">
        <f t="shared" si="16"/>
        <v>0</v>
      </c>
      <c r="P75" s="6"/>
      <c r="Q75" s="28">
        <f t="shared" si="17"/>
        <v>0</v>
      </c>
      <c r="R75" s="6"/>
      <c r="S75" s="28">
        <f t="shared" si="18"/>
        <v>0</v>
      </c>
      <c r="T75" s="28"/>
      <c r="U75" s="28">
        <f t="shared" si="19"/>
        <v>0</v>
      </c>
      <c r="V75" s="6">
        <v>1</v>
      </c>
      <c r="W75" s="28">
        <f t="shared" si="20"/>
        <v>255850</v>
      </c>
      <c r="X75" s="6"/>
      <c r="Y75" s="28">
        <f t="shared" si="21"/>
        <v>0</v>
      </c>
      <c r="Z75" s="6" t="s">
        <v>31</v>
      </c>
      <c r="AA75" s="6" t="s">
        <v>32</v>
      </c>
      <c r="AB75" s="12" t="s">
        <v>60</v>
      </c>
    </row>
    <row r="76" spans="1:28" x14ac:dyDescent="0.25">
      <c r="A76" s="41">
        <v>74</v>
      </c>
      <c r="B76" s="90" t="s">
        <v>192</v>
      </c>
      <c r="C76" s="90" t="s">
        <v>46</v>
      </c>
      <c r="D76" s="90" t="s">
        <v>81</v>
      </c>
      <c r="E76" s="41">
        <f t="shared" si="11"/>
        <v>78</v>
      </c>
      <c r="F76" s="30">
        <v>71520.920606491083</v>
      </c>
      <c r="G76" s="28">
        <f t="shared" si="12"/>
        <v>5578631.8073063046</v>
      </c>
      <c r="H76" s="88">
        <v>7</v>
      </c>
      <c r="I76" s="31">
        <f t="shared" si="13"/>
        <v>500646.44424543757</v>
      </c>
      <c r="J76" s="6">
        <v>2</v>
      </c>
      <c r="K76" s="28">
        <f t="shared" si="14"/>
        <v>143041.84121298217</v>
      </c>
      <c r="L76" s="6"/>
      <c r="M76" s="28">
        <f t="shared" si="15"/>
        <v>0</v>
      </c>
      <c r="N76" s="89"/>
      <c r="O76" s="28">
        <f t="shared" si="16"/>
        <v>0</v>
      </c>
      <c r="P76" s="6">
        <v>6</v>
      </c>
      <c r="Q76" s="28">
        <f t="shared" si="17"/>
        <v>429125.52363894647</v>
      </c>
      <c r="R76" s="6">
        <v>3</v>
      </c>
      <c r="S76" s="28">
        <f t="shared" si="18"/>
        <v>214562.76181947323</v>
      </c>
      <c r="T76" s="28"/>
      <c r="U76" s="28">
        <f t="shared" si="19"/>
        <v>0</v>
      </c>
      <c r="V76" s="6">
        <v>20</v>
      </c>
      <c r="W76" s="28">
        <f t="shared" si="20"/>
        <v>1430418.4121298217</v>
      </c>
      <c r="X76" s="6">
        <v>40</v>
      </c>
      <c r="Y76" s="28">
        <f t="shared" si="21"/>
        <v>2860836.8242596434</v>
      </c>
      <c r="Z76" s="6" t="s">
        <v>31</v>
      </c>
      <c r="AA76" s="6" t="s">
        <v>32</v>
      </c>
      <c r="AB76" s="12" t="s">
        <v>60</v>
      </c>
    </row>
    <row r="77" spans="1:28" x14ac:dyDescent="0.25">
      <c r="A77" s="41">
        <v>75</v>
      </c>
      <c r="B77" s="90" t="s">
        <v>193</v>
      </c>
      <c r="C77" s="90" t="s">
        <v>46</v>
      </c>
      <c r="D77" s="90" t="s">
        <v>187</v>
      </c>
      <c r="E77" s="41">
        <f t="shared" si="11"/>
        <v>70</v>
      </c>
      <c r="F77" s="30">
        <v>55487.710490791877</v>
      </c>
      <c r="G77" s="28">
        <f t="shared" si="12"/>
        <v>3884139.7343554315</v>
      </c>
      <c r="H77" s="88"/>
      <c r="I77" s="31">
        <f t="shared" si="13"/>
        <v>0</v>
      </c>
      <c r="J77" s="6"/>
      <c r="K77" s="28">
        <f t="shared" si="14"/>
        <v>0</v>
      </c>
      <c r="L77" s="6"/>
      <c r="M77" s="28">
        <f t="shared" si="15"/>
        <v>0</v>
      </c>
      <c r="N77" s="89"/>
      <c r="O77" s="28">
        <f t="shared" si="16"/>
        <v>0</v>
      </c>
      <c r="P77" s="6">
        <v>70</v>
      </c>
      <c r="Q77" s="28">
        <f t="shared" si="17"/>
        <v>3884139.7343554315</v>
      </c>
      <c r="R77" s="6"/>
      <c r="S77" s="28">
        <f t="shared" si="18"/>
        <v>0</v>
      </c>
      <c r="T77" s="28"/>
      <c r="U77" s="28">
        <f t="shared" si="19"/>
        <v>0</v>
      </c>
      <c r="V77" s="6"/>
      <c r="W77" s="28">
        <f t="shared" si="20"/>
        <v>0</v>
      </c>
      <c r="X77" s="6"/>
      <c r="Y77" s="28">
        <f t="shared" si="21"/>
        <v>0</v>
      </c>
      <c r="Z77" s="6" t="s">
        <v>32</v>
      </c>
      <c r="AA77" s="6" t="s">
        <v>32</v>
      </c>
      <c r="AB77" s="12" t="s">
        <v>37</v>
      </c>
    </row>
    <row r="78" spans="1:28" x14ac:dyDescent="0.25">
      <c r="A78" s="41">
        <v>76</v>
      </c>
      <c r="B78" s="92" t="s">
        <v>194</v>
      </c>
      <c r="C78" s="90" t="s">
        <v>46</v>
      </c>
      <c r="D78" s="90" t="s">
        <v>195</v>
      </c>
      <c r="E78" s="41">
        <f t="shared" si="11"/>
        <v>1</v>
      </c>
      <c r="F78" s="30">
        <v>508794.66666666669</v>
      </c>
      <c r="G78" s="28">
        <f t="shared" si="12"/>
        <v>508794.66666666669</v>
      </c>
      <c r="H78" s="88"/>
      <c r="I78" s="31">
        <f t="shared" si="13"/>
        <v>0</v>
      </c>
      <c r="J78" s="6"/>
      <c r="K78" s="28">
        <f t="shared" si="14"/>
        <v>0</v>
      </c>
      <c r="L78" s="6"/>
      <c r="M78" s="28">
        <f t="shared" si="15"/>
        <v>0</v>
      </c>
      <c r="N78" s="89"/>
      <c r="O78" s="28">
        <f t="shared" si="16"/>
        <v>0</v>
      </c>
      <c r="P78" s="6"/>
      <c r="Q78" s="28">
        <f t="shared" si="17"/>
        <v>0</v>
      </c>
      <c r="R78" s="6"/>
      <c r="S78" s="28">
        <f t="shared" si="18"/>
        <v>0</v>
      </c>
      <c r="T78" s="28"/>
      <c r="U78" s="28">
        <f t="shared" si="19"/>
        <v>0</v>
      </c>
      <c r="V78" s="6">
        <v>1</v>
      </c>
      <c r="W78" s="28">
        <f t="shared" si="20"/>
        <v>508794.66666666669</v>
      </c>
      <c r="X78" s="6"/>
      <c r="Y78" s="28">
        <f t="shared" si="21"/>
        <v>0</v>
      </c>
      <c r="Z78" s="6" t="s">
        <v>31</v>
      </c>
      <c r="AA78" s="6" t="s">
        <v>32</v>
      </c>
      <c r="AB78" s="12" t="s">
        <v>60</v>
      </c>
    </row>
    <row r="79" spans="1:28" ht="54" x14ac:dyDescent="0.25">
      <c r="A79" s="41">
        <v>77</v>
      </c>
      <c r="B79" s="90" t="s">
        <v>196</v>
      </c>
      <c r="C79" s="90" t="s">
        <v>46</v>
      </c>
      <c r="D79" s="90" t="s">
        <v>195</v>
      </c>
      <c r="E79" s="41">
        <f t="shared" si="11"/>
        <v>1</v>
      </c>
      <c r="F79" s="30">
        <v>455971</v>
      </c>
      <c r="G79" s="28">
        <f t="shared" si="12"/>
        <v>455971</v>
      </c>
      <c r="H79" s="88"/>
      <c r="I79" s="31">
        <f t="shared" si="13"/>
        <v>0</v>
      </c>
      <c r="J79" s="6"/>
      <c r="K79" s="28">
        <f t="shared" si="14"/>
        <v>0</v>
      </c>
      <c r="L79" s="6"/>
      <c r="M79" s="28">
        <f t="shared" si="15"/>
        <v>0</v>
      </c>
      <c r="N79" s="89"/>
      <c r="O79" s="28">
        <f t="shared" si="16"/>
        <v>0</v>
      </c>
      <c r="P79" s="6"/>
      <c r="Q79" s="28">
        <f t="shared" si="17"/>
        <v>0</v>
      </c>
      <c r="R79" s="6">
        <v>1</v>
      </c>
      <c r="S79" s="28">
        <f t="shared" si="18"/>
        <v>455971</v>
      </c>
      <c r="T79" s="28"/>
      <c r="U79" s="28">
        <f t="shared" si="19"/>
        <v>0</v>
      </c>
      <c r="V79" s="6"/>
      <c r="W79" s="28">
        <f t="shared" si="20"/>
        <v>0</v>
      </c>
      <c r="X79" s="6"/>
      <c r="Y79" s="28">
        <f t="shared" si="21"/>
        <v>0</v>
      </c>
      <c r="Z79" s="6" t="s">
        <v>31</v>
      </c>
      <c r="AA79" s="6" t="s">
        <v>32</v>
      </c>
      <c r="AB79" s="12" t="s">
        <v>56</v>
      </c>
    </row>
    <row r="80" spans="1:28" x14ac:dyDescent="0.25">
      <c r="A80" s="41">
        <v>78</v>
      </c>
      <c r="B80" s="90" t="s">
        <v>197</v>
      </c>
      <c r="C80" s="90" t="s">
        <v>198</v>
      </c>
      <c r="D80" s="90" t="s">
        <v>199</v>
      </c>
      <c r="E80" s="41">
        <f t="shared" si="11"/>
        <v>2</v>
      </c>
      <c r="F80" s="30">
        <v>236372.14292586985</v>
      </c>
      <c r="G80" s="28">
        <f t="shared" si="12"/>
        <v>472744.2858517397</v>
      </c>
      <c r="H80" s="88"/>
      <c r="I80" s="31">
        <f t="shared" si="13"/>
        <v>0</v>
      </c>
      <c r="J80" s="6"/>
      <c r="K80" s="28">
        <f t="shared" si="14"/>
        <v>0</v>
      </c>
      <c r="L80" s="6">
        <v>2</v>
      </c>
      <c r="M80" s="28">
        <f t="shared" si="15"/>
        <v>472744.2858517397</v>
      </c>
      <c r="N80" s="89"/>
      <c r="O80" s="28">
        <f t="shared" si="16"/>
        <v>0</v>
      </c>
      <c r="P80" s="6"/>
      <c r="Q80" s="28">
        <f t="shared" si="17"/>
        <v>0</v>
      </c>
      <c r="R80" s="6"/>
      <c r="S80" s="28">
        <f t="shared" si="18"/>
        <v>0</v>
      </c>
      <c r="T80" s="28"/>
      <c r="U80" s="28">
        <f t="shared" si="19"/>
        <v>0</v>
      </c>
      <c r="V80" s="6"/>
      <c r="W80" s="28">
        <f t="shared" si="20"/>
        <v>0</v>
      </c>
      <c r="X80" s="6"/>
      <c r="Y80" s="28">
        <f t="shared" si="21"/>
        <v>0</v>
      </c>
      <c r="Z80" s="6" t="s">
        <v>31</v>
      </c>
      <c r="AA80" s="6" t="s">
        <v>32</v>
      </c>
      <c r="AB80" s="12" t="s">
        <v>76</v>
      </c>
    </row>
    <row r="81" spans="1:28" ht="108" x14ac:dyDescent="0.25">
      <c r="A81" s="41">
        <v>79</v>
      </c>
      <c r="B81" s="40" t="s">
        <v>200</v>
      </c>
      <c r="C81" s="40" t="s">
        <v>201</v>
      </c>
      <c r="D81" s="40" t="s">
        <v>202</v>
      </c>
      <c r="E81" s="41">
        <f t="shared" si="11"/>
        <v>2</v>
      </c>
      <c r="F81" s="30">
        <v>405581.5</v>
      </c>
      <c r="G81" s="28">
        <f t="shared" si="12"/>
        <v>811163</v>
      </c>
      <c r="H81" s="88"/>
      <c r="I81" s="31">
        <f t="shared" si="13"/>
        <v>0</v>
      </c>
      <c r="J81" s="6"/>
      <c r="K81" s="28">
        <f t="shared" si="14"/>
        <v>0</v>
      </c>
      <c r="L81" s="6"/>
      <c r="M81" s="28">
        <f t="shared" si="15"/>
        <v>0</v>
      </c>
      <c r="N81" s="89"/>
      <c r="O81" s="28">
        <f t="shared" si="16"/>
        <v>0</v>
      </c>
      <c r="P81" s="6"/>
      <c r="Q81" s="28">
        <f t="shared" si="17"/>
        <v>0</v>
      </c>
      <c r="R81" s="6"/>
      <c r="S81" s="28">
        <f t="shared" si="18"/>
        <v>0</v>
      </c>
      <c r="T81" s="28"/>
      <c r="U81" s="28">
        <f t="shared" si="19"/>
        <v>0</v>
      </c>
      <c r="V81" s="6">
        <v>2</v>
      </c>
      <c r="W81" s="28">
        <f t="shared" si="20"/>
        <v>811163</v>
      </c>
      <c r="X81" s="6"/>
      <c r="Y81" s="28">
        <f t="shared" si="21"/>
        <v>0</v>
      </c>
      <c r="Z81" s="6" t="s">
        <v>31</v>
      </c>
      <c r="AA81" s="6" t="s">
        <v>32</v>
      </c>
      <c r="AB81" s="12" t="s">
        <v>60</v>
      </c>
    </row>
    <row r="82" spans="1:28" ht="27" x14ac:dyDescent="0.25">
      <c r="A82" s="41">
        <v>80</v>
      </c>
      <c r="B82" s="90" t="s">
        <v>203</v>
      </c>
      <c r="C82" s="90" t="s">
        <v>46</v>
      </c>
      <c r="D82" s="90" t="s">
        <v>187</v>
      </c>
      <c r="E82" s="41">
        <f t="shared" si="11"/>
        <v>2</v>
      </c>
      <c r="F82" s="30">
        <v>128711.86355462947</v>
      </c>
      <c r="G82" s="28">
        <f t="shared" si="12"/>
        <v>257423.72710925894</v>
      </c>
      <c r="H82" s="88">
        <v>1</v>
      </c>
      <c r="I82" s="31">
        <f t="shared" si="13"/>
        <v>128711.86355462947</v>
      </c>
      <c r="J82" s="6"/>
      <c r="K82" s="28">
        <f t="shared" si="14"/>
        <v>0</v>
      </c>
      <c r="L82" s="6"/>
      <c r="M82" s="28">
        <f t="shared" si="15"/>
        <v>0</v>
      </c>
      <c r="N82" s="89"/>
      <c r="O82" s="28">
        <f t="shared" si="16"/>
        <v>0</v>
      </c>
      <c r="P82" s="6"/>
      <c r="Q82" s="28">
        <f t="shared" si="17"/>
        <v>0</v>
      </c>
      <c r="R82" s="6"/>
      <c r="S82" s="28">
        <f t="shared" si="18"/>
        <v>0</v>
      </c>
      <c r="T82" s="28"/>
      <c r="U82" s="28">
        <f t="shared" si="19"/>
        <v>0</v>
      </c>
      <c r="V82" s="6">
        <v>1</v>
      </c>
      <c r="W82" s="28">
        <f t="shared" si="20"/>
        <v>128711.86355462947</v>
      </c>
      <c r="X82" s="6"/>
      <c r="Y82" s="28">
        <f t="shared" si="21"/>
        <v>0</v>
      </c>
      <c r="Z82" s="6" t="s">
        <v>31</v>
      </c>
      <c r="AA82" s="6" t="s">
        <v>31</v>
      </c>
      <c r="AB82" s="12" t="s">
        <v>60</v>
      </c>
    </row>
    <row r="83" spans="1:28" ht="27" x14ac:dyDescent="0.25">
      <c r="A83" s="41">
        <v>81</v>
      </c>
      <c r="B83" s="40" t="s">
        <v>204</v>
      </c>
      <c r="C83" s="40" t="s">
        <v>205</v>
      </c>
      <c r="D83" s="40" t="s">
        <v>206</v>
      </c>
      <c r="E83" s="41">
        <f t="shared" si="11"/>
        <v>1</v>
      </c>
      <c r="F83" s="30">
        <v>475673.53138894669</v>
      </c>
      <c r="G83" s="28">
        <f t="shared" si="12"/>
        <v>475673.53138894669</v>
      </c>
      <c r="H83" s="88"/>
      <c r="I83" s="31">
        <f t="shared" si="13"/>
        <v>0</v>
      </c>
      <c r="J83" s="6"/>
      <c r="K83" s="28">
        <f t="shared" si="14"/>
        <v>0</v>
      </c>
      <c r="L83" s="6"/>
      <c r="M83" s="28">
        <f t="shared" si="15"/>
        <v>0</v>
      </c>
      <c r="N83" s="89"/>
      <c r="O83" s="28">
        <f t="shared" si="16"/>
        <v>0</v>
      </c>
      <c r="P83" s="6"/>
      <c r="Q83" s="28">
        <f t="shared" si="17"/>
        <v>0</v>
      </c>
      <c r="R83" s="6"/>
      <c r="S83" s="28">
        <f t="shared" si="18"/>
        <v>0</v>
      </c>
      <c r="T83" s="28"/>
      <c r="U83" s="28">
        <f t="shared" si="19"/>
        <v>0</v>
      </c>
      <c r="V83" s="6">
        <v>1</v>
      </c>
      <c r="W83" s="28">
        <f t="shared" si="20"/>
        <v>475673.53138894669</v>
      </c>
      <c r="X83" s="6"/>
      <c r="Y83" s="28">
        <f t="shared" si="21"/>
        <v>0</v>
      </c>
      <c r="Z83" s="6" t="s">
        <v>31</v>
      </c>
      <c r="AA83" s="6" t="s">
        <v>32</v>
      </c>
      <c r="AB83" s="12" t="s">
        <v>60</v>
      </c>
    </row>
    <row r="84" spans="1:28" ht="18.75" customHeight="1" x14ac:dyDescent="0.25">
      <c r="A84" s="41">
        <v>82</v>
      </c>
      <c r="B84" s="90" t="s">
        <v>207</v>
      </c>
      <c r="C84" s="90" t="s">
        <v>208</v>
      </c>
      <c r="D84" s="90" t="s">
        <v>209</v>
      </c>
      <c r="E84" s="41">
        <f t="shared" si="11"/>
        <v>5</v>
      </c>
      <c r="F84" s="30">
        <v>327596.38024285715</v>
      </c>
      <c r="G84" s="28">
        <f t="shared" si="12"/>
        <v>1637981.9012142858</v>
      </c>
      <c r="H84" s="88"/>
      <c r="I84" s="31">
        <f t="shared" si="13"/>
        <v>0</v>
      </c>
      <c r="J84" s="6">
        <v>1</v>
      </c>
      <c r="K84" s="28">
        <f t="shared" si="14"/>
        <v>327596.38024285715</v>
      </c>
      <c r="L84" s="6"/>
      <c r="M84" s="28">
        <f t="shared" si="15"/>
        <v>0</v>
      </c>
      <c r="N84" s="89"/>
      <c r="O84" s="28">
        <f t="shared" si="16"/>
        <v>0</v>
      </c>
      <c r="P84" s="6">
        <v>4</v>
      </c>
      <c r="Q84" s="28">
        <f t="shared" si="17"/>
        <v>1310385.5209714286</v>
      </c>
      <c r="R84" s="6"/>
      <c r="S84" s="28">
        <f t="shared" si="18"/>
        <v>0</v>
      </c>
      <c r="T84" s="28"/>
      <c r="U84" s="28">
        <f t="shared" si="19"/>
        <v>0</v>
      </c>
      <c r="V84" s="6"/>
      <c r="W84" s="28">
        <f t="shared" si="20"/>
        <v>0</v>
      </c>
      <c r="X84" s="6"/>
      <c r="Y84" s="28">
        <f t="shared" si="21"/>
        <v>0</v>
      </c>
      <c r="Z84" s="6" t="s">
        <v>31</v>
      </c>
      <c r="AA84" s="6" t="s">
        <v>32</v>
      </c>
      <c r="AB84" s="12" t="s">
        <v>37</v>
      </c>
    </row>
    <row r="85" spans="1:28" x14ac:dyDescent="0.25">
      <c r="A85" s="41">
        <v>83</v>
      </c>
      <c r="B85" s="90" t="s">
        <v>210</v>
      </c>
      <c r="C85" s="90" t="s">
        <v>211</v>
      </c>
      <c r="D85" s="90" t="s">
        <v>212</v>
      </c>
      <c r="E85" s="41">
        <f t="shared" si="11"/>
        <v>9</v>
      </c>
      <c r="F85" s="30">
        <v>300338.52291391982</v>
      </c>
      <c r="G85" s="28">
        <f t="shared" si="12"/>
        <v>2703046.7062252783</v>
      </c>
      <c r="H85" s="88"/>
      <c r="I85" s="31">
        <f t="shared" si="13"/>
        <v>0</v>
      </c>
      <c r="J85" s="6">
        <v>2</v>
      </c>
      <c r="K85" s="28">
        <f t="shared" si="14"/>
        <v>600677.04582783964</v>
      </c>
      <c r="L85" s="6"/>
      <c r="M85" s="28">
        <f t="shared" si="15"/>
        <v>0</v>
      </c>
      <c r="N85" s="89"/>
      <c r="O85" s="28">
        <f t="shared" si="16"/>
        <v>0</v>
      </c>
      <c r="P85" s="6">
        <v>4</v>
      </c>
      <c r="Q85" s="28">
        <f t="shared" si="17"/>
        <v>1201354.0916556793</v>
      </c>
      <c r="R85" s="6">
        <v>3</v>
      </c>
      <c r="S85" s="28">
        <f t="shared" si="18"/>
        <v>901015.56874175952</v>
      </c>
      <c r="T85" s="28"/>
      <c r="U85" s="28">
        <f t="shared" si="19"/>
        <v>0</v>
      </c>
      <c r="V85" s="6"/>
      <c r="W85" s="28">
        <f t="shared" si="20"/>
        <v>0</v>
      </c>
      <c r="X85" s="6"/>
      <c r="Y85" s="28">
        <f t="shared" si="21"/>
        <v>0</v>
      </c>
      <c r="Z85" s="6" t="s">
        <v>31</v>
      </c>
      <c r="AA85" s="6" t="s">
        <v>32</v>
      </c>
      <c r="AB85" s="12" t="s">
        <v>37</v>
      </c>
    </row>
    <row r="86" spans="1:28" x14ac:dyDescent="0.25">
      <c r="A86" s="41">
        <v>84</v>
      </c>
      <c r="B86" s="90" t="s">
        <v>213</v>
      </c>
      <c r="C86" s="90" t="s">
        <v>214</v>
      </c>
      <c r="D86" s="90" t="s">
        <v>215</v>
      </c>
      <c r="E86" s="41">
        <f t="shared" si="11"/>
        <v>1</v>
      </c>
      <c r="F86" s="30">
        <v>686021.79099999997</v>
      </c>
      <c r="G86" s="28">
        <f t="shared" si="12"/>
        <v>686021.79099999997</v>
      </c>
      <c r="H86" s="88"/>
      <c r="I86" s="31">
        <f t="shared" si="13"/>
        <v>0</v>
      </c>
      <c r="J86" s="6">
        <v>1</v>
      </c>
      <c r="K86" s="28">
        <f t="shared" si="14"/>
        <v>686021.79099999997</v>
      </c>
      <c r="L86" s="6"/>
      <c r="M86" s="28">
        <f t="shared" si="15"/>
        <v>0</v>
      </c>
      <c r="N86" s="89"/>
      <c r="O86" s="28">
        <f t="shared" si="16"/>
        <v>0</v>
      </c>
      <c r="P86" s="6"/>
      <c r="Q86" s="28">
        <f t="shared" si="17"/>
        <v>0</v>
      </c>
      <c r="R86" s="6"/>
      <c r="S86" s="28">
        <f t="shared" si="18"/>
        <v>0</v>
      </c>
      <c r="T86" s="28"/>
      <c r="U86" s="28">
        <f t="shared" si="19"/>
        <v>0</v>
      </c>
      <c r="V86" s="6"/>
      <c r="W86" s="28">
        <f t="shared" si="20"/>
        <v>0</v>
      </c>
      <c r="X86" s="6"/>
      <c r="Y86" s="28">
        <f t="shared" si="21"/>
        <v>0</v>
      </c>
      <c r="Z86" s="6" t="s">
        <v>31</v>
      </c>
      <c r="AA86" s="6" t="s">
        <v>32</v>
      </c>
      <c r="AB86" s="12" t="s">
        <v>41</v>
      </c>
    </row>
    <row r="87" spans="1:28" x14ac:dyDescent="0.25">
      <c r="A87" s="41">
        <v>85</v>
      </c>
      <c r="B87" s="90" t="s">
        <v>216</v>
      </c>
      <c r="C87" s="90" t="s">
        <v>217</v>
      </c>
      <c r="D87" s="90" t="s">
        <v>218</v>
      </c>
      <c r="E87" s="41">
        <f t="shared" si="11"/>
        <v>4</v>
      </c>
      <c r="F87" s="30">
        <v>226685</v>
      </c>
      <c r="G87" s="28">
        <f t="shared" si="12"/>
        <v>906740</v>
      </c>
      <c r="H87" s="88"/>
      <c r="I87" s="31">
        <f t="shared" si="13"/>
        <v>0</v>
      </c>
      <c r="J87" s="6">
        <v>1</v>
      </c>
      <c r="K87" s="28">
        <f t="shared" si="14"/>
        <v>226685</v>
      </c>
      <c r="L87" s="6"/>
      <c r="M87" s="28">
        <f t="shared" si="15"/>
        <v>0</v>
      </c>
      <c r="N87" s="89"/>
      <c r="O87" s="28">
        <f t="shared" si="16"/>
        <v>0</v>
      </c>
      <c r="P87" s="6">
        <v>3</v>
      </c>
      <c r="Q87" s="28">
        <f t="shared" si="17"/>
        <v>680055</v>
      </c>
      <c r="R87" s="6"/>
      <c r="S87" s="28">
        <f t="shared" si="18"/>
        <v>0</v>
      </c>
      <c r="T87" s="28"/>
      <c r="U87" s="28">
        <f t="shared" si="19"/>
        <v>0</v>
      </c>
      <c r="V87" s="6"/>
      <c r="W87" s="28">
        <f t="shared" si="20"/>
        <v>0</v>
      </c>
      <c r="X87" s="6"/>
      <c r="Y87" s="28">
        <f t="shared" si="21"/>
        <v>0</v>
      </c>
      <c r="Z87" s="6" t="s">
        <v>31</v>
      </c>
      <c r="AA87" s="6" t="s">
        <v>32</v>
      </c>
      <c r="AB87" s="12" t="s">
        <v>219</v>
      </c>
    </row>
    <row r="88" spans="1:28" ht="32.25" customHeight="1" x14ac:dyDescent="0.25">
      <c r="A88" s="41">
        <v>86</v>
      </c>
      <c r="B88" s="90" t="s">
        <v>220</v>
      </c>
      <c r="C88" s="90" t="s">
        <v>221</v>
      </c>
      <c r="D88" s="90" t="s">
        <v>222</v>
      </c>
      <c r="E88" s="41">
        <f t="shared" si="11"/>
        <v>3</v>
      </c>
      <c r="F88" s="30">
        <v>400136.43685999996</v>
      </c>
      <c r="G88" s="28">
        <f t="shared" si="12"/>
        <v>1200409.3105799998</v>
      </c>
      <c r="H88" s="88">
        <v>2</v>
      </c>
      <c r="I88" s="31">
        <f t="shared" si="13"/>
        <v>800272.87371999992</v>
      </c>
      <c r="J88" s="6"/>
      <c r="K88" s="28">
        <f t="shared" si="14"/>
        <v>0</v>
      </c>
      <c r="L88" s="6">
        <v>1</v>
      </c>
      <c r="M88" s="28">
        <f t="shared" si="15"/>
        <v>400136.43685999996</v>
      </c>
      <c r="N88" s="89"/>
      <c r="O88" s="28">
        <f t="shared" si="16"/>
        <v>0</v>
      </c>
      <c r="P88" s="6"/>
      <c r="Q88" s="28">
        <f t="shared" si="17"/>
        <v>0</v>
      </c>
      <c r="R88" s="6"/>
      <c r="S88" s="28">
        <f t="shared" si="18"/>
        <v>0</v>
      </c>
      <c r="T88" s="28"/>
      <c r="U88" s="28">
        <f t="shared" si="19"/>
        <v>0</v>
      </c>
      <c r="V88" s="6"/>
      <c r="W88" s="28">
        <f t="shared" si="20"/>
        <v>0</v>
      </c>
      <c r="X88" s="6"/>
      <c r="Y88" s="28">
        <f t="shared" si="21"/>
        <v>0</v>
      </c>
      <c r="Z88" s="6" t="s">
        <v>31</v>
      </c>
      <c r="AA88" s="6" t="s">
        <v>32</v>
      </c>
      <c r="AB88" s="12" t="s">
        <v>33</v>
      </c>
    </row>
    <row r="89" spans="1:28" ht="67.5" x14ac:dyDescent="0.25">
      <c r="A89" s="41">
        <v>87</v>
      </c>
      <c r="B89" s="90" t="s">
        <v>223</v>
      </c>
      <c r="C89" s="90" t="s">
        <v>224</v>
      </c>
      <c r="D89" s="90" t="s">
        <v>199</v>
      </c>
      <c r="E89" s="41">
        <f t="shared" si="11"/>
        <v>2</v>
      </c>
      <c r="F89" s="30">
        <v>265609.24651999999</v>
      </c>
      <c r="G89" s="28">
        <f t="shared" si="12"/>
        <v>531218.49303999997</v>
      </c>
      <c r="H89" s="88"/>
      <c r="I89" s="31">
        <f t="shared" si="13"/>
        <v>0</v>
      </c>
      <c r="J89" s="6">
        <v>1</v>
      </c>
      <c r="K89" s="28">
        <f t="shared" si="14"/>
        <v>265609.24651999999</v>
      </c>
      <c r="L89" s="6">
        <v>1</v>
      </c>
      <c r="M89" s="28">
        <f t="shared" si="15"/>
        <v>265609.24651999999</v>
      </c>
      <c r="N89" s="89"/>
      <c r="O89" s="28">
        <f t="shared" si="16"/>
        <v>0</v>
      </c>
      <c r="P89" s="6"/>
      <c r="Q89" s="28">
        <f t="shared" si="17"/>
        <v>0</v>
      </c>
      <c r="R89" s="6"/>
      <c r="S89" s="28">
        <f t="shared" si="18"/>
        <v>0</v>
      </c>
      <c r="T89" s="28"/>
      <c r="U89" s="28">
        <f t="shared" si="19"/>
        <v>0</v>
      </c>
      <c r="V89" s="6"/>
      <c r="W89" s="28">
        <f t="shared" si="20"/>
        <v>0</v>
      </c>
      <c r="X89" s="6"/>
      <c r="Y89" s="28">
        <f t="shared" si="21"/>
        <v>0</v>
      </c>
      <c r="Z89" s="6" t="s">
        <v>31</v>
      </c>
      <c r="AA89" s="6" t="s">
        <v>32</v>
      </c>
      <c r="AB89" s="12" t="s">
        <v>76</v>
      </c>
    </row>
    <row r="90" spans="1:28" x14ac:dyDescent="0.25">
      <c r="A90" s="41">
        <v>88</v>
      </c>
      <c r="B90" s="92" t="s">
        <v>225</v>
      </c>
      <c r="C90" s="92" t="s">
        <v>226</v>
      </c>
      <c r="D90" s="92" t="s">
        <v>227</v>
      </c>
      <c r="E90" s="41">
        <f t="shared" si="11"/>
        <v>1</v>
      </c>
      <c r="F90" s="30">
        <v>214200</v>
      </c>
      <c r="G90" s="28">
        <f t="shared" si="12"/>
        <v>214200</v>
      </c>
      <c r="H90" s="88"/>
      <c r="I90" s="31">
        <f t="shared" si="13"/>
        <v>0</v>
      </c>
      <c r="J90" s="6"/>
      <c r="K90" s="28">
        <f t="shared" si="14"/>
        <v>0</v>
      </c>
      <c r="L90" s="6">
        <v>1</v>
      </c>
      <c r="M90" s="28">
        <f t="shared" si="15"/>
        <v>214200</v>
      </c>
      <c r="N90" s="89"/>
      <c r="O90" s="28">
        <f t="shared" si="16"/>
        <v>0</v>
      </c>
      <c r="P90" s="6"/>
      <c r="Q90" s="28">
        <f t="shared" si="17"/>
        <v>0</v>
      </c>
      <c r="R90" s="6"/>
      <c r="S90" s="28">
        <f t="shared" si="18"/>
        <v>0</v>
      </c>
      <c r="T90" s="28"/>
      <c r="U90" s="28">
        <f t="shared" si="19"/>
        <v>0</v>
      </c>
      <c r="V90" s="6"/>
      <c r="W90" s="28">
        <f t="shared" si="20"/>
        <v>0</v>
      </c>
      <c r="X90" s="6"/>
      <c r="Y90" s="28">
        <f t="shared" si="21"/>
        <v>0</v>
      </c>
      <c r="Z90" s="6" t="s">
        <v>31</v>
      </c>
      <c r="AA90" s="6" t="s">
        <v>32</v>
      </c>
      <c r="AB90" s="12" t="s">
        <v>76</v>
      </c>
    </row>
    <row r="91" spans="1:28" ht="27" x14ac:dyDescent="0.25">
      <c r="A91" s="41">
        <v>89</v>
      </c>
      <c r="B91" s="90" t="s">
        <v>228</v>
      </c>
      <c r="C91" s="90" t="s">
        <v>229</v>
      </c>
      <c r="D91" s="90" t="s">
        <v>209</v>
      </c>
      <c r="E91" s="41">
        <f t="shared" si="11"/>
        <v>1</v>
      </c>
      <c r="F91" s="30">
        <v>151222</v>
      </c>
      <c r="G91" s="28">
        <f t="shared" si="12"/>
        <v>151222</v>
      </c>
      <c r="H91" s="88"/>
      <c r="I91" s="31">
        <f t="shared" si="13"/>
        <v>0</v>
      </c>
      <c r="J91" s="6">
        <v>1</v>
      </c>
      <c r="K91" s="28">
        <f t="shared" si="14"/>
        <v>151222</v>
      </c>
      <c r="L91" s="6"/>
      <c r="M91" s="28">
        <f t="shared" si="15"/>
        <v>0</v>
      </c>
      <c r="N91" s="89"/>
      <c r="O91" s="28">
        <f t="shared" si="16"/>
        <v>0</v>
      </c>
      <c r="P91" s="6"/>
      <c r="Q91" s="28">
        <f t="shared" si="17"/>
        <v>0</v>
      </c>
      <c r="R91" s="6"/>
      <c r="S91" s="28">
        <f t="shared" si="18"/>
        <v>0</v>
      </c>
      <c r="T91" s="28"/>
      <c r="U91" s="28">
        <f t="shared" si="19"/>
        <v>0</v>
      </c>
      <c r="V91" s="6"/>
      <c r="W91" s="28">
        <f t="shared" si="20"/>
        <v>0</v>
      </c>
      <c r="X91" s="6"/>
      <c r="Y91" s="28">
        <f t="shared" si="21"/>
        <v>0</v>
      </c>
      <c r="Z91" s="6" t="s">
        <v>31</v>
      </c>
      <c r="AA91" s="6" t="s">
        <v>32</v>
      </c>
      <c r="AB91" s="12" t="s">
        <v>41</v>
      </c>
    </row>
    <row r="92" spans="1:28" ht="27" x14ac:dyDescent="0.25">
      <c r="A92" s="41">
        <v>90</v>
      </c>
      <c r="B92" s="90" t="s">
        <v>230</v>
      </c>
      <c r="C92" s="40" t="s">
        <v>231</v>
      </c>
      <c r="D92" s="40" t="s">
        <v>232</v>
      </c>
      <c r="E92" s="41">
        <f t="shared" si="11"/>
        <v>8</v>
      </c>
      <c r="F92" s="30">
        <v>232342.75</v>
      </c>
      <c r="G92" s="28">
        <f t="shared" si="12"/>
        <v>1858742</v>
      </c>
      <c r="H92" s="88"/>
      <c r="I92" s="31">
        <f t="shared" si="13"/>
        <v>0</v>
      </c>
      <c r="J92" s="6"/>
      <c r="K92" s="28">
        <f t="shared" si="14"/>
        <v>0</v>
      </c>
      <c r="L92" s="6"/>
      <c r="M92" s="28">
        <f t="shared" si="15"/>
        <v>0</v>
      </c>
      <c r="N92" s="89"/>
      <c r="O92" s="28">
        <f t="shared" si="16"/>
        <v>0</v>
      </c>
      <c r="P92" s="6">
        <v>6</v>
      </c>
      <c r="Q92" s="28">
        <f t="shared" si="17"/>
        <v>1394056.5</v>
      </c>
      <c r="R92" s="6">
        <v>2</v>
      </c>
      <c r="S92" s="28">
        <f t="shared" si="18"/>
        <v>464685.5</v>
      </c>
      <c r="T92" s="28"/>
      <c r="U92" s="28">
        <f t="shared" si="19"/>
        <v>0</v>
      </c>
      <c r="V92" s="6"/>
      <c r="W92" s="28">
        <f t="shared" si="20"/>
        <v>0</v>
      </c>
      <c r="X92" s="6"/>
      <c r="Y92" s="28">
        <f t="shared" si="21"/>
        <v>0</v>
      </c>
      <c r="Z92" s="6" t="s">
        <v>31</v>
      </c>
      <c r="AA92" s="6" t="s">
        <v>32</v>
      </c>
      <c r="AB92" s="12" t="s">
        <v>37</v>
      </c>
    </row>
    <row r="93" spans="1:28" x14ac:dyDescent="0.25">
      <c r="A93" s="41">
        <v>91</v>
      </c>
      <c r="B93" s="90" t="s">
        <v>233</v>
      </c>
      <c r="C93" s="90" t="s">
        <v>46</v>
      </c>
      <c r="D93" s="90" t="s">
        <v>234</v>
      </c>
      <c r="E93" s="41">
        <f t="shared" si="11"/>
        <v>1</v>
      </c>
      <c r="F93" s="30">
        <v>2406654.1513999999</v>
      </c>
      <c r="G93" s="28">
        <f t="shared" si="12"/>
        <v>2406654.1513999999</v>
      </c>
      <c r="H93" s="88"/>
      <c r="I93" s="31">
        <f t="shared" si="13"/>
        <v>0</v>
      </c>
      <c r="J93" s="6"/>
      <c r="K93" s="28">
        <f t="shared" si="14"/>
        <v>0</v>
      </c>
      <c r="L93" s="6">
        <v>1</v>
      </c>
      <c r="M93" s="28">
        <f t="shared" si="15"/>
        <v>2406654.1513999999</v>
      </c>
      <c r="N93" s="89"/>
      <c r="O93" s="28">
        <f t="shared" si="16"/>
        <v>0</v>
      </c>
      <c r="P93" s="6"/>
      <c r="Q93" s="28">
        <f t="shared" si="17"/>
        <v>0</v>
      </c>
      <c r="R93" s="6"/>
      <c r="S93" s="28">
        <f t="shared" si="18"/>
        <v>0</v>
      </c>
      <c r="T93" s="28"/>
      <c r="U93" s="28">
        <f t="shared" si="19"/>
        <v>0</v>
      </c>
      <c r="V93" s="6"/>
      <c r="W93" s="28">
        <f t="shared" si="20"/>
        <v>0</v>
      </c>
      <c r="X93" s="6"/>
      <c r="Y93" s="28">
        <f t="shared" si="21"/>
        <v>0</v>
      </c>
      <c r="Z93" s="6" t="s">
        <v>31</v>
      </c>
      <c r="AA93" s="6" t="s">
        <v>32</v>
      </c>
      <c r="AB93" s="12" t="s">
        <v>76</v>
      </c>
    </row>
    <row r="94" spans="1:28" ht="27" x14ac:dyDescent="0.25">
      <c r="A94" s="41">
        <v>92</v>
      </c>
      <c r="B94" s="90" t="s">
        <v>235</v>
      </c>
      <c r="C94" s="90" t="s">
        <v>236</v>
      </c>
      <c r="D94" s="90" t="s">
        <v>237</v>
      </c>
      <c r="E94" s="41">
        <f t="shared" si="11"/>
        <v>1</v>
      </c>
      <c r="F94" s="30">
        <v>1194053.1400000001</v>
      </c>
      <c r="G94" s="28">
        <f t="shared" si="12"/>
        <v>1194053.1400000001</v>
      </c>
      <c r="H94" s="88"/>
      <c r="I94" s="31">
        <f t="shared" si="13"/>
        <v>0</v>
      </c>
      <c r="J94" s="6"/>
      <c r="K94" s="28">
        <f t="shared" si="14"/>
        <v>0</v>
      </c>
      <c r="L94" s="6">
        <v>1</v>
      </c>
      <c r="M94" s="28">
        <f t="shared" si="15"/>
        <v>1194053.1400000001</v>
      </c>
      <c r="N94" s="89"/>
      <c r="O94" s="28">
        <f t="shared" si="16"/>
        <v>0</v>
      </c>
      <c r="P94" s="6"/>
      <c r="Q94" s="28">
        <f t="shared" si="17"/>
        <v>0</v>
      </c>
      <c r="R94" s="6"/>
      <c r="S94" s="28">
        <f t="shared" si="18"/>
        <v>0</v>
      </c>
      <c r="T94" s="28"/>
      <c r="U94" s="28">
        <f t="shared" si="19"/>
        <v>0</v>
      </c>
      <c r="V94" s="6"/>
      <c r="W94" s="28">
        <f t="shared" si="20"/>
        <v>0</v>
      </c>
      <c r="X94" s="6"/>
      <c r="Y94" s="28">
        <f t="shared" si="21"/>
        <v>0</v>
      </c>
      <c r="Z94" s="6" t="s">
        <v>32</v>
      </c>
      <c r="AA94" s="6" t="s">
        <v>32</v>
      </c>
      <c r="AB94" s="12" t="s">
        <v>76</v>
      </c>
    </row>
    <row r="95" spans="1:28" ht="27" x14ac:dyDescent="0.25">
      <c r="A95" s="41">
        <v>93</v>
      </c>
      <c r="B95" s="90" t="s">
        <v>238</v>
      </c>
      <c r="C95" s="90" t="s">
        <v>236</v>
      </c>
      <c r="D95" s="90" t="s">
        <v>237</v>
      </c>
      <c r="E95" s="41">
        <f t="shared" si="11"/>
        <v>1</v>
      </c>
      <c r="F95" s="30">
        <v>1280777.7220000001</v>
      </c>
      <c r="G95" s="28">
        <f t="shared" si="12"/>
        <v>1280777.7220000001</v>
      </c>
      <c r="H95" s="88"/>
      <c r="I95" s="31">
        <f t="shared" si="13"/>
        <v>0</v>
      </c>
      <c r="J95" s="6"/>
      <c r="K95" s="28">
        <f t="shared" si="14"/>
        <v>0</v>
      </c>
      <c r="L95" s="6">
        <v>1</v>
      </c>
      <c r="M95" s="28">
        <f t="shared" si="15"/>
        <v>1280777.7220000001</v>
      </c>
      <c r="N95" s="89"/>
      <c r="O95" s="28">
        <f t="shared" si="16"/>
        <v>0</v>
      </c>
      <c r="P95" s="6"/>
      <c r="Q95" s="28">
        <f t="shared" si="17"/>
        <v>0</v>
      </c>
      <c r="R95" s="6"/>
      <c r="S95" s="28">
        <f t="shared" si="18"/>
        <v>0</v>
      </c>
      <c r="T95" s="28"/>
      <c r="U95" s="28">
        <f t="shared" si="19"/>
        <v>0</v>
      </c>
      <c r="V95" s="6"/>
      <c r="W95" s="28">
        <f t="shared" si="20"/>
        <v>0</v>
      </c>
      <c r="X95" s="6"/>
      <c r="Y95" s="28">
        <f t="shared" si="21"/>
        <v>0</v>
      </c>
      <c r="Z95" s="6" t="s">
        <v>32</v>
      </c>
      <c r="AA95" s="6" t="s">
        <v>32</v>
      </c>
      <c r="AB95" s="12" t="s">
        <v>76</v>
      </c>
    </row>
    <row r="96" spans="1:28" ht="27" x14ac:dyDescent="0.25">
      <c r="A96" s="41">
        <v>94</v>
      </c>
      <c r="B96" s="90" t="s">
        <v>239</v>
      </c>
      <c r="C96" s="90" t="s">
        <v>236</v>
      </c>
      <c r="D96" s="90" t="s">
        <v>237</v>
      </c>
      <c r="E96" s="41">
        <f t="shared" si="11"/>
        <v>1</v>
      </c>
      <c r="F96" s="30">
        <v>804440</v>
      </c>
      <c r="G96" s="28">
        <f t="shared" si="12"/>
        <v>804440</v>
      </c>
      <c r="H96" s="88"/>
      <c r="I96" s="31">
        <f t="shared" si="13"/>
        <v>0</v>
      </c>
      <c r="J96" s="6"/>
      <c r="K96" s="28">
        <f t="shared" si="14"/>
        <v>0</v>
      </c>
      <c r="L96" s="6">
        <v>1</v>
      </c>
      <c r="M96" s="28">
        <f t="shared" si="15"/>
        <v>804440</v>
      </c>
      <c r="N96" s="89"/>
      <c r="O96" s="28">
        <f t="shared" si="16"/>
        <v>0</v>
      </c>
      <c r="P96" s="6"/>
      <c r="Q96" s="28">
        <f t="shared" si="17"/>
        <v>0</v>
      </c>
      <c r="R96" s="6"/>
      <c r="S96" s="28">
        <f t="shared" si="18"/>
        <v>0</v>
      </c>
      <c r="T96" s="28"/>
      <c r="U96" s="28">
        <f t="shared" si="19"/>
        <v>0</v>
      </c>
      <c r="V96" s="6"/>
      <c r="W96" s="28">
        <f t="shared" si="20"/>
        <v>0</v>
      </c>
      <c r="X96" s="6"/>
      <c r="Y96" s="28">
        <f t="shared" si="21"/>
        <v>0</v>
      </c>
      <c r="Z96" s="6" t="s">
        <v>32</v>
      </c>
      <c r="AA96" s="6" t="s">
        <v>32</v>
      </c>
      <c r="AB96" s="12" t="s">
        <v>76</v>
      </c>
    </row>
    <row r="97" spans="1:28" ht="27" x14ac:dyDescent="0.25">
      <c r="A97" s="41">
        <v>95</v>
      </c>
      <c r="B97" s="90" t="s">
        <v>240</v>
      </c>
      <c r="C97" s="90" t="s">
        <v>236</v>
      </c>
      <c r="D97" s="90" t="s">
        <v>237</v>
      </c>
      <c r="E97" s="41">
        <f t="shared" si="11"/>
        <v>1</v>
      </c>
      <c r="F97" s="30">
        <v>804440</v>
      </c>
      <c r="G97" s="28">
        <f t="shared" si="12"/>
        <v>804440</v>
      </c>
      <c r="H97" s="88"/>
      <c r="I97" s="31">
        <f t="shared" si="13"/>
        <v>0</v>
      </c>
      <c r="J97" s="6"/>
      <c r="K97" s="28">
        <f t="shared" si="14"/>
        <v>0</v>
      </c>
      <c r="L97" s="6">
        <v>1</v>
      </c>
      <c r="M97" s="28">
        <f t="shared" si="15"/>
        <v>804440</v>
      </c>
      <c r="N97" s="89"/>
      <c r="O97" s="28">
        <f t="shared" si="16"/>
        <v>0</v>
      </c>
      <c r="P97" s="6"/>
      <c r="Q97" s="28">
        <f t="shared" si="17"/>
        <v>0</v>
      </c>
      <c r="R97" s="6"/>
      <c r="S97" s="28">
        <f t="shared" si="18"/>
        <v>0</v>
      </c>
      <c r="T97" s="28"/>
      <c r="U97" s="28">
        <f t="shared" si="19"/>
        <v>0</v>
      </c>
      <c r="V97" s="6"/>
      <c r="W97" s="28">
        <f t="shared" si="20"/>
        <v>0</v>
      </c>
      <c r="X97" s="6"/>
      <c r="Y97" s="28">
        <f t="shared" si="21"/>
        <v>0</v>
      </c>
      <c r="Z97" s="6" t="s">
        <v>32</v>
      </c>
      <c r="AA97" s="6" t="s">
        <v>32</v>
      </c>
      <c r="AB97" s="12" t="s">
        <v>76</v>
      </c>
    </row>
    <row r="98" spans="1:28" x14ac:dyDescent="0.25">
      <c r="A98" s="41">
        <v>96</v>
      </c>
      <c r="B98" s="92" t="s">
        <v>241</v>
      </c>
      <c r="C98" s="92" t="s">
        <v>242</v>
      </c>
      <c r="D98" s="92" t="s">
        <v>243</v>
      </c>
      <c r="E98" s="41">
        <f t="shared" si="11"/>
        <v>1</v>
      </c>
      <c r="F98" s="30">
        <v>1678717.6666666667</v>
      </c>
      <c r="G98" s="28">
        <f t="shared" si="12"/>
        <v>1678717.6666666667</v>
      </c>
      <c r="H98" s="88"/>
      <c r="I98" s="31">
        <f t="shared" si="13"/>
        <v>0</v>
      </c>
      <c r="J98" s="6"/>
      <c r="K98" s="28">
        <f t="shared" si="14"/>
        <v>0</v>
      </c>
      <c r="L98" s="6">
        <v>1</v>
      </c>
      <c r="M98" s="28">
        <f t="shared" si="15"/>
        <v>1678717.6666666667</v>
      </c>
      <c r="N98" s="89"/>
      <c r="O98" s="28">
        <f t="shared" si="16"/>
        <v>0</v>
      </c>
      <c r="P98" s="6"/>
      <c r="Q98" s="28">
        <f t="shared" si="17"/>
        <v>0</v>
      </c>
      <c r="R98" s="6"/>
      <c r="S98" s="28">
        <f t="shared" si="18"/>
        <v>0</v>
      </c>
      <c r="T98" s="28"/>
      <c r="U98" s="28">
        <f t="shared" si="19"/>
        <v>0</v>
      </c>
      <c r="V98" s="6"/>
      <c r="W98" s="28">
        <f t="shared" si="20"/>
        <v>0</v>
      </c>
      <c r="X98" s="6"/>
      <c r="Y98" s="28">
        <f t="shared" si="21"/>
        <v>0</v>
      </c>
      <c r="Z98" s="6" t="s">
        <v>31</v>
      </c>
      <c r="AA98" s="6" t="s">
        <v>32</v>
      </c>
      <c r="AB98" s="12" t="s">
        <v>76</v>
      </c>
    </row>
    <row r="99" spans="1:28" ht="40.5" x14ac:dyDescent="0.25">
      <c r="A99" s="41">
        <v>97</v>
      </c>
      <c r="B99" s="90" t="s">
        <v>244</v>
      </c>
      <c r="C99" s="94"/>
      <c r="D99" s="94" t="s">
        <v>245</v>
      </c>
      <c r="E99" s="41">
        <f t="shared" si="11"/>
        <v>11</v>
      </c>
      <c r="F99" s="30">
        <v>581332.47999999998</v>
      </c>
      <c r="G99" s="28">
        <f t="shared" si="12"/>
        <v>6394657.2799999993</v>
      </c>
      <c r="H99" s="88">
        <v>4</v>
      </c>
      <c r="I99" s="31">
        <f t="shared" si="13"/>
        <v>2325329.9199999999</v>
      </c>
      <c r="J99" s="6">
        <v>5</v>
      </c>
      <c r="K99" s="28">
        <f t="shared" si="14"/>
        <v>2906662.4</v>
      </c>
      <c r="L99" s="6">
        <v>2</v>
      </c>
      <c r="M99" s="28">
        <f t="shared" si="15"/>
        <v>1162664.96</v>
      </c>
      <c r="N99" s="89"/>
      <c r="O99" s="28">
        <f t="shared" si="16"/>
        <v>0</v>
      </c>
      <c r="P99" s="6"/>
      <c r="Q99" s="28">
        <f t="shared" si="17"/>
        <v>0</v>
      </c>
      <c r="R99" s="6"/>
      <c r="S99" s="28">
        <f t="shared" si="18"/>
        <v>0</v>
      </c>
      <c r="T99" s="28"/>
      <c r="U99" s="28">
        <f t="shared" si="19"/>
        <v>0</v>
      </c>
      <c r="V99" s="6"/>
      <c r="W99" s="28">
        <f t="shared" si="20"/>
        <v>0</v>
      </c>
      <c r="X99" s="6"/>
      <c r="Y99" s="28">
        <f t="shared" si="21"/>
        <v>0</v>
      </c>
      <c r="Z99" s="6" t="s">
        <v>31</v>
      </c>
      <c r="AA99" s="6" t="s">
        <v>32</v>
      </c>
      <c r="AB99" s="12" t="s">
        <v>41</v>
      </c>
    </row>
    <row r="100" spans="1:28" x14ac:dyDescent="0.25">
      <c r="A100" s="41">
        <v>98</v>
      </c>
      <c r="B100" s="90" t="s">
        <v>246</v>
      </c>
      <c r="C100" s="87"/>
      <c r="D100" s="87" t="s">
        <v>247</v>
      </c>
      <c r="E100" s="41">
        <f t="shared" si="11"/>
        <v>15</v>
      </c>
      <c r="F100" s="30">
        <v>181256.5944</v>
      </c>
      <c r="G100" s="28">
        <f t="shared" si="12"/>
        <v>2718848.9160000002</v>
      </c>
      <c r="H100" s="88">
        <v>5</v>
      </c>
      <c r="I100" s="31">
        <f t="shared" si="13"/>
        <v>906282.97200000007</v>
      </c>
      <c r="J100" s="6">
        <v>10</v>
      </c>
      <c r="K100" s="28">
        <f t="shared" si="14"/>
        <v>1812565.9440000001</v>
      </c>
      <c r="L100" s="6"/>
      <c r="M100" s="28">
        <f t="shared" si="15"/>
        <v>0</v>
      </c>
      <c r="N100" s="89"/>
      <c r="O100" s="28">
        <f t="shared" si="16"/>
        <v>0</v>
      </c>
      <c r="P100" s="6"/>
      <c r="Q100" s="28">
        <f t="shared" si="17"/>
        <v>0</v>
      </c>
      <c r="R100" s="6"/>
      <c r="S100" s="28">
        <f t="shared" si="18"/>
        <v>0</v>
      </c>
      <c r="T100" s="28"/>
      <c r="U100" s="28">
        <f t="shared" si="19"/>
        <v>0</v>
      </c>
      <c r="V100" s="6"/>
      <c r="W100" s="28">
        <f t="shared" si="20"/>
        <v>0</v>
      </c>
      <c r="X100" s="6"/>
      <c r="Y100" s="28">
        <f t="shared" si="21"/>
        <v>0</v>
      </c>
      <c r="Z100" s="6" t="s">
        <v>31</v>
      </c>
      <c r="AA100" s="6" t="s">
        <v>32</v>
      </c>
      <c r="AB100" s="12" t="s">
        <v>41</v>
      </c>
    </row>
    <row r="101" spans="1:28" x14ac:dyDescent="0.25">
      <c r="A101" s="41">
        <v>99</v>
      </c>
      <c r="B101" s="90" t="s">
        <v>248</v>
      </c>
      <c r="C101" s="90" t="s">
        <v>249</v>
      </c>
      <c r="D101" s="90" t="s">
        <v>250</v>
      </c>
      <c r="E101" s="41">
        <f t="shared" si="11"/>
        <v>1</v>
      </c>
      <c r="F101" s="30">
        <v>359832.55320000002</v>
      </c>
      <c r="G101" s="28">
        <f t="shared" si="12"/>
        <v>359832.55320000002</v>
      </c>
      <c r="H101" s="88">
        <v>1</v>
      </c>
      <c r="I101" s="31">
        <f t="shared" si="13"/>
        <v>359832.55320000002</v>
      </c>
      <c r="J101" s="6"/>
      <c r="K101" s="28">
        <f t="shared" si="14"/>
        <v>0</v>
      </c>
      <c r="L101" s="6"/>
      <c r="M101" s="28">
        <f t="shared" si="15"/>
        <v>0</v>
      </c>
      <c r="N101" s="89"/>
      <c r="O101" s="28">
        <f t="shared" si="16"/>
        <v>0</v>
      </c>
      <c r="P101" s="6"/>
      <c r="Q101" s="28">
        <f t="shared" si="17"/>
        <v>0</v>
      </c>
      <c r="R101" s="6"/>
      <c r="S101" s="28">
        <f t="shared" si="18"/>
        <v>0</v>
      </c>
      <c r="T101" s="28"/>
      <c r="U101" s="28">
        <f t="shared" si="19"/>
        <v>0</v>
      </c>
      <c r="V101" s="6"/>
      <c r="W101" s="28">
        <f t="shared" si="20"/>
        <v>0</v>
      </c>
      <c r="X101" s="6"/>
      <c r="Y101" s="28">
        <f t="shared" si="21"/>
        <v>0</v>
      </c>
      <c r="Z101" s="6" t="s">
        <v>31</v>
      </c>
      <c r="AA101" s="6" t="s">
        <v>32</v>
      </c>
      <c r="AB101" s="12" t="s">
        <v>251</v>
      </c>
    </row>
    <row r="102" spans="1:28" x14ac:dyDescent="0.25">
      <c r="A102" s="41">
        <v>100</v>
      </c>
      <c r="B102" s="90" t="s">
        <v>252</v>
      </c>
      <c r="C102" s="90" t="s">
        <v>249</v>
      </c>
      <c r="D102" s="90" t="s">
        <v>250</v>
      </c>
      <c r="E102" s="41">
        <f t="shared" si="11"/>
        <v>1</v>
      </c>
      <c r="F102" s="30">
        <v>89011.255000000005</v>
      </c>
      <c r="G102" s="28">
        <f t="shared" si="12"/>
        <v>89011.255000000005</v>
      </c>
      <c r="H102" s="88">
        <v>1</v>
      </c>
      <c r="I102" s="31">
        <f t="shared" si="13"/>
        <v>89011.255000000005</v>
      </c>
      <c r="J102" s="6"/>
      <c r="K102" s="28">
        <f t="shared" si="14"/>
        <v>0</v>
      </c>
      <c r="L102" s="6"/>
      <c r="M102" s="28">
        <f t="shared" si="15"/>
        <v>0</v>
      </c>
      <c r="N102" s="89"/>
      <c r="O102" s="28">
        <f t="shared" si="16"/>
        <v>0</v>
      </c>
      <c r="P102" s="6"/>
      <c r="Q102" s="28">
        <f t="shared" si="17"/>
        <v>0</v>
      </c>
      <c r="R102" s="6"/>
      <c r="S102" s="28">
        <f t="shared" si="18"/>
        <v>0</v>
      </c>
      <c r="T102" s="28"/>
      <c r="U102" s="28">
        <f t="shared" si="19"/>
        <v>0</v>
      </c>
      <c r="V102" s="6"/>
      <c r="W102" s="28">
        <f t="shared" si="20"/>
        <v>0</v>
      </c>
      <c r="X102" s="6"/>
      <c r="Y102" s="28">
        <f t="shared" si="21"/>
        <v>0</v>
      </c>
      <c r="Z102" s="6" t="s">
        <v>31</v>
      </c>
      <c r="AA102" s="6" t="s">
        <v>32</v>
      </c>
      <c r="AB102" s="12" t="s">
        <v>33</v>
      </c>
    </row>
    <row r="103" spans="1:28" x14ac:dyDescent="0.25">
      <c r="A103" s="41">
        <v>101</v>
      </c>
      <c r="B103" s="90" t="s">
        <v>253</v>
      </c>
      <c r="C103" s="90" t="s">
        <v>254</v>
      </c>
      <c r="D103" s="90" t="s">
        <v>255</v>
      </c>
      <c r="E103" s="41">
        <f t="shared" si="11"/>
        <v>3</v>
      </c>
      <c r="F103" s="30">
        <v>904140.99840000004</v>
      </c>
      <c r="G103" s="28">
        <f t="shared" si="12"/>
        <v>2712422.9952000002</v>
      </c>
      <c r="H103" s="88"/>
      <c r="I103" s="31">
        <f t="shared" si="13"/>
        <v>0</v>
      </c>
      <c r="J103" s="6">
        <v>3</v>
      </c>
      <c r="K103" s="28">
        <f t="shared" si="14"/>
        <v>2712422.9952000002</v>
      </c>
      <c r="L103" s="6"/>
      <c r="M103" s="28">
        <f t="shared" si="15"/>
        <v>0</v>
      </c>
      <c r="N103" s="89"/>
      <c r="O103" s="28">
        <f t="shared" si="16"/>
        <v>0</v>
      </c>
      <c r="P103" s="6"/>
      <c r="Q103" s="28">
        <f t="shared" si="17"/>
        <v>0</v>
      </c>
      <c r="R103" s="6"/>
      <c r="S103" s="28">
        <f t="shared" si="18"/>
        <v>0</v>
      </c>
      <c r="T103" s="28"/>
      <c r="U103" s="28">
        <f t="shared" si="19"/>
        <v>0</v>
      </c>
      <c r="V103" s="6"/>
      <c r="W103" s="28">
        <f t="shared" si="20"/>
        <v>0</v>
      </c>
      <c r="X103" s="6"/>
      <c r="Y103" s="28">
        <f t="shared" si="21"/>
        <v>0</v>
      </c>
      <c r="Z103" s="6" t="s">
        <v>32</v>
      </c>
      <c r="AA103" s="6" t="s">
        <v>32</v>
      </c>
      <c r="AB103" s="12" t="s">
        <v>76</v>
      </c>
    </row>
    <row r="104" spans="1:28" ht="27" x14ac:dyDescent="0.25">
      <c r="A104" s="41">
        <v>102</v>
      </c>
      <c r="B104" s="90" t="s">
        <v>256</v>
      </c>
      <c r="C104" s="90" t="s">
        <v>249</v>
      </c>
      <c r="D104" s="90" t="s">
        <v>257</v>
      </c>
      <c r="E104" s="41">
        <f t="shared" si="11"/>
        <v>18</v>
      </c>
      <c r="F104" s="30">
        <v>1090727.1780000001</v>
      </c>
      <c r="G104" s="28">
        <f t="shared" si="12"/>
        <v>19633089.204</v>
      </c>
      <c r="H104" s="88">
        <v>6</v>
      </c>
      <c r="I104" s="31">
        <f t="shared" si="13"/>
        <v>6544363.068</v>
      </c>
      <c r="J104" s="6">
        <v>9</v>
      </c>
      <c r="K104" s="28">
        <f t="shared" si="14"/>
        <v>9816544.602</v>
      </c>
      <c r="L104" s="6">
        <v>2</v>
      </c>
      <c r="M104" s="28">
        <f t="shared" si="15"/>
        <v>2181454.3560000001</v>
      </c>
      <c r="N104" s="89"/>
      <c r="O104" s="28">
        <f t="shared" si="16"/>
        <v>0</v>
      </c>
      <c r="P104" s="6"/>
      <c r="Q104" s="28">
        <f t="shared" si="17"/>
        <v>0</v>
      </c>
      <c r="R104" s="6"/>
      <c r="S104" s="28">
        <f t="shared" si="18"/>
        <v>0</v>
      </c>
      <c r="T104" s="28"/>
      <c r="U104" s="28">
        <f t="shared" si="19"/>
        <v>0</v>
      </c>
      <c r="V104" s="6">
        <v>1</v>
      </c>
      <c r="W104" s="28">
        <f t="shared" si="20"/>
        <v>1090727.1780000001</v>
      </c>
      <c r="X104" s="6"/>
      <c r="Y104" s="28">
        <f t="shared" si="21"/>
        <v>0</v>
      </c>
      <c r="Z104" s="6" t="s">
        <v>31</v>
      </c>
      <c r="AA104" s="6" t="s">
        <v>32</v>
      </c>
      <c r="AB104" s="12" t="s">
        <v>76</v>
      </c>
    </row>
    <row r="105" spans="1:28" ht="27" x14ac:dyDescent="0.25">
      <c r="A105" s="41">
        <v>103</v>
      </c>
      <c r="B105" s="90" t="s">
        <v>258</v>
      </c>
      <c r="C105" s="90" t="s">
        <v>249</v>
      </c>
      <c r="D105" s="90" t="s">
        <v>257</v>
      </c>
      <c r="E105" s="41">
        <f t="shared" si="11"/>
        <v>18</v>
      </c>
      <c r="F105" s="30">
        <v>973156.27500000002</v>
      </c>
      <c r="G105" s="28">
        <f t="shared" si="12"/>
        <v>17516812.949999999</v>
      </c>
      <c r="H105" s="88">
        <v>6</v>
      </c>
      <c r="I105" s="31">
        <f t="shared" si="13"/>
        <v>5838937.6500000004</v>
      </c>
      <c r="J105" s="6">
        <v>9</v>
      </c>
      <c r="K105" s="28">
        <f t="shared" si="14"/>
        <v>8758406.4749999996</v>
      </c>
      <c r="L105" s="6">
        <v>2</v>
      </c>
      <c r="M105" s="28">
        <f t="shared" si="15"/>
        <v>1946312.55</v>
      </c>
      <c r="N105" s="89"/>
      <c r="O105" s="28">
        <f t="shared" si="16"/>
        <v>0</v>
      </c>
      <c r="P105" s="6"/>
      <c r="Q105" s="28">
        <f t="shared" si="17"/>
        <v>0</v>
      </c>
      <c r="R105" s="6"/>
      <c r="S105" s="28">
        <f t="shared" si="18"/>
        <v>0</v>
      </c>
      <c r="T105" s="28"/>
      <c r="U105" s="28">
        <f t="shared" si="19"/>
        <v>0</v>
      </c>
      <c r="V105" s="6">
        <v>1</v>
      </c>
      <c r="W105" s="28">
        <f t="shared" si="20"/>
        <v>973156.27500000002</v>
      </c>
      <c r="X105" s="6"/>
      <c r="Y105" s="28">
        <f t="shared" si="21"/>
        <v>0</v>
      </c>
      <c r="Z105" s="6" t="s">
        <v>31</v>
      </c>
      <c r="AA105" s="6" t="s">
        <v>32</v>
      </c>
      <c r="AB105" s="12" t="s">
        <v>76</v>
      </c>
    </row>
    <row r="106" spans="1:28" x14ac:dyDescent="0.25">
      <c r="A106" s="41">
        <v>104</v>
      </c>
      <c r="B106" s="90" t="s">
        <v>259</v>
      </c>
      <c r="C106" s="94"/>
      <c r="D106" s="94" t="s">
        <v>260</v>
      </c>
      <c r="E106" s="41">
        <f t="shared" si="11"/>
        <v>6</v>
      </c>
      <c r="F106" s="30">
        <v>4576.5146000000004</v>
      </c>
      <c r="G106" s="28">
        <f t="shared" si="12"/>
        <v>27459.087600000003</v>
      </c>
      <c r="H106" s="88">
        <v>4</v>
      </c>
      <c r="I106" s="31">
        <f t="shared" si="13"/>
        <v>18306.058400000002</v>
      </c>
      <c r="J106" s="6"/>
      <c r="K106" s="28">
        <f t="shared" si="14"/>
        <v>0</v>
      </c>
      <c r="L106" s="6">
        <v>2</v>
      </c>
      <c r="M106" s="28">
        <f t="shared" si="15"/>
        <v>9153.0292000000009</v>
      </c>
      <c r="N106" s="89"/>
      <c r="O106" s="28">
        <f t="shared" si="16"/>
        <v>0</v>
      </c>
      <c r="P106" s="6"/>
      <c r="Q106" s="28">
        <f t="shared" si="17"/>
        <v>0</v>
      </c>
      <c r="R106" s="6"/>
      <c r="S106" s="28">
        <f t="shared" si="18"/>
        <v>0</v>
      </c>
      <c r="T106" s="28"/>
      <c r="U106" s="28">
        <f t="shared" si="19"/>
        <v>0</v>
      </c>
      <c r="V106" s="6"/>
      <c r="W106" s="28">
        <f t="shared" si="20"/>
        <v>0</v>
      </c>
      <c r="X106" s="6"/>
      <c r="Y106" s="28">
        <f t="shared" si="21"/>
        <v>0</v>
      </c>
      <c r="Z106" s="6" t="s">
        <v>31</v>
      </c>
      <c r="AA106" s="6" t="s">
        <v>32</v>
      </c>
      <c r="AB106" s="12" t="s">
        <v>76</v>
      </c>
    </row>
    <row r="107" spans="1:28" x14ac:dyDescent="0.25">
      <c r="A107" s="41">
        <v>105</v>
      </c>
      <c r="B107" s="90" t="s">
        <v>261</v>
      </c>
      <c r="C107" s="94"/>
      <c r="D107" s="94" t="s">
        <v>262</v>
      </c>
      <c r="E107" s="41">
        <f t="shared" si="11"/>
        <v>1</v>
      </c>
      <c r="F107" s="30">
        <v>1852450.1684000001</v>
      </c>
      <c r="G107" s="28">
        <f t="shared" si="12"/>
        <v>1852450.1684000001</v>
      </c>
      <c r="H107" s="88">
        <v>1</v>
      </c>
      <c r="I107" s="31">
        <f t="shared" si="13"/>
        <v>1852450.1684000001</v>
      </c>
      <c r="J107" s="6"/>
      <c r="K107" s="28">
        <f t="shared" si="14"/>
        <v>0</v>
      </c>
      <c r="L107" s="6"/>
      <c r="M107" s="28">
        <f t="shared" si="15"/>
        <v>0</v>
      </c>
      <c r="N107" s="89"/>
      <c r="O107" s="28">
        <f t="shared" si="16"/>
        <v>0</v>
      </c>
      <c r="P107" s="6"/>
      <c r="Q107" s="28">
        <f t="shared" si="17"/>
        <v>0</v>
      </c>
      <c r="R107" s="6"/>
      <c r="S107" s="28">
        <f t="shared" si="18"/>
        <v>0</v>
      </c>
      <c r="T107" s="28"/>
      <c r="U107" s="28">
        <f t="shared" si="19"/>
        <v>0</v>
      </c>
      <c r="V107" s="6"/>
      <c r="W107" s="28">
        <f t="shared" si="20"/>
        <v>0</v>
      </c>
      <c r="X107" s="6"/>
      <c r="Y107" s="28">
        <f t="shared" si="21"/>
        <v>0</v>
      </c>
      <c r="Z107" s="6" t="s">
        <v>31</v>
      </c>
      <c r="AA107" s="6" t="s">
        <v>32</v>
      </c>
      <c r="AB107" s="12" t="s">
        <v>33</v>
      </c>
    </row>
    <row r="108" spans="1:28" x14ac:dyDescent="0.25">
      <c r="A108" s="41">
        <v>106</v>
      </c>
      <c r="B108" s="90" t="s">
        <v>263</v>
      </c>
      <c r="C108" s="94"/>
      <c r="D108" s="94" t="s">
        <v>260</v>
      </c>
      <c r="E108" s="41">
        <f t="shared" si="11"/>
        <v>1</v>
      </c>
      <c r="F108" s="30">
        <v>1865022.1170000001</v>
      </c>
      <c r="G108" s="28">
        <f t="shared" si="12"/>
        <v>1865022.1170000001</v>
      </c>
      <c r="H108" s="88">
        <v>1</v>
      </c>
      <c r="I108" s="31">
        <f t="shared" si="13"/>
        <v>1865022.1170000001</v>
      </c>
      <c r="J108" s="6"/>
      <c r="K108" s="28">
        <f t="shared" si="14"/>
        <v>0</v>
      </c>
      <c r="L108" s="6"/>
      <c r="M108" s="28">
        <f t="shared" si="15"/>
        <v>0</v>
      </c>
      <c r="N108" s="89"/>
      <c r="O108" s="28">
        <f t="shared" si="16"/>
        <v>0</v>
      </c>
      <c r="P108" s="6"/>
      <c r="Q108" s="28">
        <f t="shared" si="17"/>
        <v>0</v>
      </c>
      <c r="R108" s="6"/>
      <c r="S108" s="28">
        <f t="shared" si="18"/>
        <v>0</v>
      </c>
      <c r="T108" s="28"/>
      <c r="U108" s="28">
        <f t="shared" si="19"/>
        <v>0</v>
      </c>
      <c r="V108" s="6"/>
      <c r="W108" s="28">
        <f t="shared" si="20"/>
        <v>0</v>
      </c>
      <c r="X108" s="6"/>
      <c r="Y108" s="28">
        <f t="shared" si="21"/>
        <v>0</v>
      </c>
      <c r="Z108" s="6" t="s">
        <v>31</v>
      </c>
      <c r="AA108" s="6" t="s">
        <v>32</v>
      </c>
      <c r="AB108" s="12" t="s">
        <v>33</v>
      </c>
    </row>
    <row r="109" spans="1:28" x14ac:dyDescent="0.25">
      <c r="A109" s="41">
        <v>107</v>
      </c>
      <c r="B109" s="90" t="s">
        <v>264</v>
      </c>
      <c r="C109" s="94"/>
      <c r="D109" s="94" t="s">
        <v>260</v>
      </c>
      <c r="E109" s="41">
        <f t="shared" si="11"/>
        <v>1</v>
      </c>
      <c r="F109" s="30">
        <v>2221296.3324000002</v>
      </c>
      <c r="G109" s="28">
        <f t="shared" si="12"/>
        <v>2221296.3324000002</v>
      </c>
      <c r="H109" s="88">
        <v>1</v>
      </c>
      <c r="I109" s="31">
        <f t="shared" si="13"/>
        <v>2221296.3324000002</v>
      </c>
      <c r="J109" s="6"/>
      <c r="K109" s="28">
        <f t="shared" si="14"/>
        <v>0</v>
      </c>
      <c r="L109" s="6"/>
      <c r="M109" s="28">
        <f t="shared" si="15"/>
        <v>0</v>
      </c>
      <c r="N109" s="89"/>
      <c r="O109" s="28">
        <f t="shared" si="16"/>
        <v>0</v>
      </c>
      <c r="P109" s="6"/>
      <c r="Q109" s="28">
        <f t="shared" si="17"/>
        <v>0</v>
      </c>
      <c r="R109" s="6"/>
      <c r="S109" s="28">
        <f t="shared" si="18"/>
        <v>0</v>
      </c>
      <c r="T109" s="28"/>
      <c r="U109" s="28">
        <f t="shared" si="19"/>
        <v>0</v>
      </c>
      <c r="V109" s="6"/>
      <c r="W109" s="28">
        <f t="shared" si="20"/>
        <v>0</v>
      </c>
      <c r="X109" s="6"/>
      <c r="Y109" s="28">
        <f t="shared" si="21"/>
        <v>0</v>
      </c>
      <c r="Z109" s="6" t="s">
        <v>31</v>
      </c>
      <c r="AA109" s="6" t="s">
        <v>32</v>
      </c>
      <c r="AB109" s="12" t="s">
        <v>33</v>
      </c>
    </row>
    <row r="110" spans="1:28" ht="40.5" x14ac:dyDescent="0.25">
      <c r="A110" s="41">
        <v>108</v>
      </c>
      <c r="B110" s="90" t="s">
        <v>265</v>
      </c>
      <c r="C110" s="90" t="s">
        <v>266</v>
      </c>
      <c r="D110" s="90" t="s">
        <v>267</v>
      </c>
      <c r="E110" s="41">
        <f t="shared" si="11"/>
        <v>12</v>
      </c>
      <c r="F110" s="30">
        <v>2706136.6359999999</v>
      </c>
      <c r="G110" s="28">
        <f t="shared" si="12"/>
        <v>32473639.631999999</v>
      </c>
      <c r="H110" s="88">
        <v>9</v>
      </c>
      <c r="I110" s="31">
        <f t="shared" si="13"/>
        <v>24355229.723999999</v>
      </c>
      <c r="J110" s="6">
        <v>2</v>
      </c>
      <c r="K110" s="28">
        <f t="shared" si="14"/>
        <v>5412273.2719999999</v>
      </c>
      <c r="L110" s="6">
        <v>1</v>
      </c>
      <c r="M110" s="28">
        <f t="shared" si="15"/>
        <v>2706136.6359999999</v>
      </c>
      <c r="N110" s="89"/>
      <c r="O110" s="28">
        <f t="shared" si="16"/>
        <v>0</v>
      </c>
      <c r="P110" s="6"/>
      <c r="Q110" s="28">
        <f t="shared" si="17"/>
        <v>0</v>
      </c>
      <c r="R110" s="6"/>
      <c r="S110" s="28">
        <f t="shared" si="18"/>
        <v>0</v>
      </c>
      <c r="T110" s="28"/>
      <c r="U110" s="28">
        <f t="shared" si="19"/>
        <v>0</v>
      </c>
      <c r="V110" s="6"/>
      <c r="W110" s="28">
        <f t="shared" si="20"/>
        <v>0</v>
      </c>
      <c r="X110" s="6"/>
      <c r="Y110" s="28">
        <f t="shared" si="21"/>
        <v>0</v>
      </c>
      <c r="Z110" s="6" t="s">
        <v>31</v>
      </c>
      <c r="AA110" s="6" t="s">
        <v>32</v>
      </c>
      <c r="AB110" s="12" t="s">
        <v>33</v>
      </c>
    </row>
    <row r="111" spans="1:28" ht="27" x14ac:dyDescent="0.25">
      <c r="A111" s="41">
        <v>109</v>
      </c>
      <c r="B111" s="90" t="s">
        <v>268</v>
      </c>
      <c r="C111" s="90" t="s">
        <v>269</v>
      </c>
      <c r="D111" s="90" t="s">
        <v>270</v>
      </c>
      <c r="E111" s="41">
        <f t="shared" si="11"/>
        <v>58</v>
      </c>
      <c r="F111" s="30">
        <v>2629700</v>
      </c>
      <c r="G111" s="28">
        <f t="shared" si="12"/>
        <v>152522600</v>
      </c>
      <c r="H111" s="88"/>
      <c r="I111" s="31">
        <f t="shared" si="13"/>
        <v>0</v>
      </c>
      <c r="J111" s="6">
        <v>38</v>
      </c>
      <c r="K111" s="28">
        <f t="shared" si="14"/>
        <v>99928600</v>
      </c>
      <c r="L111" s="6">
        <v>20</v>
      </c>
      <c r="M111" s="28">
        <f t="shared" si="15"/>
        <v>52594000</v>
      </c>
      <c r="N111" s="89"/>
      <c r="O111" s="28">
        <f t="shared" si="16"/>
        <v>0</v>
      </c>
      <c r="P111" s="6"/>
      <c r="Q111" s="28">
        <f t="shared" si="17"/>
        <v>0</v>
      </c>
      <c r="R111" s="6"/>
      <c r="S111" s="28">
        <f t="shared" si="18"/>
        <v>0</v>
      </c>
      <c r="T111" s="28"/>
      <c r="U111" s="28">
        <f t="shared" si="19"/>
        <v>0</v>
      </c>
      <c r="V111" s="6"/>
      <c r="W111" s="28">
        <f t="shared" si="20"/>
        <v>0</v>
      </c>
      <c r="X111" s="6"/>
      <c r="Y111" s="28">
        <f t="shared" si="21"/>
        <v>0</v>
      </c>
      <c r="Z111" s="6" t="s">
        <v>31</v>
      </c>
      <c r="AA111" s="6" t="s">
        <v>32</v>
      </c>
      <c r="AB111" s="12" t="s">
        <v>76</v>
      </c>
    </row>
    <row r="112" spans="1:28" ht="40.5" x14ac:dyDescent="0.25">
      <c r="A112" s="41">
        <v>110</v>
      </c>
      <c r="B112" s="90" t="s">
        <v>271</v>
      </c>
      <c r="C112" s="90" t="s">
        <v>272</v>
      </c>
      <c r="D112" s="90" t="s">
        <v>273</v>
      </c>
      <c r="E112" s="41">
        <f t="shared" si="11"/>
        <v>2</v>
      </c>
      <c r="F112" s="30">
        <v>1583129.8</v>
      </c>
      <c r="G112" s="28">
        <f t="shared" si="12"/>
        <v>3166259.6</v>
      </c>
      <c r="H112" s="88"/>
      <c r="I112" s="31">
        <f t="shared" si="13"/>
        <v>0</v>
      </c>
      <c r="J112" s="6"/>
      <c r="K112" s="28">
        <f t="shared" si="14"/>
        <v>0</v>
      </c>
      <c r="L112" s="6"/>
      <c r="M112" s="28">
        <f t="shared" si="15"/>
        <v>0</v>
      </c>
      <c r="N112" s="89"/>
      <c r="O112" s="28">
        <f t="shared" si="16"/>
        <v>0</v>
      </c>
      <c r="P112" s="6"/>
      <c r="Q112" s="28">
        <f t="shared" si="17"/>
        <v>0</v>
      </c>
      <c r="R112" s="6"/>
      <c r="S112" s="28">
        <f t="shared" si="18"/>
        <v>0</v>
      </c>
      <c r="T112" s="28"/>
      <c r="U112" s="28">
        <f t="shared" si="19"/>
        <v>0</v>
      </c>
      <c r="V112" s="6">
        <v>2</v>
      </c>
      <c r="W112" s="28">
        <f t="shared" si="20"/>
        <v>3166259.6</v>
      </c>
      <c r="X112" s="6"/>
      <c r="Y112" s="28">
        <f t="shared" si="21"/>
        <v>0</v>
      </c>
      <c r="Z112" s="6" t="s">
        <v>31</v>
      </c>
      <c r="AA112" s="6" t="s">
        <v>32</v>
      </c>
      <c r="AB112" s="12" t="s">
        <v>60</v>
      </c>
    </row>
    <row r="113" spans="1:28" ht="27" x14ac:dyDescent="0.25">
      <c r="A113" s="41">
        <v>111</v>
      </c>
      <c r="B113" s="90" t="s">
        <v>274</v>
      </c>
      <c r="C113" s="90" t="s">
        <v>275</v>
      </c>
      <c r="D113" s="90" t="s">
        <v>276</v>
      </c>
      <c r="E113" s="41">
        <f t="shared" si="11"/>
        <v>1</v>
      </c>
      <c r="F113" s="30">
        <v>487000</v>
      </c>
      <c r="G113" s="28">
        <f t="shared" si="12"/>
        <v>487000</v>
      </c>
      <c r="H113" s="88"/>
      <c r="I113" s="31">
        <f t="shared" si="13"/>
        <v>0</v>
      </c>
      <c r="J113" s="6"/>
      <c r="K113" s="28">
        <f t="shared" si="14"/>
        <v>0</v>
      </c>
      <c r="L113" s="6">
        <v>1</v>
      </c>
      <c r="M113" s="28">
        <f t="shared" si="15"/>
        <v>487000</v>
      </c>
      <c r="N113" s="89"/>
      <c r="O113" s="28">
        <f t="shared" si="16"/>
        <v>0</v>
      </c>
      <c r="P113" s="6"/>
      <c r="Q113" s="28">
        <f t="shared" si="17"/>
        <v>0</v>
      </c>
      <c r="R113" s="6"/>
      <c r="S113" s="28">
        <f t="shared" si="18"/>
        <v>0</v>
      </c>
      <c r="T113" s="28"/>
      <c r="U113" s="28">
        <f t="shared" si="19"/>
        <v>0</v>
      </c>
      <c r="V113" s="6"/>
      <c r="W113" s="28">
        <f t="shared" si="20"/>
        <v>0</v>
      </c>
      <c r="X113" s="6"/>
      <c r="Y113" s="28">
        <f t="shared" si="21"/>
        <v>0</v>
      </c>
      <c r="Z113" s="6" t="s">
        <v>31</v>
      </c>
      <c r="AA113" s="6" t="s">
        <v>32</v>
      </c>
      <c r="AB113" s="12" t="s">
        <v>76</v>
      </c>
    </row>
    <row r="114" spans="1:28" ht="27" x14ac:dyDescent="0.25">
      <c r="A114" s="41">
        <v>112</v>
      </c>
      <c r="B114" s="90" t="s">
        <v>277</v>
      </c>
      <c r="C114" s="90" t="s">
        <v>278</v>
      </c>
      <c r="D114" s="90" t="s">
        <v>276</v>
      </c>
      <c r="E114" s="41">
        <f t="shared" si="11"/>
        <v>1</v>
      </c>
      <c r="F114" s="30">
        <v>487000</v>
      </c>
      <c r="G114" s="28">
        <f t="shared" si="12"/>
        <v>487000</v>
      </c>
      <c r="H114" s="88"/>
      <c r="I114" s="31">
        <f t="shared" si="13"/>
        <v>0</v>
      </c>
      <c r="J114" s="6"/>
      <c r="K114" s="28">
        <f t="shared" si="14"/>
        <v>0</v>
      </c>
      <c r="L114" s="6">
        <v>1</v>
      </c>
      <c r="M114" s="28">
        <f t="shared" si="15"/>
        <v>487000</v>
      </c>
      <c r="N114" s="89"/>
      <c r="O114" s="28">
        <f t="shared" si="16"/>
        <v>0</v>
      </c>
      <c r="P114" s="6"/>
      <c r="Q114" s="28">
        <f t="shared" si="17"/>
        <v>0</v>
      </c>
      <c r="R114" s="6"/>
      <c r="S114" s="28">
        <f t="shared" si="18"/>
        <v>0</v>
      </c>
      <c r="T114" s="28"/>
      <c r="U114" s="28">
        <f t="shared" si="19"/>
        <v>0</v>
      </c>
      <c r="V114" s="6"/>
      <c r="W114" s="28">
        <f t="shared" si="20"/>
        <v>0</v>
      </c>
      <c r="X114" s="6"/>
      <c r="Y114" s="28">
        <f t="shared" si="21"/>
        <v>0</v>
      </c>
      <c r="Z114" s="6" t="s">
        <v>31</v>
      </c>
      <c r="AA114" s="6" t="s">
        <v>32</v>
      </c>
      <c r="AB114" s="12" t="s">
        <v>76</v>
      </c>
    </row>
    <row r="115" spans="1:28" ht="27" x14ac:dyDescent="0.25">
      <c r="A115" s="41">
        <v>113</v>
      </c>
      <c r="B115" s="90" t="s">
        <v>279</v>
      </c>
      <c r="C115" s="90" t="s">
        <v>280</v>
      </c>
      <c r="D115" s="90" t="s">
        <v>281</v>
      </c>
      <c r="E115" s="41">
        <f t="shared" ref="E115:E176" si="22">+H115+J115+L115+N115+P115+R115+T115+V115+X115</f>
        <v>1</v>
      </c>
      <c r="F115" s="30">
        <v>2660020.8333333335</v>
      </c>
      <c r="G115" s="28">
        <f t="shared" ref="G115:G176" si="23">+IFERROR(E115*F115," ")</f>
        <v>2660020.8333333335</v>
      </c>
      <c r="H115" s="88"/>
      <c r="I115" s="31">
        <f t="shared" ref="I115:I176" si="24">+IFERROR(H115*$F115," ")</f>
        <v>0</v>
      </c>
      <c r="J115" s="6"/>
      <c r="K115" s="28">
        <f t="shared" ref="K115:K176" si="25">+IFERROR(J115*$F115," ")</f>
        <v>0</v>
      </c>
      <c r="L115" s="6"/>
      <c r="M115" s="28">
        <f t="shared" ref="M115:M176" si="26">+IFERROR(L115*$F115," ")</f>
        <v>0</v>
      </c>
      <c r="N115" s="89"/>
      <c r="O115" s="28">
        <f t="shared" ref="O115:O176" si="27">+IFERROR(N115*$F115," ")</f>
        <v>0</v>
      </c>
      <c r="P115" s="6"/>
      <c r="Q115" s="28">
        <f t="shared" ref="Q115:Q176" si="28">+IFERROR(P115*$F115," ")</f>
        <v>0</v>
      </c>
      <c r="R115" s="6"/>
      <c r="S115" s="28">
        <f t="shared" ref="S115:S176" si="29">+IFERROR(R115*$F115," ")</f>
        <v>0</v>
      </c>
      <c r="T115" s="28"/>
      <c r="U115" s="28">
        <f t="shared" ref="U115:U176" si="30">+IFERROR(T115*$F115," ")</f>
        <v>0</v>
      </c>
      <c r="V115" s="6">
        <v>1</v>
      </c>
      <c r="W115" s="28">
        <f t="shared" ref="W115:W176" si="31">+IFERROR(V115*$F115," ")</f>
        <v>2660020.8333333335</v>
      </c>
      <c r="X115" s="6"/>
      <c r="Y115" s="28">
        <f t="shared" ref="Y115:Y176" si="32">+IFERROR(X115*$F115," ")</f>
        <v>0</v>
      </c>
      <c r="Z115" s="6" t="s">
        <v>31</v>
      </c>
      <c r="AA115" s="6" t="s">
        <v>32</v>
      </c>
      <c r="AB115" s="12" t="s">
        <v>60</v>
      </c>
    </row>
    <row r="116" spans="1:28" x14ac:dyDescent="0.25">
      <c r="A116" s="41">
        <v>114</v>
      </c>
      <c r="B116" s="90" t="s">
        <v>282</v>
      </c>
      <c r="C116" s="90" t="s">
        <v>46</v>
      </c>
      <c r="D116" s="90" t="s">
        <v>283</v>
      </c>
      <c r="E116" s="41">
        <f t="shared" si="22"/>
        <v>1</v>
      </c>
      <c r="F116" s="30">
        <v>95200</v>
      </c>
      <c r="G116" s="28">
        <f t="shared" si="23"/>
        <v>95200</v>
      </c>
      <c r="H116" s="88"/>
      <c r="I116" s="31">
        <f t="shared" si="24"/>
        <v>0</v>
      </c>
      <c r="J116" s="6">
        <v>1</v>
      </c>
      <c r="K116" s="28">
        <f t="shared" si="25"/>
        <v>95200</v>
      </c>
      <c r="L116" s="6"/>
      <c r="M116" s="28">
        <f t="shared" si="26"/>
        <v>0</v>
      </c>
      <c r="N116" s="89"/>
      <c r="O116" s="28">
        <f t="shared" si="27"/>
        <v>0</v>
      </c>
      <c r="P116" s="6"/>
      <c r="Q116" s="28">
        <f t="shared" si="28"/>
        <v>0</v>
      </c>
      <c r="R116" s="6"/>
      <c r="S116" s="28">
        <f t="shared" si="29"/>
        <v>0</v>
      </c>
      <c r="T116" s="28"/>
      <c r="U116" s="28">
        <f t="shared" si="30"/>
        <v>0</v>
      </c>
      <c r="V116" s="6"/>
      <c r="W116" s="28">
        <f t="shared" si="31"/>
        <v>0</v>
      </c>
      <c r="X116" s="6"/>
      <c r="Y116" s="28">
        <f t="shared" si="32"/>
        <v>0</v>
      </c>
      <c r="Z116" s="6" t="s">
        <v>32</v>
      </c>
      <c r="AA116" s="6" t="s">
        <v>32</v>
      </c>
      <c r="AB116" s="12" t="s">
        <v>41</v>
      </c>
    </row>
    <row r="117" spans="1:28" x14ac:dyDescent="0.25">
      <c r="A117" s="41">
        <v>115</v>
      </c>
      <c r="B117" s="90" t="s">
        <v>284</v>
      </c>
      <c r="C117" s="90" t="s">
        <v>46</v>
      </c>
      <c r="D117" s="90" t="s">
        <v>209</v>
      </c>
      <c r="E117" s="41">
        <f t="shared" si="22"/>
        <v>3</v>
      </c>
      <c r="F117" s="30">
        <v>603301.44000000006</v>
      </c>
      <c r="G117" s="28">
        <f t="shared" si="23"/>
        <v>1809904.3200000003</v>
      </c>
      <c r="H117" s="88"/>
      <c r="I117" s="31">
        <f t="shared" si="24"/>
        <v>0</v>
      </c>
      <c r="J117" s="6">
        <v>1</v>
      </c>
      <c r="K117" s="28">
        <f t="shared" si="25"/>
        <v>603301.44000000006</v>
      </c>
      <c r="L117" s="6"/>
      <c r="M117" s="28">
        <f t="shared" si="26"/>
        <v>0</v>
      </c>
      <c r="N117" s="89"/>
      <c r="O117" s="28">
        <f t="shared" si="27"/>
        <v>0</v>
      </c>
      <c r="P117" s="6">
        <v>2</v>
      </c>
      <c r="Q117" s="28">
        <f t="shared" si="28"/>
        <v>1206602.8800000001</v>
      </c>
      <c r="R117" s="6"/>
      <c r="S117" s="28">
        <f t="shared" si="29"/>
        <v>0</v>
      </c>
      <c r="T117" s="28"/>
      <c r="U117" s="28">
        <f t="shared" si="30"/>
        <v>0</v>
      </c>
      <c r="V117" s="6"/>
      <c r="W117" s="28">
        <f t="shared" si="31"/>
        <v>0</v>
      </c>
      <c r="X117" s="6"/>
      <c r="Y117" s="28">
        <f t="shared" si="32"/>
        <v>0</v>
      </c>
      <c r="Z117" s="6" t="s">
        <v>31</v>
      </c>
      <c r="AA117" s="6" t="s">
        <v>32</v>
      </c>
      <c r="AB117" s="12" t="s">
        <v>37</v>
      </c>
    </row>
    <row r="118" spans="1:28" ht="40.5" x14ac:dyDescent="0.25">
      <c r="A118" s="41">
        <v>116</v>
      </c>
      <c r="B118" s="90" t="s">
        <v>285</v>
      </c>
      <c r="C118" s="90" t="s">
        <v>46</v>
      </c>
      <c r="D118" s="90" t="s">
        <v>286</v>
      </c>
      <c r="E118" s="41">
        <f t="shared" si="22"/>
        <v>1</v>
      </c>
      <c r="F118" s="30">
        <v>1144452.6310000001</v>
      </c>
      <c r="G118" s="28">
        <f t="shared" si="23"/>
        <v>1144452.6310000001</v>
      </c>
      <c r="H118" s="88"/>
      <c r="I118" s="31">
        <f t="shared" si="24"/>
        <v>0</v>
      </c>
      <c r="J118" s="6"/>
      <c r="K118" s="28">
        <f t="shared" si="25"/>
        <v>0</v>
      </c>
      <c r="L118" s="6">
        <v>1</v>
      </c>
      <c r="M118" s="28">
        <f t="shared" si="26"/>
        <v>1144452.6310000001</v>
      </c>
      <c r="N118" s="89"/>
      <c r="O118" s="28">
        <f t="shared" si="27"/>
        <v>0</v>
      </c>
      <c r="P118" s="6"/>
      <c r="Q118" s="28">
        <f t="shared" si="28"/>
        <v>0</v>
      </c>
      <c r="R118" s="6"/>
      <c r="S118" s="28">
        <f t="shared" si="29"/>
        <v>0</v>
      </c>
      <c r="T118" s="28"/>
      <c r="U118" s="28">
        <f t="shared" si="30"/>
        <v>0</v>
      </c>
      <c r="V118" s="6"/>
      <c r="W118" s="28">
        <f t="shared" si="31"/>
        <v>0</v>
      </c>
      <c r="X118" s="6"/>
      <c r="Y118" s="28">
        <f t="shared" si="32"/>
        <v>0</v>
      </c>
      <c r="Z118" s="6" t="s">
        <v>31</v>
      </c>
      <c r="AA118" s="6" t="s">
        <v>32</v>
      </c>
      <c r="AB118" s="12" t="s">
        <v>76</v>
      </c>
    </row>
    <row r="119" spans="1:28" x14ac:dyDescent="0.25">
      <c r="A119" s="41">
        <v>117</v>
      </c>
      <c r="B119" s="90" t="s">
        <v>287</v>
      </c>
      <c r="C119" s="90" t="s">
        <v>46</v>
      </c>
      <c r="D119" s="90" t="s">
        <v>288</v>
      </c>
      <c r="E119" s="41">
        <f t="shared" si="22"/>
        <v>6</v>
      </c>
      <c r="F119" s="30">
        <v>564822.56299999997</v>
      </c>
      <c r="G119" s="28">
        <f t="shared" si="23"/>
        <v>3388935.3779999996</v>
      </c>
      <c r="H119" s="88">
        <v>3</v>
      </c>
      <c r="I119" s="31">
        <f t="shared" si="24"/>
        <v>1694467.6889999998</v>
      </c>
      <c r="J119" s="6"/>
      <c r="K119" s="28">
        <f t="shared" si="25"/>
        <v>0</v>
      </c>
      <c r="L119" s="6"/>
      <c r="M119" s="28">
        <f t="shared" si="26"/>
        <v>0</v>
      </c>
      <c r="N119" s="89"/>
      <c r="O119" s="28">
        <f t="shared" si="27"/>
        <v>0</v>
      </c>
      <c r="P119" s="6">
        <v>1</v>
      </c>
      <c r="Q119" s="28">
        <f t="shared" si="28"/>
        <v>564822.56299999997</v>
      </c>
      <c r="R119" s="6"/>
      <c r="S119" s="28">
        <f t="shared" si="29"/>
        <v>0</v>
      </c>
      <c r="T119" s="28"/>
      <c r="U119" s="28">
        <f t="shared" si="30"/>
        <v>0</v>
      </c>
      <c r="V119" s="6">
        <v>2</v>
      </c>
      <c r="W119" s="28">
        <f t="shared" si="31"/>
        <v>1129645.1259999999</v>
      </c>
      <c r="X119" s="6"/>
      <c r="Y119" s="28">
        <f t="shared" si="32"/>
        <v>0</v>
      </c>
      <c r="Z119" s="6" t="s">
        <v>31</v>
      </c>
      <c r="AA119" s="6" t="s">
        <v>32</v>
      </c>
      <c r="AB119" s="12" t="s">
        <v>60</v>
      </c>
    </row>
    <row r="120" spans="1:28" ht="27" x14ac:dyDescent="0.25">
      <c r="A120" s="41">
        <v>118</v>
      </c>
      <c r="B120" s="90" t="s">
        <v>289</v>
      </c>
      <c r="C120" s="90" t="s">
        <v>46</v>
      </c>
      <c r="D120" s="90" t="s">
        <v>199</v>
      </c>
      <c r="E120" s="41">
        <f t="shared" si="22"/>
        <v>5</v>
      </c>
      <c r="F120" s="30">
        <v>149781.85039626755</v>
      </c>
      <c r="G120" s="28">
        <f t="shared" si="23"/>
        <v>748909.25198133779</v>
      </c>
      <c r="H120" s="88"/>
      <c r="I120" s="31">
        <f t="shared" si="24"/>
        <v>0</v>
      </c>
      <c r="J120" s="6"/>
      <c r="K120" s="28">
        <f t="shared" si="25"/>
        <v>0</v>
      </c>
      <c r="L120" s="6"/>
      <c r="M120" s="28">
        <f t="shared" si="26"/>
        <v>0</v>
      </c>
      <c r="N120" s="89"/>
      <c r="O120" s="28">
        <f t="shared" si="27"/>
        <v>0</v>
      </c>
      <c r="P120" s="6">
        <v>5</v>
      </c>
      <c r="Q120" s="28">
        <f t="shared" si="28"/>
        <v>748909.25198133779</v>
      </c>
      <c r="R120" s="6"/>
      <c r="S120" s="28">
        <f t="shared" si="29"/>
        <v>0</v>
      </c>
      <c r="T120" s="28"/>
      <c r="U120" s="28">
        <f t="shared" si="30"/>
        <v>0</v>
      </c>
      <c r="V120" s="6"/>
      <c r="W120" s="28">
        <f t="shared" si="31"/>
        <v>0</v>
      </c>
      <c r="X120" s="6"/>
      <c r="Y120" s="28">
        <f t="shared" si="32"/>
        <v>0</v>
      </c>
      <c r="Z120" s="6" t="s">
        <v>31</v>
      </c>
      <c r="AA120" s="6" t="s">
        <v>32</v>
      </c>
      <c r="AB120" s="12" t="s">
        <v>37</v>
      </c>
    </row>
    <row r="121" spans="1:28" ht="27" x14ac:dyDescent="0.25">
      <c r="A121" s="41">
        <v>119</v>
      </c>
      <c r="B121" s="90" t="s">
        <v>290</v>
      </c>
      <c r="C121" s="90" t="s">
        <v>58</v>
      </c>
      <c r="D121" s="90" t="s">
        <v>291</v>
      </c>
      <c r="E121" s="41">
        <f t="shared" si="22"/>
        <v>5</v>
      </c>
      <c r="F121" s="30">
        <v>373961.00741487474</v>
      </c>
      <c r="G121" s="28">
        <f t="shared" si="23"/>
        <v>1869805.0370743736</v>
      </c>
      <c r="H121" s="88">
        <v>3</v>
      </c>
      <c r="I121" s="31">
        <f t="shared" si="24"/>
        <v>1121883.0222446243</v>
      </c>
      <c r="J121" s="6"/>
      <c r="K121" s="28">
        <f t="shared" si="25"/>
        <v>0</v>
      </c>
      <c r="L121" s="6">
        <v>1</v>
      </c>
      <c r="M121" s="28">
        <f t="shared" si="26"/>
        <v>373961.00741487474</v>
      </c>
      <c r="N121" s="89"/>
      <c r="O121" s="28">
        <f t="shared" si="27"/>
        <v>0</v>
      </c>
      <c r="P121" s="6">
        <v>1</v>
      </c>
      <c r="Q121" s="28">
        <f t="shared" si="28"/>
        <v>373961.00741487474</v>
      </c>
      <c r="R121" s="6"/>
      <c r="S121" s="28">
        <f t="shared" si="29"/>
        <v>0</v>
      </c>
      <c r="T121" s="28"/>
      <c r="U121" s="28">
        <f t="shared" si="30"/>
        <v>0</v>
      </c>
      <c r="V121" s="6"/>
      <c r="W121" s="28">
        <f t="shared" si="31"/>
        <v>0</v>
      </c>
      <c r="X121" s="6"/>
      <c r="Y121" s="28">
        <f t="shared" si="32"/>
        <v>0</v>
      </c>
      <c r="Z121" s="6" t="s">
        <v>31</v>
      </c>
      <c r="AA121" s="6" t="s">
        <v>32</v>
      </c>
      <c r="AB121" s="12" t="s">
        <v>33</v>
      </c>
    </row>
    <row r="122" spans="1:28" x14ac:dyDescent="0.25">
      <c r="A122" s="41">
        <v>120</v>
      </c>
      <c r="B122" s="90" t="s">
        <v>292</v>
      </c>
      <c r="C122" s="90" t="s">
        <v>46</v>
      </c>
      <c r="D122" s="90" t="s">
        <v>187</v>
      </c>
      <c r="E122" s="41">
        <f t="shared" si="22"/>
        <v>1</v>
      </c>
      <c r="F122" s="30">
        <v>183344.66684344114</v>
      </c>
      <c r="G122" s="28">
        <f t="shared" si="23"/>
        <v>183344.66684344114</v>
      </c>
      <c r="H122" s="88"/>
      <c r="I122" s="31">
        <f t="shared" si="24"/>
        <v>0</v>
      </c>
      <c r="J122" s="6"/>
      <c r="K122" s="28">
        <f t="shared" si="25"/>
        <v>0</v>
      </c>
      <c r="L122" s="6">
        <v>1</v>
      </c>
      <c r="M122" s="28">
        <f t="shared" si="26"/>
        <v>183344.66684344114</v>
      </c>
      <c r="N122" s="89"/>
      <c r="O122" s="28">
        <f t="shared" si="27"/>
        <v>0</v>
      </c>
      <c r="P122" s="6"/>
      <c r="Q122" s="28">
        <f t="shared" si="28"/>
        <v>0</v>
      </c>
      <c r="R122" s="6"/>
      <c r="S122" s="28">
        <f t="shared" si="29"/>
        <v>0</v>
      </c>
      <c r="T122" s="28"/>
      <c r="U122" s="28">
        <f t="shared" si="30"/>
        <v>0</v>
      </c>
      <c r="V122" s="6"/>
      <c r="W122" s="28">
        <f t="shared" si="31"/>
        <v>0</v>
      </c>
      <c r="X122" s="6"/>
      <c r="Y122" s="28">
        <f t="shared" si="32"/>
        <v>0</v>
      </c>
      <c r="Z122" s="6" t="s">
        <v>31</v>
      </c>
      <c r="AA122" s="6" t="s">
        <v>32</v>
      </c>
      <c r="AB122" s="12" t="s">
        <v>76</v>
      </c>
    </row>
    <row r="123" spans="1:28" x14ac:dyDescent="0.25">
      <c r="A123" s="41">
        <v>121</v>
      </c>
      <c r="B123" s="90" t="s">
        <v>293</v>
      </c>
      <c r="C123" s="90" t="s">
        <v>103</v>
      </c>
      <c r="D123" s="90" t="s">
        <v>291</v>
      </c>
      <c r="E123" s="41">
        <f t="shared" si="22"/>
        <v>1</v>
      </c>
      <c r="F123" s="30">
        <v>625545</v>
      </c>
      <c r="G123" s="28">
        <f t="shared" si="23"/>
        <v>625545</v>
      </c>
      <c r="H123" s="88"/>
      <c r="I123" s="31">
        <f t="shared" si="24"/>
        <v>0</v>
      </c>
      <c r="J123" s="6"/>
      <c r="K123" s="28">
        <f t="shared" si="25"/>
        <v>0</v>
      </c>
      <c r="L123" s="6">
        <v>1</v>
      </c>
      <c r="M123" s="28">
        <f t="shared" si="26"/>
        <v>625545</v>
      </c>
      <c r="N123" s="89"/>
      <c r="O123" s="28">
        <f t="shared" si="27"/>
        <v>0</v>
      </c>
      <c r="P123" s="6"/>
      <c r="Q123" s="28">
        <f t="shared" si="28"/>
        <v>0</v>
      </c>
      <c r="R123" s="6"/>
      <c r="S123" s="28">
        <f t="shared" si="29"/>
        <v>0</v>
      </c>
      <c r="T123" s="28"/>
      <c r="U123" s="28">
        <f t="shared" si="30"/>
        <v>0</v>
      </c>
      <c r="V123" s="6"/>
      <c r="W123" s="28">
        <f t="shared" si="31"/>
        <v>0</v>
      </c>
      <c r="X123" s="6"/>
      <c r="Y123" s="28">
        <f t="shared" si="32"/>
        <v>0</v>
      </c>
      <c r="Z123" s="6" t="s">
        <v>31</v>
      </c>
      <c r="AA123" s="6" t="s">
        <v>32</v>
      </c>
      <c r="AB123" s="12" t="s">
        <v>76</v>
      </c>
    </row>
    <row r="124" spans="1:28" x14ac:dyDescent="0.25">
      <c r="A124" s="41">
        <v>122</v>
      </c>
      <c r="B124" s="90" t="s">
        <v>294</v>
      </c>
      <c r="C124" s="90" t="s">
        <v>295</v>
      </c>
      <c r="D124" s="90" t="s">
        <v>125</v>
      </c>
      <c r="E124" s="41">
        <f t="shared" si="22"/>
        <v>15</v>
      </c>
      <c r="F124" s="30">
        <v>558511.47606830788</v>
      </c>
      <c r="G124" s="28">
        <f t="shared" si="23"/>
        <v>8377672.1410246184</v>
      </c>
      <c r="H124" s="88">
        <v>12</v>
      </c>
      <c r="I124" s="31">
        <f t="shared" si="24"/>
        <v>6702137.7128196945</v>
      </c>
      <c r="J124" s="6"/>
      <c r="K124" s="28">
        <f t="shared" si="25"/>
        <v>0</v>
      </c>
      <c r="L124" s="6">
        <v>1</v>
      </c>
      <c r="M124" s="28">
        <f t="shared" si="26"/>
        <v>558511.47606830788</v>
      </c>
      <c r="N124" s="89"/>
      <c r="O124" s="28">
        <f t="shared" si="27"/>
        <v>0</v>
      </c>
      <c r="P124" s="6"/>
      <c r="Q124" s="28">
        <f t="shared" si="28"/>
        <v>0</v>
      </c>
      <c r="R124" s="6">
        <v>2</v>
      </c>
      <c r="S124" s="28">
        <f t="shared" si="29"/>
        <v>1117022.9521366158</v>
      </c>
      <c r="T124" s="28"/>
      <c r="U124" s="28">
        <f t="shared" si="30"/>
        <v>0</v>
      </c>
      <c r="V124" s="6"/>
      <c r="W124" s="28">
        <f t="shared" si="31"/>
        <v>0</v>
      </c>
      <c r="X124" s="6"/>
      <c r="Y124" s="28">
        <f t="shared" si="32"/>
        <v>0</v>
      </c>
      <c r="Z124" s="6" t="s">
        <v>31</v>
      </c>
      <c r="AA124" s="6" t="s">
        <v>32</v>
      </c>
      <c r="AB124" s="12" t="s">
        <v>33</v>
      </c>
    </row>
    <row r="125" spans="1:28" x14ac:dyDescent="0.25">
      <c r="A125" s="41">
        <v>123</v>
      </c>
      <c r="B125" s="90" t="s">
        <v>296</v>
      </c>
      <c r="C125" s="90" t="s">
        <v>297</v>
      </c>
      <c r="D125" s="90" t="s">
        <v>298</v>
      </c>
      <c r="E125" s="41">
        <f t="shared" si="22"/>
        <v>714</v>
      </c>
      <c r="F125" s="30">
        <v>2281</v>
      </c>
      <c r="G125" s="28">
        <f t="shared" si="23"/>
        <v>1628634</v>
      </c>
      <c r="H125" s="88"/>
      <c r="I125" s="31">
        <f t="shared" si="24"/>
        <v>0</v>
      </c>
      <c r="J125" s="6"/>
      <c r="K125" s="28">
        <f t="shared" si="25"/>
        <v>0</v>
      </c>
      <c r="L125" s="6"/>
      <c r="M125" s="28">
        <f t="shared" si="26"/>
        <v>0</v>
      </c>
      <c r="N125" s="89"/>
      <c r="O125" s="28">
        <f t="shared" si="27"/>
        <v>0</v>
      </c>
      <c r="P125" s="6">
        <v>468</v>
      </c>
      <c r="Q125" s="28">
        <f t="shared" si="28"/>
        <v>1067508</v>
      </c>
      <c r="R125" s="6">
        <v>246</v>
      </c>
      <c r="S125" s="28">
        <f t="shared" si="29"/>
        <v>561126</v>
      </c>
      <c r="T125" s="28"/>
      <c r="U125" s="28">
        <f t="shared" si="30"/>
        <v>0</v>
      </c>
      <c r="V125" s="6"/>
      <c r="W125" s="28">
        <f t="shared" si="31"/>
        <v>0</v>
      </c>
      <c r="X125" s="6"/>
      <c r="Y125" s="28">
        <f t="shared" si="32"/>
        <v>0</v>
      </c>
      <c r="Z125" s="6" t="s">
        <v>31</v>
      </c>
      <c r="AA125" s="6" t="s">
        <v>32</v>
      </c>
      <c r="AB125" s="12" t="s">
        <v>56</v>
      </c>
    </row>
    <row r="126" spans="1:28" ht="25.5" customHeight="1" x14ac:dyDescent="0.25">
      <c r="A126" s="41">
        <v>124</v>
      </c>
      <c r="B126" s="90" t="s">
        <v>299</v>
      </c>
      <c r="C126" s="90" t="s">
        <v>300</v>
      </c>
      <c r="D126" s="90" t="s">
        <v>301</v>
      </c>
      <c r="E126" s="41">
        <f t="shared" si="22"/>
        <v>3</v>
      </c>
      <c r="F126" s="30">
        <v>1823729.9780000001</v>
      </c>
      <c r="G126" s="28">
        <f t="shared" si="23"/>
        <v>5471189.9340000004</v>
      </c>
      <c r="H126" s="88"/>
      <c r="I126" s="31">
        <f t="shared" si="24"/>
        <v>0</v>
      </c>
      <c r="J126" s="6">
        <v>2</v>
      </c>
      <c r="K126" s="28">
        <f t="shared" si="25"/>
        <v>3647459.9560000002</v>
      </c>
      <c r="L126" s="6">
        <v>1</v>
      </c>
      <c r="M126" s="28">
        <f t="shared" si="26"/>
        <v>1823729.9780000001</v>
      </c>
      <c r="N126" s="89"/>
      <c r="O126" s="28">
        <f t="shared" si="27"/>
        <v>0</v>
      </c>
      <c r="P126" s="6"/>
      <c r="Q126" s="28">
        <f t="shared" si="28"/>
        <v>0</v>
      </c>
      <c r="R126" s="6"/>
      <c r="S126" s="28">
        <f t="shared" si="29"/>
        <v>0</v>
      </c>
      <c r="T126" s="28"/>
      <c r="U126" s="28">
        <f t="shared" si="30"/>
        <v>0</v>
      </c>
      <c r="V126" s="6"/>
      <c r="W126" s="28">
        <f t="shared" si="31"/>
        <v>0</v>
      </c>
      <c r="X126" s="6"/>
      <c r="Y126" s="28">
        <f t="shared" si="32"/>
        <v>0</v>
      </c>
      <c r="Z126" s="6" t="s">
        <v>31</v>
      </c>
      <c r="AA126" s="6" t="s">
        <v>32</v>
      </c>
      <c r="AB126" s="12" t="s">
        <v>41</v>
      </c>
    </row>
    <row r="127" spans="1:28" ht="27" x14ac:dyDescent="0.25">
      <c r="A127" s="41">
        <v>125</v>
      </c>
      <c r="B127" s="90" t="s">
        <v>302</v>
      </c>
      <c r="C127" s="90" t="s">
        <v>303</v>
      </c>
      <c r="D127" s="90" t="s">
        <v>304</v>
      </c>
      <c r="E127" s="41">
        <f t="shared" si="22"/>
        <v>6</v>
      </c>
      <c r="F127" s="30">
        <v>1647767.058</v>
      </c>
      <c r="G127" s="28">
        <f t="shared" si="23"/>
        <v>9886602.3479999993</v>
      </c>
      <c r="H127" s="88"/>
      <c r="I127" s="31">
        <f t="shared" si="24"/>
        <v>0</v>
      </c>
      <c r="J127" s="6">
        <v>5</v>
      </c>
      <c r="K127" s="28">
        <f t="shared" si="25"/>
        <v>8238835.29</v>
      </c>
      <c r="L127" s="6">
        <v>1</v>
      </c>
      <c r="M127" s="28">
        <f t="shared" si="26"/>
        <v>1647767.058</v>
      </c>
      <c r="N127" s="89"/>
      <c r="O127" s="28">
        <f t="shared" si="27"/>
        <v>0</v>
      </c>
      <c r="P127" s="6"/>
      <c r="Q127" s="28">
        <f t="shared" si="28"/>
        <v>0</v>
      </c>
      <c r="R127" s="6"/>
      <c r="S127" s="28">
        <f t="shared" si="29"/>
        <v>0</v>
      </c>
      <c r="T127" s="28"/>
      <c r="U127" s="28">
        <f t="shared" si="30"/>
        <v>0</v>
      </c>
      <c r="V127" s="6"/>
      <c r="W127" s="28">
        <f t="shared" si="31"/>
        <v>0</v>
      </c>
      <c r="X127" s="6"/>
      <c r="Y127" s="28">
        <f t="shared" si="32"/>
        <v>0</v>
      </c>
      <c r="Z127" s="6" t="s">
        <v>31</v>
      </c>
      <c r="AA127" s="6" t="s">
        <v>32</v>
      </c>
      <c r="AB127" s="12" t="s">
        <v>41</v>
      </c>
    </row>
    <row r="128" spans="1:28" x14ac:dyDescent="0.25">
      <c r="A128" s="41">
        <v>126</v>
      </c>
      <c r="B128" s="90" t="s">
        <v>305</v>
      </c>
      <c r="C128" s="90" t="s">
        <v>306</v>
      </c>
      <c r="D128" s="90" t="s">
        <v>301</v>
      </c>
      <c r="E128" s="41">
        <f t="shared" si="22"/>
        <v>6</v>
      </c>
      <c r="F128" s="30">
        <v>2039912.9939999999</v>
      </c>
      <c r="G128" s="28">
        <f t="shared" si="23"/>
        <v>12239477.964</v>
      </c>
      <c r="H128" s="88"/>
      <c r="I128" s="31">
        <f t="shared" si="24"/>
        <v>0</v>
      </c>
      <c r="J128" s="6">
        <v>5</v>
      </c>
      <c r="K128" s="28">
        <f t="shared" si="25"/>
        <v>10199564.969999999</v>
      </c>
      <c r="L128" s="6">
        <v>1</v>
      </c>
      <c r="M128" s="28">
        <f t="shared" si="26"/>
        <v>2039912.9939999999</v>
      </c>
      <c r="N128" s="89"/>
      <c r="O128" s="28">
        <f t="shared" si="27"/>
        <v>0</v>
      </c>
      <c r="P128" s="6"/>
      <c r="Q128" s="28">
        <f t="shared" si="28"/>
        <v>0</v>
      </c>
      <c r="R128" s="6"/>
      <c r="S128" s="28">
        <f t="shared" si="29"/>
        <v>0</v>
      </c>
      <c r="T128" s="28"/>
      <c r="U128" s="28">
        <f t="shared" si="30"/>
        <v>0</v>
      </c>
      <c r="V128" s="6"/>
      <c r="W128" s="28">
        <f t="shared" si="31"/>
        <v>0</v>
      </c>
      <c r="X128" s="6"/>
      <c r="Y128" s="28">
        <f t="shared" si="32"/>
        <v>0</v>
      </c>
      <c r="Z128" s="6" t="s">
        <v>31</v>
      </c>
      <c r="AA128" s="6" t="s">
        <v>32</v>
      </c>
      <c r="AB128" s="12" t="s">
        <v>41</v>
      </c>
    </row>
    <row r="129" spans="1:28" x14ac:dyDescent="0.25">
      <c r="A129" s="41">
        <v>127</v>
      </c>
      <c r="B129" s="90" t="s">
        <v>307</v>
      </c>
      <c r="C129" s="90" t="s">
        <v>308</v>
      </c>
      <c r="D129" s="90" t="s">
        <v>125</v>
      </c>
      <c r="E129" s="41">
        <f t="shared" si="22"/>
        <v>1</v>
      </c>
      <c r="F129" s="30">
        <v>169122.9688</v>
      </c>
      <c r="G129" s="28">
        <f t="shared" si="23"/>
        <v>169122.9688</v>
      </c>
      <c r="H129" s="88"/>
      <c r="I129" s="31">
        <f t="shared" si="24"/>
        <v>0</v>
      </c>
      <c r="J129" s="6"/>
      <c r="K129" s="28">
        <f t="shared" si="25"/>
        <v>0</v>
      </c>
      <c r="L129" s="6">
        <v>1</v>
      </c>
      <c r="M129" s="28">
        <f t="shared" si="26"/>
        <v>169122.9688</v>
      </c>
      <c r="N129" s="89"/>
      <c r="O129" s="28">
        <f t="shared" si="27"/>
        <v>0</v>
      </c>
      <c r="P129" s="6"/>
      <c r="Q129" s="28">
        <f t="shared" si="28"/>
        <v>0</v>
      </c>
      <c r="R129" s="6"/>
      <c r="S129" s="28">
        <f t="shared" si="29"/>
        <v>0</v>
      </c>
      <c r="T129" s="28"/>
      <c r="U129" s="28">
        <f t="shared" si="30"/>
        <v>0</v>
      </c>
      <c r="V129" s="6"/>
      <c r="W129" s="28">
        <f t="shared" si="31"/>
        <v>0</v>
      </c>
      <c r="X129" s="6"/>
      <c r="Y129" s="28">
        <f t="shared" si="32"/>
        <v>0</v>
      </c>
      <c r="Z129" s="6" t="s">
        <v>31</v>
      </c>
      <c r="AA129" s="6" t="s">
        <v>32</v>
      </c>
      <c r="AB129" s="12" t="s">
        <v>76</v>
      </c>
    </row>
    <row r="130" spans="1:28" x14ac:dyDescent="0.25">
      <c r="A130" s="41">
        <v>128</v>
      </c>
      <c r="B130" s="90" t="s">
        <v>309</v>
      </c>
      <c r="C130" s="90" t="s">
        <v>46</v>
      </c>
      <c r="D130" s="90" t="s">
        <v>310</v>
      </c>
      <c r="E130" s="41">
        <f t="shared" si="22"/>
        <v>1</v>
      </c>
      <c r="F130" s="30">
        <v>663353.80339999998</v>
      </c>
      <c r="G130" s="28">
        <f t="shared" si="23"/>
        <v>663353.80339999998</v>
      </c>
      <c r="H130" s="88"/>
      <c r="I130" s="31">
        <f t="shared" si="24"/>
        <v>0</v>
      </c>
      <c r="J130" s="6"/>
      <c r="K130" s="28">
        <f t="shared" si="25"/>
        <v>0</v>
      </c>
      <c r="L130" s="6"/>
      <c r="M130" s="28">
        <f t="shared" si="26"/>
        <v>0</v>
      </c>
      <c r="N130" s="89"/>
      <c r="O130" s="28">
        <f t="shared" si="27"/>
        <v>0</v>
      </c>
      <c r="P130" s="6">
        <v>1</v>
      </c>
      <c r="Q130" s="28">
        <f t="shared" si="28"/>
        <v>663353.80339999998</v>
      </c>
      <c r="R130" s="6"/>
      <c r="S130" s="28">
        <f t="shared" si="29"/>
        <v>0</v>
      </c>
      <c r="T130" s="28"/>
      <c r="U130" s="28">
        <f t="shared" si="30"/>
        <v>0</v>
      </c>
      <c r="V130" s="6"/>
      <c r="W130" s="28">
        <f t="shared" si="31"/>
        <v>0</v>
      </c>
      <c r="X130" s="6"/>
      <c r="Y130" s="28">
        <f t="shared" si="32"/>
        <v>0</v>
      </c>
      <c r="Z130" s="6" t="s">
        <v>31</v>
      </c>
      <c r="AA130" s="6" t="s">
        <v>32</v>
      </c>
      <c r="AB130" s="12" t="s">
        <v>37</v>
      </c>
    </row>
    <row r="131" spans="1:28" ht="54" x14ac:dyDescent="0.25">
      <c r="A131" s="41">
        <v>129</v>
      </c>
      <c r="B131" s="103" t="s">
        <v>311</v>
      </c>
      <c r="C131" s="106" t="s">
        <v>312</v>
      </c>
      <c r="D131" s="90" t="s">
        <v>313</v>
      </c>
      <c r="E131" s="41">
        <f t="shared" si="22"/>
        <v>2</v>
      </c>
      <c r="F131" s="30">
        <v>3511860.0269999998</v>
      </c>
      <c r="G131" s="28">
        <f t="shared" si="23"/>
        <v>7023720.0539999995</v>
      </c>
      <c r="H131" s="88">
        <v>2</v>
      </c>
      <c r="I131" s="31">
        <f t="shared" si="24"/>
        <v>7023720.0539999995</v>
      </c>
      <c r="J131" s="6"/>
      <c r="K131" s="28">
        <f t="shared" si="25"/>
        <v>0</v>
      </c>
      <c r="L131" s="6"/>
      <c r="M131" s="28">
        <f t="shared" si="26"/>
        <v>0</v>
      </c>
      <c r="N131" s="89"/>
      <c r="O131" s="28">
        <f t="shared" si="27"/>
        <v>0</v>
      </c>
      <c r="P131" s="6"/>
      <c r="Q131" s="28">
        <f t="shared" si="28"/>
        <v>0</v>
      </c>
      <c r="R131" s="6"/>
      <c r="S131" s="28">
        <f t="shared" si="29"/>
        <v>0</v>
      </c>
      <c r="T131" s="28"/>
      <c r="U131" s="28">
        <f t="shared" si="30"/>
        <v>0</v>
      </c>
      <c r="V131" s="6"/>
      <c r="W131" s="28">
        <f t="shared" si="31"/>
        <v>0</v>
      </c>
      <c r="X131" s="6"/>
      <c r="Y131" s="28">
        <f t="shared" si="32"/>
        <v>0</v>
      </c>
      <c r="Z131" s="6" t="s">
        <v>31</v>
      </c>
      <c r="AA131" s="6" t="s">
        <v>32</v>
      </c>
      <c r="AB131" s="12" t="s">
        <v>33</v>
      </c>
    </row>
    <row r="132" spans="1:28" ht="27" x14ac:dyDescent="0.25">
      <c r="A132" s="41">
        <v>130</v>
      </c>
      <c r="B132" s="90" t="s">
        <v>314</v>
      </c>
      <c r="C132" s="105" t="s">
        <v>315</v>
      </c>
      <c r="D132" s="90" t="s">
        <v>316</v>
      </c>
      <c r="E132" s="41">
        <f t="shared" si="22"/>
        <v>2</v>
      </c>
      <c r="F132" s="30">
        <v>626419</v>
      </c>
      <c r="G132" s="28">
        <f t="shared" si="23"/>
        <v>1252838</v>
      </c>
      <c r="H132" s="88">
        <v>2</v>
      </c>
      <c r="I132" s="31">
        <f t="shared" si="24"/>
        <v>1252838</v>
      </c>
      <c r="J132" s="6"/>
      <c r="K132" s="28">
        <f t="shared" si="25"/>
        <v>0</v>
      </c>
      <c r="L132" s="6"/>
      <c r="M132" s="28">
        <f t="shared" si="26"/>
        <v>0</v>
      </c>
      <c r="N132" s="89"/>
      <c r="O132" s="28">
        <f t="shared" si="27"/>
        <v>0</v>
      </c>
      <c r="P132" s="6"/>
      <c r="Q132" s="28">
        <f t="shared" si="28"/>
        <v>0</v>
      </c>
      <c r="R132" s="6"/>
      <c r="S132" s="28">
        <f t="shared" si="29"/>
        <v>0</v>
      </c>
      <c r="T132" s="28"/>
      <c r="U132" s="28">
        <f t="shared" si="30"/>
        <v>0</v>
      </c>
      <c r="V132" s="6"/>
      <c r="W132" s="28">
        <f t="shared" si="31"/>
        <v>0</v>
      </c>
      <c r="X132" s="6"/>
      <c r="Y132" s="28">
        <f t="shared" si="32"/>
        <v>0</v>
      </c>
      <c r="Z132" s="6" t="s">
        <v>31</v>
      </c>
      <c r="AA132" s="6" t="s">
        <v>32</v>
      </c>
      <c r="AB132" s="12" t="s">
        <v>33</v>
      </c>
    </row>
    <row r="133" spans="1:28" ht="27" x14ac:dyDescent="0.25">
      <c r="A133" s="41">
        <v>131</v>
      </c>
      <c r="B133" s="47" t="s">
        <v>317</v>
      </c>
      <c r="C133" s="105" t="s">
        <v>318</v>
      </c>
      <c r="D133" s="47" t="s">
        <v>319</v>
      </c>
      <c r="E133" s="41">
        <f t="shared" si="22"/>
        <v>2</v>
      </c>
      <c r="F133" s="30">
        <v>734018.66666666663</v>
      </c>
      <c r="G133" s="28">
        <f t="shared" si="23"/>
        <v>1468037.3333333333</v>
      </c>
      <c r="H133" s="88">
        <v>2</v>
      </c>
      <c r="I133" s="31">
        <f t="shared" si="24"/>
        <v>1468037.3333333333</v>
      </c>
      <c r="J133" s="6"/>
      <c r="K133" s="28">
        <f t="shared" si="25"/>
        <v>0</v>
      </c>
      <c r="L133" s="6"/>
      <c r="M133" s="28">
        <f t="shared" si="26"/>
        <v>0</v>
      </c>
      <c r="N133" s="89"/>
      <c r="O133" s="28">
        <f t="shared" si="27"/>
        <v>0</v>
      </c>
      <c r="P133" s="6"/>
      <c r="Q133" s="28">
        <f t="shared" si="28"/>
        <v>0</v>
      </c>
      <c r="R133" s="6"/>
      <c r="S133" s="28">
        <f t="shared" si="29"/>
        <v>0</v>
      </c>
      <c r="T133" s="28"/>
      <c r="U133" s="28">
        <f t="shared" si="30"/>
        <v>0</v>
      </c>
      <c r="V133" s="6"/>
      <c r="W133" s="28">
        <f t="shared" si="31"/>
        <v>0</v>
      </c>
      <c r="X133" s="6"/>
      <c r="Y133" s="28">
        <f t="shared" si="32"/>
        <v>0</v>
      </c>
      <c r="Z133" s="6" t="s">
        <v>31</v>
      </c>
      <c r="AA133" s="6" t="s">
        <v>32</v>
      </c>
      <c r="AB133" s="12" t="s">
        <v>33</v>
      </c>
    </row>
    <row r="134" spans="1:28" ht="27" x14ac:dyDescent="0.25">
      <c r="A134" s="41">
        <v>132</v>
      </c>
      <c r="B134" s="90" t="s">
        <v>320</v>
      </c>
      <c r="C134" s="90" t="s">
        <v>321</v>
      </c>
      <c r="D134" s="90" t="s">
        <v>322</v>
      </c>
      <c r="E134" s="41">
        <f t="shared" si="22"/>
        <v>4</v>
      </c>
      <c r="F134" s="30">
        <v>154391.1</v>
      </c>
      <c r="G134" s="28">
        <f t="shared" si="23"/>
        <v>617564.4</v>
      </c>
      <c r="H134" s="88">
        <v>4</v>
      </c>
      <c r="I134" s="31">
        <f t="shared" si="24"/>
        <v>617564.4</v>
      </c>
      <c r="J134" s="6"/>
      <c r="K134" s="28">
        <f t="shared" si="25"/>
        <v>0</v>
      </c>
      <c r="L134" s="6"/>
      <c r="M134" s="28">
        <f t="shared" si="26"/>
        <v>0</v>
      </c>
      <c r="N134" s="89"/>
      <c r="O134" s="28">
        <f t="shared" si="27"/>
        <v>0</v>
      </c>
      <c r="P134" s="6"/>
      <c r="Q134" s="28">
        <f t="shared" si="28"/>
        <v>0</v>
      </c>
      <c r="R134" s="6"/>
      <c r="S134" s="28">
        <f t="shared" si="29"/>
        <v>0</v>
      </c>
      <c r="T134" s="28"/>
      <c r="U134" s="28">
        <f t="shared" si="30"/>
        <v>0</v>
      </c>
      <c r="V134" s="6"/>
      <c r="W134" s="28">
        <f t="shared" si="31"/>
        <v>0</v>
      </c>
      <c r="X134" s="6"/>
      <c r="Y134" s="28">
        <f t="shared" si="32"/>
        <v>0</v>
      </c>
      <c r="Z134" s="6" t="s">
        <v>31</v>
      </c>
      <c r="AA134" s="6" t="s">
        <v>32</v>
      </c>
      <c r="AB134" s="12" t="s">
        <v>33</v>
      </c>
    </row>
    <row r="135" spans="1:28" ht="27" x14ac:dyDescent="0.25">
      <c r="A135" s="41">
        <v>133</v>
      </c>
      <c r="B135" s="90" t="s">
        <v>323</v>
      </c>
      <c r="C135" s="90" t="s">
        <v>324</v>
      </c>
      <c r="D135" s="90" t="s">
        <v>325</v>
      </c>
      <c r="E135" s="41">
        <f t="shared" si="22"/>
        <v>1</v>
      </c>
      <c r="F135" s="30">
        <v>6479575.7599999998</v>
      </c>
      <c r="G135" s="28">
        <f t="shared" si="23"/>
        <v>6479575.7599999998</v>
      </c>
      <c r="H135" s="88"/>
      <c r="I135" s="31">
        <f t="shared" si="24"/>
        <v>0</v>
      </c>
      <c r="J135" s="6"/>
      <c r="K135" s="28">
        <f t="shared" si="25"/>
        <v>0</v>
      </c>
      <c r="L135" s="6">
        <v>1</v>
      </c>
      <c r="M135" s="28">
        <f t="shared" si="26"/>
        <v>6479575.7599999998</v>
      </c>
      <c r="N135" s="89"/>
      <c r="O135" s="28">
        <f t="shared" si="27"/>
        <v>0</v>
      </c>
      <c r="P135" s="6"/>
      <c r="Q135" s="28">
        <f t="shared" si="28"/>
        <v>0</v>
      </c>
      <c r="R135" s="6"/>
      <c r="S135" s="28">
        <f t="shared" si="29"/>
        <v>0</v>
      </c>
      <c r="T135" s="28"/>
      <c r="U135" s="28">
        <f t="shared" si="30"/>
        <v>0</v>
      </c>
      <c r="V135" s="6"/>
      <c r="W135" s="28">
        <f t="shared" si="31"/>
        <v>0</v>
      </c>
      <c r="X135" s="6"/>
      <c r="Y135" s="28">
        <f t="shared" si="32"/>
        <v>0</v>
      </c>
      <c r="Z135" s="6" t="s">
        <v>31</v>
      </c>
      <c r="AA135" s="6" t="s">
        <v>32</v>
      </c>
      <c r="AB135" s="12" t="s">
        <v>76</v>
      </c>
    </row>
    <row r="136" spans="1:28" ht="27" x14ac:dyDescent="0.25">
      <c r="A136" s="41">
        <v>134</v>
      </c>
      <c r="B136" s="90" t="s">
        <v>326</v>
      </c>
      <c r="C136" s="90" t="s">
        <v>327</v>
      </c>
      <c r="D136" s="90" t="s">
        <v>328</v>
      </c>
      <c r="E136" s="41">
        <f t="shared" si="22"/>
        <v>3</v>
      </c>
      <c r="F136" s="30">
        <v>257712.80000000002</v>
      </c>
      <c r="G136" s="28">
        <f t="shared" si="23"/>
        <v>773138.4</v>
      </c>
      <c r="H136" s="88">
        <v>1</v>
      </c>
      <c r="I136" s="31">
        <f t="shared" si="24"/>
        <v>257712.80000000002</v>
      </c>
      <c r="J136" s="6">
        <v>1</v>
      </c>
      <c r="K136" s="28">
        <f t="shared" si="25"/>
        <v>257712.80000000002</v>
      </c>
      <c r="L136" s="6">
        <v>1</v>
      </c>
      <c r="M136" s="28">
        <f t="shared" si="26"/>
        <v>257712.80000000002</v>
      </c>
      <c r="N136" s="89"/>
      <c r="O136" s="28">
        <f t="shared" si="27"/>
        <v>0</v>
      </c>
      <c r="P136" s="6"/>
      <c r="Q136" s="28">
        <f t="shared" si="28"/>
        <v>0</v>
      </c>
      <c r="R136" s="6"/>
      <c r="S136" s="28">
        <f t="shared" si="29"/>
        <v>0</v>
      </c>
      <c r="T136" s="28"/>
      <c r="U136" s="28">
        <f t="shared" si="30"/>
        <v>0</v>
      </c>
      <c r="V136" s="6"/>
      <c r="W136" s="28">
        <f t="shared" si="31"/>
        <v>0</v>
      </c>
      <c r="X136" s="6"/>
      <c r="Y136" s="28">
        <f t="shared" si="32"/>
        <v>0</v>
      </c>
      <c r="Z136" s="6" t="s">
        <v>31</v>
      </c>
      <c r="AA136" s="6" t="s">
        <v>32</v>
      </c>
      <c r="AB136" s="12" t="s">
        <v>76</v>
      </c>
    </row>
    <row r="137" spans="1:28" ht="40.5" x14ac:dyDescent="0.25">
      <c r="A137" s="41">
        <v>135</v>
      </c>
      <c r="B137" s="90" t="s">
        <v>329</v>
      </c>
      <c r="C137" s="40" t="s">
        <v>330</v>
      </c>
      <c r="D137" s="90" t="s">
        <v>331</v>
      </c>
      <c r="E137" s="41">
        <f t="shared" si="22"/>
        <v>21</v>
      </c>
      <c r="F137" s="30">
        <v>2115916</v>
      </c>
      <c r="G137" s="28">
        <f t="shared" si="23"/>
        <v>44434236</v>
      </c>
      <c r="H137" s="88"/>
      <c r="I137" s="31">
        <f t="shared" si="24"/>
        <v>0</v>
      </c>
      <c r="J137" s="6"/>
      <c r="K137" s="28">
        <f t="shared" si="25"/>
        <v>0</v>
      </c>
      <c r="L137" s="6"/>
      <c r="M137" s="28">
        <f t="shared" si="26"/>
        <v>0</v>
      </c>
      <c r="N137" s="89"/>
      <c r="O137" s="28">
        <f t="shared" si="27"/>
        <v>0</v>
      </c>
      <c r="P137" s="6"/>
      <c r="Q137" s="28">
        <f t="shared" si="28"/>
        <v>0</v>
      </c>
      <c r="R137" s="6"/>
      <c r="S137" s="28">
        <f t="shared" si="29"/>
        <v>0</v>
      </c>
      <c r="T137" s="28"/>
      <c r="U137" s="28">
        <f t="shared" si="30"/>
        <v>0</v>
      </c>
      <c r="V137" s="6">
        <v>21</v>
      </c>
      <c r="W137" s="28">
        <f t="shared" si="31"/>
        <v>44434236</v>
      </c>
      <c r="X137" s="6"/>
      <c r="Y137" s="28">
        <f t="shared" si="32"/>
        <v>0</v>
      </c>
      <c r="Z137" s="6" t="s">
        <v>31</v>
      </c>
      <c r="AA137" s="6" t="s">
        <v>32</v>
      </c>
      <c r="AB137" s="12" t="s">
        <v>60</v>
      </c>
    </row>
    <row r="138" spans="1:28" x14ac:dyDescent="0.25">
      <c r="A138" s="41">
        <v>136</v>
      </c>
      <c r="B138" s="90" t="s">
        <v>332</v>
      </c>
      <c r="C138" s="90" t="s">
        <v>333</v>
      </c>
      <c r="D138" s="90" t="s">
        <v>88</v>
      </c>
      <c r="E138" s="41">
        <f t="shared" si="22"/>
        <v>22</v>
      </c>
      <c r="F138" s="30">
        <v>4666788.0140000004</v>
      </c>
      <c r="G138" s="28">
        <f t="shared" si="23"/>
        <v>102669336.30800001</v>
      </c>
      <c r="H138" s="88"/>
      <c r="I138" s="31">
        <f t="shared" si="24"/>
        <v>0</v>
      </c>
      <c r="J138" s="6"/>
      <c r="K138" s="28">
        <f t="shared" si="25"/>
        <v>0</v>
      </c>
      <c r="L138" s="6"/>
      <c r="M138" s="28">
        <f t="shared" si="26"/>
        <v>0</v>
      </c>
      <c r="N138" s="89"/>
      <c r="O138" s="28">
        <f t="shared" si="27"/>
        <v>0</v>
      </c>
      <c r="P138" s="6"/>
      <c r="Q138" s="28">
        <f t="shared" si="28"/>
        <v>0</v>
      </c>
      <c r="R138" s="6"/>
      <c r="S138" s="28">
        <f t="shared" si="29"/>
        <v>0</v>
      </c>
      <c r="T138" s="28"/>
      <c r="U138" s="28">
        <f t="shared" si="30"/>
        <v>0</v>
      </c>
      <c r="V138" s="6">
        <v>22</v>
      </c>
      <c r="W138" s="28">
        <f t="shared" si="31"/>
        <v>102669336.30800001</v>
      </c>
      <c r="X138" s="6"/>
      <c r="Y138" s="28">
        <f t="shared" si="32"/>
        <v>0</v>
      </c>
      <c r="Z138" s="6" t="s">
        <v>31</v>
      </c>
      <c r="AA138" s="6" t="s">
        <v>32</v>
      </c>
      <c r="AB138" s="12" t="s">
        <v>60</v>
      </c>
    </row>
    <row r="139" spans="1:28" ht="40.5" x14ac:dyDescent="0.25">
      <c r="A139" s="41">
        <v>137</v>
      </c>
      <c r="B139" s="90" t="s">
        <v>334</v>
      </c>
      <c r="C139" s="90" t="s">
        <v>335</v>
      </c>
      <c r="D139" s="90" t="s">
        <v>336</v>
      </c>
      <c r="E139" s="41">
        <f t="shared" si="22"/>
        <v>1</v>
      </c>
      <c r="F139" s="30">
        <v>1489880</v>
      </c>
      <c r="G139" s="28">
        <f t="shared" si="23"/>
        <v>1489880</v>
      </c>
      <c r="H139" s="88"/>
      <c r="I139" s="31">
        <f t="shared" si="24"/>
        <v>0</v>
      </c>
      <c r="J139" s="6"/>
      <c r="K139" s="28">
        <f t="shared" si="25"/>
        <v>0</v>
      </c>
      <c r="L139" s="6">
        <v>1</v>
      </c>
      <c r="M139" s="28">
        <f t="shared" si="26"/>
        <v>1489880</v>
      </c>
      <c r="N139" s="89"/>
      <c r="O139" s="28">
        <f t="shared" si="27"/>
        <v>0</v>
      </c>
      <c r="P139" s="6"/>
      <c r="Q139" s="28">
        <f t="shared" si="28"/>
        <v>0</v>
      </c>
      <c r="R139" s="6"/>
      <c r="S139" s="28">
        <f t="shared" si="29"/>
        <v>0</v>
      </c>
      <c r="T139" s="28"/>
      <c r="U139" s="28">
        <f t="shared" si="30"/>
        <v>0</v>
      </c>
      <c r="V139" s="6"/>
      <c r="W139" s="28">
        <f t="shared" si="31"/>
        <v>0</v>
      </c>
      <c r="X139" s="6"/>
      <c r="Y139" s="28">
        <f t="shared" si="32"/>
        <v>0</v>
      </c>
      <c r="Z139" s="6" t="s">
        <v>32</v>
      </c>
      <c r="AA139" s="6" t="s">
        <v>32</v>
      </c>
      <c r="AB139" s="12" t="s">
        <v>76</v>
      </c>
    </row>
    <row r="140" spans="1:28" ht="27" x14ac:dyDescent="0.25">
      <c r="A140" s="41">
        <v>138</v>
      </c>
      <c r="B140" s="90" t="s">
        <v>337</v>
      </c>
      <c r="C140" s="90" t="s">
        <v>335</v>
      </c>
      <c r="D140" s="90" t="s">
        <v>338</v>
      </c>
      <c r="E140" s="41">
        <f t="shared" si="22"/>
        <v>1</v>
      </c>
      <c r="F140" s="30">
        <v>1068151.973</v>
      </c>
      <c r="G140" s="28">
        <f t="shared" si="23"/>
        <v>1068151.973</v>
      </c>
      <c r="H140" s="88"/>
      <c r="I140" s="31">
        <f t="shared" si="24"/>
        <v>0</v>
      </c>
      <c r="J140" s="6"/>
      <c r="K140" s="28">
        <f t="shared" si="25"/>
        <v>0</v>
      </c>
      <c r="L140" s="6">
        <v>1</v>
      </c>
      <c r="M140" s="28">
        <f t="shared" si="26"/>
        <v>1068151.973</v>
      </c>
      <c r="N140" s="89"/>
      <c r="O140" s="28">
        <f t="shared" si="27"/>
        <v>0</v>
      </c>
      <c r="P140" s="6"/>
      <c r="Q140" s="28">
        <f t="shared" si="28"/>
        <v>0</v>
      </c>
      <c r="R140" s="6"/>
      <c r="S140" s="28">
        <f t="shared" si="29"/>
        <v>0</v>
      </c>
      <c r="T140" s="28"/>
      <c r="U140" s="28">
        <f t="shared" si="30"/>
        <v>0</v>
      </c>
      <c r="V140" s="6"/>
      <c r="W140" s="28">
        <f t="shared" si="31"/>
        <v>0</v>
      </c>
      <c r="X140" s="6"/>
      <c r="Y140" s="28">
        <f t="shared" si="32"/>
        <v>0</v>
      </c>
      <c r="Z140" s="6" t="s">
        <v>32</v>
      </c>
      <c r="AA140" s="6" t="s">
        <v>32</v>
      </c>
      <c r="AB140" s="12" t="s">
        <v>76</v>
      </c>
    </row>
    <row r="141" spans="1:28" ht="27" x14ac:dyDescent="0.25">
      <c r="A141" s="41">
        <v>139</v>
      </c>
      <c r="B141" s="90" t="s">
        <v>339</v>
      </c>
      <c r="C141" s="90" t="s">
        <v>335</v>
      </c>
      <c r="D141" s="90" t="s">
        <v>336</v>
      </c>
      <c r="E141" s="41">
        <f t="shared" si="22"/>
        <v>1</v>
      </c>
      <c r="F141" s="30">
        <v>474715.52726806822</v>
      </c>
      <c r="G141" s="28">
        <f t="shared" si="23"/>
        <v>474715.52726806822</v>
      </c>
      <c r="H141" s="88"/>
      <c r="I141" s="31">
        <f t="shared" si="24"/>
        <v>0</v>
      </c>
      <c r="J141" s="6"/>
      <c r="K141" s="28">
        <f t="shared" si="25"/>
        <v>0</v>
      </c>
      <c r="L141" s="6">
        <v>1</v>
      </c>
      <c r="M141" s="28">
        <f t="shared" si="26"/>
        <v>474715.52726806822</v>
      </c>
      <c r="N141" s="89"/>
      <c r="O141" s="28">
        <f t="shared" si="27"/>
        <v>0</v>
      </c>
      <c r="P141" s="6"/>
      <c r="Q141" s="28">
        <f t="shared" si="28"/>
        <v>0</v>
      </c>
      <c r="R141" s="6"/>
      <c r="S141" s="28">
        <f t="shared" si="29"/>
        <v>0</v>
      </c>
      <c r="T141" s="28"/>
      <c r="U141" s="28">
        <f t="shared" si="30"/>
        <v>0</v>
      </c>
      <c r="V141" s="6"/>
      <c r="W141" s="28">
        <f t="shared" si="31"/>
        <v>0</v>
      </c>
      <c r="X141" s="6"/>
      <c r="Y141" s="28">
        <f t="shared" si="32"/>
        <v>0</v>
      </c>
      <c r="Z141" s="6" t="s">
        <v>32</v>
      </c>
      <c r="AA141" s="6" t="s">
        <v>32</v>
      </c>
      <c r="AB141" s="12" t="s">
        <v>76</v>
      </c>
    </row>
    <row r="142" spans="1:28" ht="27" x14ac:dyDescent="0.25">
      <c r="A142" s="41">
        <v>140</v>
      </c>
      <c r="B142" s="90" t="s">
        <v>340</v>
      </c>
      <c r="C142" s="90" t="s">
        <v>335</v>
      </c>
      <c r="D142" s="90" t="s">
        <v>336</v>
      </c>
      <c r="E142" s="41">
        <f t="shared" si="22"/>
        <v>1</v>
      </c>
      <c r="F142" s="30">
        <v>744940</v>
      </c>
      <c r="G142" s="28">
        <f t="shared" si="23"/>
        <v>744940</v>
      </c>
      <c r="H142" s="88"/>
      <c r="I142" s="31">
        <f t="shared" si="24"/>
        <v>0</v>
      </c>
      <c r="J142" s="6"/>
      <c r="K142" s="28">
        <f t="shared" si="25"/>
        <v>0</v>
      </c>
      <c r="L142" s="6">
        <v>1</v>
      </c>
      <c r="M142" s="28">
        <f t="shared" si="26"/>
        <v>744940</v>
      </c>
      <c r="N142" s="89"/>
      <c r="O142" s="28">
        <f t="shared" si="27"/>
        <v>0</v>
      </c>
      <c r="P142" s="6"/>
      <c r="Q142" s="28">
        <f t="shared" si="28"/>
        <v>0</v>
      </c>
      <c r="R142" s="6"/>
      <c r="S142" s="28">
        <f t="shared" si="29"/>
        <v>0</v>
      </c>
      <c r="T142" s="28"/>
      <c r="U142" s="28">
        <f t="shared" si="30"/>
        <v>0</v>
      </c>
      <c r="V142" s="6"/>
      <c r="W142" s="28">
        <f t="shared" si="31"/>
        <v>0</v>
      </c>
      <c r="X142" s="6"/>
      <c r="Y142" s="28">
        <f t="shared" si="32"/>
        <v>0</v>
      </c>
      <c r="Z142" s="6" t="s">
        <v>32</v>
      </c>
      <c r="AA142" s="6" t="s">
        <v>32</v>
      </c>
      <c r="AB142" s="12" t="s">
        <v>76</v>
      </c>
    </row>
    <row r="143" spans="1:28" ht="27" x14ac:dyDescent="0.25">
      <c r="A143" s="41">
        <v>141</v>
      </c>
      <c r="B143" s="90" t="s">
        <v>341</v>
      </c>
      <c r="C143" s="90" t="s">
        <v>335</v>
      </c>
      <c r="D143" s="90" t="s">
        <v>342</v>
      </c>
      <c r="E143" s="41">
        <f t="shared" si="22"/>
        <v>15</v>
      </c>
      <c r="F143" s="30">
        <v>4447030</v>
      </c>
      <c r="G143" s="28">
        <f t="shared" si="23"/>
        <v>66705450</v>
      </c>
      <c r="H143" s="88"/>
      <c r="I143" s="31">
        <f t="shared" si="24"/>
        <v>0</v>
      </c>
      <c r="J143" s="6">
        <v>14</v>
      </c>
      <c r="K143" s="28">
        <f t="shared" si="25"/>
        <v>62258420</v>
      </c>
      <c r="L143" s="6">
        <v>1</v>
      </c>
      <c r="M143" s="28">
        <f t="shared" si="26"/>
        <v>4447030</v>
      </c>
      <c r="N143" s="89"/>
      <c r="O143" s="28">
        <f t="shared" si="27"/>
        <v>0</v>
      </c>
      <c r="P143" s="6"/>
      <c r="Q143" s="28">
        <f t="shared" si="28"/>
        <v>0</v>
      </c>
      <c r="R143" s="6"/>
      <c r="S143" s="28">
        <f t="shared" si="29"/>
        <v>0</v>
      </c>
      <c r="T143" s="28"/>
      <c r="U143" s="28">
        <f t="shared" si="30"/>
        <v>0</v>
      </c>
      <c r="V143" s="6"/>
      <c r="W143" s="28">
        <f t="shared" si="31"/>
        <v>0</v>
      </c>
      <c r="X143" s="6"/>
      <c r="Y143" s="28">
        <f t="shared" si="32"/>
        <v>0</v>
      </c>
      <c r="Z143" s="6" t="s">
        <v>32</v>
      </c>
      <c r="AA143" s="6" t="s">
        <v>32</v>
      </c>
      <c r="AB143" s="12" t="s">
        <v>76</v>
      </c>
    </row>
    <row r="144" spans="1:28" x14ac:dyDescent="0.25">
      <c r="A144" s="41">
        <v>142</v>
      </c>
      <c r="B144" s="90" t="s">
        <v>343</v>
      </c>
      <c r="C144" s="90" t="s">
        <v>344</v>
      </c>
      <c r="D144" s="90"/>
      <c r="E144" s="41">
        <f t="shared" si="22"/>
        <v>1</v>
      </c>
      <c r="F144" s="30">
        <v>1580320</v>
      </c>
      <c r="G144" s="28">
        <f t="shared" si="23"/>
        <v>1580320</v>
      </c>
      <c r="H144" s="88"/>
      <c r="I144" s="31">
        <f t="shared" si="24"/>
        <v>0</v>
      </c>
      <c r="J144" s="6"/>
      <c r="K144" s="28">
        <f t="shared" si="25"/>
        <v>0</v>
      </c>
      <c r="L144" s="6">
        <v>1</v>
      </c>
      <c r="M144" s="28">
        <f t="shared" si="26"/>
        <v>1580320</v>
      </c>
      <c r="N144" s="89"/>
      <c r="O144" s="28">
        <f t="shared" si="27"/>
        <v>0</v>
      </c>
      <c r="P144" s="6"/>
      <c r="Q144" s="28">
        <f t="shared" si="28"/>
        <v>0</v>
      </c>
      <c r="R144" s="6"/>
      <c r="S144" s="28">
        <f t="shared" si="29"/>
        <v>0</v>
      </c>
      <c r="T144" s="28"/>
      <c r="U144" s="28">
        <f t="shared" si="30"/>
        <v>0</v>
      </c>
      <c r="V144" s="6"/>
      <c r="W144" s="28">
        <f t="shared" si="31"/>
        <v>0</v>
      </c>
      <c r="X144" s="6"/>
      <c r="Y144" s="28">
        <f t="shared" si="32"/>
        <v>0</v>
      </c>
      <c r="Z144" s="6" t="s">
        <v>32</v>
      </c>
      <c r="AA144" s="6" t="s">
        <v>32</v>
      </c>
      <c r="AB144" s="12" t="s">
        <v>76</v>
      </c>
    </row>
    <row r="145" spans="1:28" ht="27" x14ac:dyDescent="0.25">
      <c r="A145" s="41">
        <v>143</v>
      </c>
      <c r="B145" s="90" t="s">
        <v>345</v>
      </c>
      <c r="C145" s="90" t="s">
        <v>221</v>
      </c>
      <c r="D145" s="90" t="s">
        <v>346</v>
      </c>
      <c r="E145" s="41">
        <f t="shared" si="22"/>
        <v>3</v>
      </c>
      <c r="F145" s="30">
        <v>1148687.495572763</v>
      </c>
      <c r="G145" s="28">
        <f t="shared" si="23"/>
        <v>3446062.4867182891</v>
      </c>
      <c r="H145" s="88"/>
      <c r="I145" s="31">
        <f t="shared" si="24"/>
        <v>0</v>
      </c>
      <c r="J145" s="6"/>
      <c r="K145" s="28">
        <f t="shared" si="25"/>
        <v>0</v>
      </c>
      <c r="L145" s="6">
        <v>1</v>
      </c>
      <c r="M145" s="28">
        <f t="shared" si="26"/>
        <v>1148687.495572763</v>
      </c>
      <c r="N145" s="89"/>
      <c r="O145" s="28">
        <f t="shared" si="27"/>
        <v>0</v>
      </c>
      <c r="P145" s="6"/>
      <c r="Q145" s="28">
        <f t="shared" si="28"/>
        <v>0</v>
      </c>
      <c r="R145" s="6">
        <v>2</v>
      </c>
      <c r="S145" s="28">
        <f t="shared" si="29"/>
        <v>2297374.9911455261</v>
      </c>
      <c r="T145" s="28"/>
      <c r="U145" s="28">
        <f t="shared" si="30"/>
        <v>0</v>
      </c>
      <c r="V145" s="6"/>
      <c r="W145" s="28">
        <f t="shared" si="31"/>
        <v>0</v>
      </c>
      <c r="X145" s="6"/>
      <c r="Y145" s="28">
        <f t="shared" si="32"/>
        <v>0</v>
      </c>
      <c r="Z145" s="6" t="s">
        <v>31</v>
      </c>
      <c r="AA145" s="6" t="s">
        <v>32</v>
      </c>
      <c r="AB145" s="12" t="s">
        <v>56</v>
      </c>
    </row>
    <row r="146" spans="1:28" ht="54" x14ac:dyDescent="0.25">
      <c r="A146" s="41">
        <v>144</v>
      </c>
      <c r="B146" s="90" t="s">
        <v>347</v>
      </c>
      <c r="C146" s="90" t="s">
        <v>231</v>
      </c>
      <c r="D146" s="90" t="s">
        <v>348</v>
      </c>
      <c r="E146" s="41">
        <f t="shared" si="22"/>
        <v>1</v>
      </c>
      <c r="F146" s="30">
        <v>35099</v>
      </c>
      <c r="G146" s="28">
        <f t="shared" si="23"/>
        <v>35099</v>
      </c>
      <c r="H146" s="88"/>
      <c r="I146" s="31">
        <f t="shared" si="24"/>
        <v>0</v>
      </c>
      <c r="J146" s="6"/>
      <c r="K146" s="28">
        <f t="shared" si="25"/>
        <v>0</v>
      </c>
      <c r="L146" s="6">
        <v>1</v>
      </c>
      <c r="M146" s="28">
        <f t="shared" si="26"/>
        <v>35099</v>
      </c>
      <c r="N146" s="89"/>
      <c r="O146" s="28">
        <f t="shared" si="27"/>
        <v>0</v>
      </c>
      <c r="P146" s="6"/>
      <c r="Q146" s="28">
        <f t="shared" si="28"/>
        <v>0</v>
      </c>
      <c r="R146" s="6"/>
      <c r="S146" s="28">
        <f t="shared" si="29"/>
        <v>0</v>
      </c>
      <c r="T146" s="28"/>
      <c r="U146" s="28">
        <f t="shared" si="30"/>
        <v>0</v>
      </c>
      <c r="V146" s="6"/>
      <c r="W146" s="28">
        <f t="shared" si="31"/>
        <v>0</v>
      </c>
      <c r="X146" s="6"/>
      <c r="Y146" s="28">
        <f t="shared" si="32"/>
        <v>0</v>
      </c>
      <c r="Z146" s="6" t="s">
        <v>31</v>
      </c>
      <c r="AA146" s="6" t="s">
        <v>32</v>
      </c>
      <c r="AB146" s="12" t="s">
        <v>41</v>
      </c>
    </row>
    <row r="147" spans="1:28" ht="40.5" x14ac:dyDescent="0.25">
      <c r="A147" s="41">
        <v>145</v>
      </c>
      <c r="B147" s="90" t="s">
        <v>349</v>
      </c>
      <c r="C147" s="90" t="s">
        <v>62</v>
      </c>
      <c r="D147" s="90" t="s">
        <v>350</v>
      </c>
      <c r="E147" s="41">
        <f t="shared" si="22"/>
        <v>12</v>
      </c>
      <c r="F147" s="30">
        <v>131792.5</v>
      </c>
      <c r="G147" s="28">
        <f t="shared" si="23"/>
        <v>1581510</v>
      </c>
      <c r="H147" s="88">
        <v>2</v>
      </c>
      <c r="I147" s="31">
        <f t="shared" si="24"/>
        <v>263585</v>
      </c>
      <c r="J147" s="6">
        <v>1</v>
      </c>
      <c r="K147" s="28">
        <f t="shared" si="25"/>
        <v>131792.5</v>
      </c>
      <c r="L147" s="6">
        <v>1</v>
      </c>
      <c r="M147" s="28">
        <f t="shared" si="26"/>
        <v>131792.5</v>
      </c>
      <c r="N147" s="89"/>
      <c r="O147" s="28">
        <f t="shared" si="27"/>
        <v>0</v>
      </c>
      <c r="P147" s="6">
        <v>5</v>
      </c>
      <c r="Q147" s="28">
        <f t="shared" si="28"/>
        <v>658962.5</v>
      </c>
      <c r="R147" s="6"/>
      <c r="S147" s="28">
        <f t="shared" si="29"/>
        <v>0</v>
      </c>
      <c r="T147" s="28"/>
      <c r="U147" s="28">
        <f t="shared" si="30"/>
        <v>0</v>
      </c>
      <c r="V147" s="6">
        <v>3</v>
      </c>
      <c r="W147" s="28">
        <f t="shared" si="31"/>
        <v>395377.5</v>
      </c>
      <c r="X147" s="6"/>
      <c r="Y147" s="28">
        <f t="shared" si="32"/>
        <v>0</v>
      </c>
      <c r="Z147" s="6" t="s">
        <v>31</v>
      </c>
      <c r="AA147" s="6" t="s">
        <v>32</v>
      </c>
      <c r="AB147" s="12" t="s">
        <v>37</v>
      </c>
    </row>
    <row r="148" spans="1:28" ht="81" x14ac:dyDescent="0.25">
      <c r="A148" s="41">
        <v>146</v>
      </c>
      <c r="B148" s="40" t="s">
        <v>351</v>
      </c>
      <c r="C148" s="90" t="s">
        <v>62</v>
      </c>
      <c r="D148" s="90" t="s">
        <v>350</v>
      </c>
      <c r="E148" s="41">
        <f t="shared" si="22"/>
        <v>7</v>
      </c>
      <c r="F148" s="30">
        <v>293047.5</v>
      </c>
      <c r="G148" s="28">
        <f t="shared" si="23"/>
        <v>2051332.5</v>
      </c>
      <c r="H148" s="88"/>
      <c r="I148" s="31">
        <f t="shared" si="24"/>
        <v>0</v>
      </c>
      <c r="J148" s="6"/>
      <c r="K148" s="28">
        <f t="shared" si="25"/>
        <v>0</v>
      </c>
      <c r="L148" s="6"/>
      <c r="M148" s="28">
        <f t="shared" si="26"/>
        <v>0</v>
      </c>
      <c r="N148" s="89"/>
      <c r="O148" s="28">
        <f t="shared" si="27"/>
        <v>0</v>
      </c>
      <c r="P148" s="6">
        <v>5</v>
      </c>
      <c r="Q148" s="28">
        <f t="shared" si="28"/>
        <v>1465237.5</v>
      </c>
      <c r="R148" s="6"/>
      <c r="S148" s="28">
        <f t="shared" si="29"/>
        <v>0</v>
      </c>
      <c r="T148" s="28"/>
      <c r="U148" s="28">
        <f t="shared" si="30"/>
        <v>0</v>
      </c>
      <c r="V148" s="6">
        <v>2</v>
      </c>
      <c r="W148" s="28">
        <f t="shared" si="31"/>
        <v>586095</v>
      </c>
      <c r="X148" s="6"/>
      <c r="Y148" s="28">
        <f t="shared" si="32"/>
        <v>0</v>
      </c>
      <c r="Z148" s="6" t="s">
        <v>31</v>
      </c>
      <c r="AA148" s="6" t="s">
        <v>32</v>
      </c>
      <c r="AB148" s="12" t="s">
        <v>37</v>
      </c>
    </row>
    <row r="149" spans="1:28" ht="94.5" x14ac:dyDescent="0.25">
      <c r="A149" s="41">
        <v>147</v>
      </c>
      <c r="B149" s="40" t="s">
        <v>352</v>
      </c>
      <c r="C149" s="90" t="s">
        <v>62</v>
      </c>
      <c r="D149" s="90" t="s">
        <v>350</v>
      </c>
      <c r="E149" s="41">
        <f t="shared" si="22"/>
        <v>14</v>
      </c>
      <c r="F149" s="30">
        <v>150978.80653333335</v>
      </c>
      <c r="G149" s="28">
        <f t="shared" si="23"/>
        <v>2113703.2914666669</v>
      </c>
      <c r="H149" s="88">
        <v>5</v>
      </c>
      <c r="I149" s="31">
        <f t="shared" si="24"/>
        <v>754894.03266666678</v>
      </c>
      <c r="J149" s="6">
        <v>1</v>
      </c>
      <c r="K149" s="28">
        <f t="shared" si="25"/>
        <v>150978.80653333335</v>
      </c>
      <c r="L149" s="6">
        <v>1</v>
      </c>
      <c r="M149" s="28">
        <f t="shared" si="26"/>
        <v>150978.80653333335</v>
      </c>
      <c r="N149" s="89"/>
      <c r="O149" s="28">
        <f t="shared" si="27"/>
        <v>0</v>
      </c>
      <c r="P149" s="6">
        <v>5</v>
      </c>
      <c r="Q149" s="28">
        <f t="shared" si="28"/>
        <v>754894.03266666678</v>
      </c>
      <c r="R149" s="6"/>
      <c r="S149" s="28">
        <f t="shared" si="29"/>
        <v>0</v>
      </c>
      <c r="T149" s="28"/>
      <c r="U149" s="28">
        <f t="shared" si="30"/>
        <v>0</v>
      </c>
      <c r="V149" s="6">
        <v>2</v>
      </c>
      <c r="W149" s="28">
        <f t="shared" si="31"/>
        <v>301957.6130666667</v>
      </c>
      <c r="X149" s="6"/>
      <c r="Y149" s="28">
        <f t="shared" si="32"/>
        <v>0</v>
      </c>
      <c r="Z149" s="6" t="s">
        <v>31</v>
      </c>
      <c r="AA149" s="6" t="s">
        <v>32</v>
      </c>
      <c r="AB149" s="12" t="s">
        <v>37</v>
      </c>
    </row>
    <row r="150" spans="1:28" ht="81" x14ac:dyDescent="0.25">
      <c r="A150" s="41">
        <v>148</v>
      </c>
      <c r="B150" s="40" t="s">
        <v>353</v>
      </c>
      <c r="C150" s="90" t="s">
        <v>62</v>
      </c>
      <c r="D150" s="90" t="s">
        <v>350</v>
      </c>
      <c r="E150" s="41">
        <f t="shared" si="22"/>
        <v>9</v>
      </c>
      <c r="F150" s="30">
        <v>154553.3682</v>
      </c>
      <c r="G150" s="28">
        <f t="shared" si="23"/>
        <v>1390980.3137999999</v>
      </c>
      <c r="H150" s="88">
        <v>5</v>
      </c>
      <c r="I150" s="31">
        <f t="shared" si="24"/>
        <v>772766.84100000001</v>
      </c>
      <c r="J150" s="6">
        <v>1</v>
      </c>
      <c r="K150" s="28">
        <f t="shared" si="25"/>
        <v>154553.3682</v>
      </c>
      <c r="L150" s="6">
        <v>1</v>
      </c>
      <c r="M150" s="28">
        <f t="shared" si="26"/>
        <v>154553.3682</v>
      </c>
      <c r="N150" s="89"/>
      <c r="O150" s="28">
        <f t="shared" si="27"/>
        <v>0</v>
      </c>
      <c r="P150" s="6"/>
      <c r="Q150" s="28">
        <f t="shared" si="28"/>
        <v>0</v>
      </c>
      <c r="R150" s="6"/>
      <c r="S150" s="28">
        <f t="shared" si="29"/>
        <v>0</v>
      </c>
      <c r="T150" s="28"/>
      <c r="U150" s="28">
        <f t="shared" si="30"/>
        <v>0</v>
      </c>
      <c r="V150" s="6">
        <v>2</v>
      </c>
      <c r="W150" s="28">
        <f t="shared" si="31"/>
        <v>309106.73639999999</v>
      </c>
      <c r="X150" s="6"/>
      <c r="Y150" s="28">
        <f t="shared" si="32"/>
        <v>0</v>
      </c>
      <c r="Z150" s="6" t="s">
        <v>31</v>
      </c>
      <c r="AA150" s="6" t="s">
        <v>32</v>
      </c>
      <c r="AB150" s="12" t="s">
        <v>33</v>
      </c>
    </row>
    <row r="151" spans="1:28" ht="27" x14ac:dyDescent="0.25">
      <c r="A151" s="41">
        <v>149</v>
      </c>
      <c r="B151" s="90" t="s">
        <v>354</v>
      </c>
      <c r="C151" s="90" t="s">
        <v>355</v>
      </c>
      <c r="D151" s="90" t="s">
        <v>356</v>
      </c>
      <c r="E151" s="41">
        <f t="shared" si="22"/>
        <v>35</v>
      </c>
      <c r="F151" s="30">
        <v>1087199.47</v>
      </c>
      <c r="G151" s="28">
        <f t="shared" si="23"/>
        <v>38051981.449999996</v>
      </c>
      <c r="H151" s="88"/>
      <c r="I151" s="31">
        <f t="shared" si="24"/>
        <v>0</v>
      </c>
      <c r="J151" s="6"/>
      <c r="K151" s="28">
        <f t="shared" si="25"/>
        <v>0</v>
      </c>
      <c r="L151" s="6"/>
      <c r="M151" s="28">
        <f t="shared" si="26"/>
        <v>0</v>
      </c>
      <c r="N151" s="89"/>
      <c r="O151" s="28">
        <f t="shared" si="27"/>
        <v>0</v>
      </c>
      <c r="P151" s="6"/>
      <c r="Q151" s="28">
        <f t="shared" si="28"/>
        <v>0</v>
      </c>
      <c r="R151" s="6">
        <v>35</v>
      </c>
      <c r="S151" s="28">
        <f t="shared" si="29"/>
        <v>38051981.449999996</v>
      </c>
      <c r="T151" s="28"/>
      <c r="U151" s="28">
        <f t="shared" si="30"/>
        <v>0</v>
      </c>
      <c r="V151" s="6"/>
      <c r="W151" s="28">
        <f t="shared" si="31"/>
        <v>0</v>
      </c>
      <c r="X151" s="6"/>
      <c r="Y151" s="28">
        <f t="shared" si="32"/>
        <v>0</v>
      </c>
      <c r="Z151" s="6" t="s">
        <v>31</v>
      </c>
      <c r="AA151" s="6" t="s">
        <v>32</v>
      </c>
      <c r="AB151" s="12" t="s">
        <v>56</v>
      </c>
    </row>
    <row r="152" spans="1:28" ht="38.25" customHeight="1" x14ac:dyDescent="0.25">
      <c r="A152" s="41">
        <v>150</v>
      </c>
      <c r="B152" s="90" t="s">
        <v>357</v>
      </c>
      <c r="C152" s="90" t="s">
        <v>358</v>
      </c>
      <c r="D152" s="90" t="s">
        <v>359</v>
      </c>
      <c r="E152" s="41">
        <f t="shared" si="22"/>
        <v>12</v>
      </c>
      <c r="F152" s="30">
        <v>947613.30579063634</v>
      </c>
      <c r="G152" s="28">
        <f t="shared" si="23"/>
        <v>11371359.669487637</v>
      </c>
      <c r="H152" s="88"/>
      <c r="I152" s="31">
        <f t="shared" si="24"/>
        <v>0</v>
      </c>
      <c r="J152" s="6">
        <v>1</v>
      </c>
      <c r="K152" s="28">
        <f t="shared" si="25"/>
        <v>947613.30579063634</v>
      </c>
      <c r="L152" s="6"/>
      <c r="M152" s="28">
        <f t="shared" si="26"/>
        <v>0</v>
      </c>
      <c r="N152" s="89"/>
      <c r="O152" s="28">
        <f t="shared" si="27"/>
        <v>0</v>
      </c>
      <c r="P152" s="6">
        <v>7</v>
      </c>
      <c r="Q152" s="28">
        <f t="shared" si="28"/>
        <v>6633293.140534454</v>
      </c>
      <c r="R152" s="6">
        <v>4</v>
      </c>
      <c r="S152" s="28">
        <f t="shared" si="29"/>
        <v>3790453.2231625454</v>
      </c>
      <c r="T152" s="28"/>
      <c r="U152" s="28">
        <f t="shared" si="30"/>
        <v>0</v>
      </c>
      <c r="V152" s="6"/>
      <c r="W152" s="28">
        <f t="shared" si="31"/>
        <v>0</v>
      </c>
      <c r="X152" s="6"/>
      <c r="Y152" s="28">
        <f t="shared" si="32"/>
        <v>0</v>
      </c>
      <c r="Z152" s="6" t="s">
        <v>31</v>
      </c>
      <c r="AA152" s="6" t="s">
        <v>32</v>
      </c>
      <c r="AB152" s="12" t="s">
        <v>37</v>
      </c>
    </row>
    <row r="153" spans="1:28" x14ac:dyDescent="0.25">
      <c r="A153" s="41">
        <v>151</v>
      </c>
      <c r="B153" s="92" t="s">
        <v>360</v>
      </c>
      <c r="C153" s="92" t="s">
        <v>361</v>
      </c>
      <c r="D153" s="92" t="s">
        <v>362</v>
      </c>
      <c r="E153" s="41">
        <f t="shared" si="22"/>
        <v>3</v>
      </c>
      <c r="F153" s="30">
        <v>567881.97318874684</v>
      </c>
      <c r="G153" s="28">
        <f t="shared" si="23"/>
        <v>1703645.9195662406</v>
      </c>
      <c r="H153" s="88"/>
      <c r="I153" s="31">
        <f t="shared" si="24"/>
        <v>0</v>
      </c>
      <c r="J153" s="6"/>
      <c r="K153" s="28">
        <f t="shared" si="25"/>
        <v>0</v>
      </c>
      <c r="L153" s="6">
        <v>3</v>
      </c>
      <c r="M153" s="28">
        <f t="shared" si="26"/>
        <v>1703645.9195662406</v>
      </c>
      <c r="N153" s="89"/>
      <c r="O153" s="28">
        <f t="shared" si="27"/>
        <v>0</v>
      </c>
      <c r="P153" s="6"/>
      <c r="Q153" s="28">
        <f t="shared" si="28"/>
        <v>0</v>
      </c>
      <c r="R153" s="6"/>
      <c r="S153" s="28">
        <f t="shared" si="29"/>
        <v>0</v>
      </c>
      <c r="T153" s="28"/>
      <c r="U153" s="28">
        <f t="shared" si="30"/>
        <v>0</v>
      </c>
      <c r="V153" s="6"/>
      <c r="W153" s="28">
        <f t="shared" si="31"/>
        <v>0</v>
      </c>
      <c r="X153" s="6"/>
      <c r="Y153" s="28">
        <f t="shared" si="32"/>
        <v>0</v>
      </c>
      <c r="Z153" s="6" t="s">
        <v>31</v>
      </c>
      <c r="AA153" s="6" t="s">
        <v>32</v>
      </c>
      <c r="AB153" s="12" t="s">
        <v>76</v>
      </c>
    </row>
    <row r="154" spans="1:28" x14ac:dyDescent="0.25">
      <c r="A154" s="41">
        <v>152</v>
      </c>
      <c r="B154" s="47" t="s">
        <v>363</v>
      </c>
      <c r="C154" s="40" t="s">
        <v>364</v>
      </c>
      <c r="D154" s="47" t="s">
        <v>125</v>
      </c>
      <c r="E154" s="41">
        <f t="shared" si="22"/>
        <v>62</v>
      </c>
      <c r="F154" s="30">
        <v>249543.7</v>
      </c>
      <c r="G154" s="28">
        <f t="shared" si="23"/>
        <v>15471709.4</v>
      </c>
      <c r="H154" s="88">
        <v>60</v>
      </c>
      <c r="I154" s="31">
        <f t="shared" si="24"/>
        <v>14972622</v>
      </c>
      <c r="J154" s="6">
        <v>1</v>
      </c>
      <c r="K154" s="28">
        <f t="shared" si="25"/>
        <v>249543.7</v>
      </c>
      <c r="L154" s="6"/>
      <c r="M154" s="28">
        <f t="shared" si="26"/>
        <v>0</v>
      </c>
      <c r="N154" s="89"/>
      <c r="O154" s="28">
        <f t="shared" si="27"/>
        <v>0</v>
      </c>
      <c r="P154" s="6">
        <v>1</v>
      </c>
      <c r="Q154" s="28">
        <f t="shared" si="28"/>
        <v>249543.7</v>
      </c>
      <c r="R154" s="6"/>
      <c r="S154" s="28">
        <f t="shared" si="29"/>
        <v>0</v>
      </c>
      <c r="T154" s="28"/>
      <c r="U154" s="28">
        <f t="shared" si="30"/>
        <v>0</v>
      </c>
      <c r="V154" s="6"/>
      <c r="W154" s="28">
        <f t="shared" si="31"/>
        <v>0</v>
      </c>
      <c r="X154" s="6"/>
      <c r="Y154" s="28">
        <f t="shared" si="32"/>
        <v>0</v>
      </c>
      <c r="Z154" s="6" t="s">
        <v>31</v>
      </c>
      <c r="AA154" s="6" t="s">
        <v>32</v>
      </c>
      <c r="AB154" s="12" t="s">
        <v>33</v>
      </c>
    </row>
    <row r="155" spans="1:28" ht="27" customHeight="1" x14ac:dyDescent="0.25">
      <c r="A155" s="41">
        <v>153</v>
      </c>
      <c r="B155" s="90" t="s">
        <v>365</v>
      </c>
      <c r="C155" s="90" t="s">
        <v>366</v>
      </c>
      <c r="D155" s="90" t="s">
        <v>125</v>
      </c>
      <c r="E155" s="41">
        <f t="shared" si="22"/>
        <v>1</v>
      </c>
      <c r="F155" s="30">
        <v>1035242.486</v>
      </c>
      <c r="G155" s="28">
        <f t="shared" si="23"/>
        <v>1035242.486</v>
      </c>
      <c r="H155" s="88"/>
      <c r="I155" s="31">
        <f t="shared" si="24"/>
        <v>0</v>
      </c>
      <c r="J155" s="6">
        <v>1</v>
      </c>
      <c r="K155" s="28">
        <f t="shared" si="25"/>
        <v>1035242.486</v>
      </c>
      <c r="L155" s="6"/>
      <c r="M155" s="28">
        <f t="shared" si="26"/>
        <v>0</v>
      </c>
      <c r="N155" s="89"/>
      <c r="O155" s="28">
        <f t="shared" si="27"/>
        <v>0</v>
      </c>
      <c r="P155" s="6"/>
      <c r="Q155" s="28">
        <f t="shared" si="28"/>
        <v>0</v>
      </c>
      <c r="R155" s="6"/>
      <c r="S155" s="28">
        <f t="shared" si="29"/>
        <v>0</v>
      </c>
      <c r="T155" s="28"/>
      <c r="U155" s="28">
        <f t="shared" si="30"/>
        <v>0</v>
      </c>
      <c r="V155" s="6"/>
      <c r="W155" s="28">
        <f t="shared" si="31"/>
        <v>0</v>
      </c>
      <c r="X155" s="6"/>
      <c r="Y155" s="28">
        <f t="shared" si="32"/>
        <v>0</v>
      </c>
      <c r="Z155" s="6" t="s">
        <v>31</v>
      </c>
      <c r="AA155" s="6" t="s">
        <v>32</v>
      </c>
      <c r="AB155" s="12" t="s">
        <v>41</v>
      </c>
    </row>
    <row r="156" spans="1:28" x14ac:dyDescent="0.25">
      <c r="A156" s="41">
        <v>154</v>
      </c>
      <c r="B156" s="90" t="s">
        <v>367</v>
      </c>
      <c r="C156" s="90" t="s">
        <v>368</v>
      </c>
      <c r="D156" s="90" t="s">
        <v>125</v>
      </c>
      <c r="E156" s="41">
        <f t="shared" si="22"/>
        <v>1</v>
      </c>
      <c r="F156" s="30">
        <v>706323.58149693499</v>
      </c>
      <c r="G156" s="28">
        <f t="shared" si="23"/>
        <v>706323.58149693499</v>
      </c>
      <c r="H156" s="88"/>
      <c r="I156" s="31">
        <f t="shared" si="24"/>
        <v>0</v>
      </c>
      <c r="J156" s="6">
        <v>1</v>
      </c>
      <c r="K156" s="28">
        <f t="shared" si="25"/>
        <v>706323.58149693499</v>
      </c>
      <c r="L156" s="6"/>
      <c r="M156" s="28">
        <f t="shared" si="26"/>
        <v>0</v>
      </c>
      <c r="N156" s="89"/>
      <c r="O156" s="28">
        <f t="shared" si="27"/>
        <v>0</v>
      </c>
      <c r="P156" s="6"/>
      <c r="Q156" s="28">
        <f t="shared" si="28"/>
        <v>0</v>
      </c>
      <c r="R156" s="6"/>
      <c r="S156" s="28">
        <f t="shared" si="29"/>
        <v>0</v>
      </c>
      <c r="T156" s="28"/>
      <c r="U156" s="28">
        <f t="shared" si="30"/>
        <v>0</v>
      </c>
      <c r="V156" s="6"/>
      <c r="W156" s="28">
        <f t="shared" si="31"/>
        <v>0</v>
      </c>
      <c r="X156" s="6"/>
      <c r="Y156" s="28">
        <f t="shared" si="32"/>
        <v>0</v>
      </c>
      <c r="Z156" s="6" t="s">
        <v>31</v>
      </c>
      <c r="AA156" s="6" t="s">
        <v>32</v>
      </c>
      <c r="AB156" s="12" t="s">
        <v>41</v>
      </c>
    </row>
    <row r="157" spans="1:28" x14ac:dyDescent="0.25">
      <c r="A157" s="41">
        <v>155</v>
      </c>
      <c r="B157" s="47" t="s">
        <v>369</v>
      </c>
      <c r="C157" s="40" t="s">
        <v>370</v>
      </c>
      <c r="D157" s="47" t="s">
        <v>125</v>
      </c>
      <c r="E157" s="41">
        <f t="shared" si="22"/>
        <v>1</v>
      </c>
      <c r="F157" s="30">
        <v>536225.44644781342</v>
      </c>
      <c r="G157" s="28">
        <f t="shared" si="23"/>
        <v>536225.44644781342</v>
      </c>
      <c r="H157" s="88"/>
      <c r="I157" s="31">
        <f t="shared" si="24"/>
        <v>0</v>
      </c>
      <c r="J157" s="6">
        <v>1</v>
      </c>
      <c r="K157" s="28">
        <f t="shared" si="25"/>
        <v>536225.44644781342</v>
      </c>
      <c r="L157" s="6"/>
      <c r="M157" s="28">
        <f t="shared" si="26"/>
        <v>0</v>
      </c>
      <c r="N157" s="89"/>
      <c r="O157" s="28">
        <f t="shared" si="27"/>
        <v>0</v>
      </c>
      <c r="P157" s="6"/>
      <c r="Q157" s="28">
        <f t="shared" si="28"/>
        <v>0</v>
      </c>
      <c r="R157" s="6"/>
      <c r="S157" s="28">
        <f t="shared" si="29"/>
        <v>0</v>
      </c>
      <c r="T157" s="28"/>
      <c r="U157" s="28">
        <f t="shared" si="30"/>
        <v>0</v>
      </c>
      <c r="V157" s="6"/>
      <c r="W157" s="28">
        <f t="shared" si="31"/>
        <v>0</v>
      </c>
      <c r="X157" s="6"/>
      <c r="Y157" s="28">
        <f t="shared" si="32"/>
        <v>0</v>
      </c>
      <c r="Z157" s="6" t="s">
        <v>31</v>
      </c>
      <c r="AA157" s="6" t="s">
        <v>32</v>
      </c>
      <c r="AB157" s="12" t="s">
        <v>41</v>
      </c>
    </row>
    <row r="158" spans="1:28" ht="27" x14ac:dyDescent="0.25">
      <c r="A158" s="41">
        <v>156</v>
      </c>
      <c r="B158" s="90" t="s">
        <v>371</v>
      </c>
      <c r="C158" s="90" t="s">
        <v>372</v>
      </c>
      <c r="D158" s="90" t="s">
        <v>373</v>
      </c>
      <c r="E158" s="41">
        <f t="shared" si="22"/>
        <v>11</v>
      </c>
      <c r="F158" s="30">
        <v>727540.39310211001</v>
      </c>
      <c r="G158" s="28">
        <f t="shared" si="23"/>
        <v>8002944.3241232103</v>
      </c>
      <c r="H158" s="88">
        <v>10</v>
      </c>
      <c r="I158" s="31">
        <f t="shared" si="24"/>
        <v>7275403.9310210999</v>
      </c>
      <c r="J158" s="6">
        <v>1</v>
      </c>
      <c r="K158" s="28">
        <f t="shared" si="25"/>
        <v>727540.39310211001</v>
      </c>
      <c r="L158" s="6"/>
      <c r="M158" s="28">
        <f t="shared" si="26"/>
        <v>0</v>
      </c>
      <c r="N158" s="89"/>
      <c r="O158" s="28">
        <f t="shared" si="27"/>
        <v>0</v>
      </c>
      <c r="P158" s="6"/>
      <c r="Q158" s="28">
        <f t="shared" si="28"/>
        <v>0</v>
      </c>
      <c r="R158" s="6"/>
      <c r="S158" s="28">
        <f t="shared" si="29"/>
        <v>0</v>
      </c>
      <c r="T158" s="28"/>
      <c r="U158" s="28">
        <f t="shared" si="30"/>
        <v>0</v>
      </c>
      <c r="V158" s="6"/>
      <c r="W158" s="28">
        <f t="shared" si="31"/>
        <v>0</v>
      </c>
      <c r="X158" s="6"/>
      <c r="Y158" s="28">
        <f t="shared" si="32"/>
        <v>0</v>
      </c>
      <c r="Z158" s="6" t="s">
        <v>31</v>
      </c>
      <c r="AA158" s="6" t="s">
        <v>32</v>
      </c>
      <c r="AB158" s="12" t="s">
        <v>33</v>
      </c>
    </row>
    <row r="159" spans="1:28" x14ac:dyDescent="0.25">
      <c r="A159" s="41">
        <v>157</v>
      </c>
      <c r="B159" s="90" t="s">
        <v>374</v>
      </c>
      <c r="C159" s="90" t="s">
        <v>375</v>
      </c>
      <c r="D159" s="90" t="s">
        <v>125</v>
      </c>
      <c r="E159" s="41">
        <f t="shared" si="22"/>
        <v>4</v>
      </c>
      <c r="F159" s="30">
        <v>592735.21519999998</v>
      </c>
      <c r="G159" s="28">
        <f t="shared" si="23"/>
        <v>2370940.8607999999</v>
      </c>
      <c r="H159" s="88"/>
      <c r="I159" s="31">
        <f t="shared" si="24"/>
        <v>0</v>
      </c>
      <c r="J159" s="6">
        <v>1</v>
      </c>
      <c r="K159" s="28">
        <f t="shared" si="25"/>
        <v>592735.21519999998</v>
      </c>
      <c r="L159" s="6">
        <v>1</v>
      </c>
      <c r="M159" s="28">
        <f t="shared" si="26"/>
        <v>592735.21519999998</v>
      </c>
      <c r="N159" s="89"/>
      <c r="O159" s="28">
        <f t="shared" si="27"/>
        <v>0</v>
      </c>
      <c r="P159" s="6">
        <v>2</v>
      </c>
      <c r="Q159" s="28">
        <f t="shared" si="28"/>
        <v>1185470.4304</v>
      </c>
      <c r="R159" s="6"/>
      <c r="S159" s="28">
        <f t="shared" si="29"/>
        <v>0</v>
      </c>
      <c r="T159" s="28"/>
      <c r="U159" s="28">
        <f t="shared" si="30"/>
        <v>0</v>
      </c>
      <c r="V159" s="6"/>
      <c r="W159" s="28">
        <f t="shared" si="31"/>
        <v>0</v>
      </c>
      <c r="X159" s="6"/>
      <c r="Y159" s="28">
        <f t="shared" si="32"/>
        <v>0</v>
      </c>
      <c r="Z159" s="6" t="s">
        <v>31</v>
      </c>
      <c r="AA159" s="6" t="s">
        <v>32</v>
      </c>
      <c r="AB159" s="12" t="s">
        <v>37</v>
      </c>
    </row>
    <row r="160" spans="1:28" ht="27" x14ac:dyDescent="0.25">
      <c r="A160" s="41">
        <v>158</v>
      </c>
      <c r="B160" s="47" t="s">
        <v>376</v>
      </c>
      <c r="C160" s="40" t="s">
        <v>377</v>
      </c>
      <c r="D160" s="47" t="s">
        <v>125</v>
      </c>
      <c r="E160" s="41">
        <f t="shared" si="22"/>
        <v>2</v>
      </c>
      <c r="F160" s="30">
        <v>297500</v>
      </c>
      <c r="G160" s="28">
        <f t="shared" si="23"/>
        <v>595000</v>
      </c>
      <c r="H160" s="88">
        <v>1</v>
      </c>
      <c r="I160" s="31">
        <f t="shared" si="24"/>
        <v>297500</v>
      </c>
      <c r="J160" s="6">
        <v>1</v>
      </c>
      <c r="K160" s="28">
        <f t="shared" si="25"/>
        <v>297500</v>
      </c>
      <c r="L160" s="6"/>
      <c r="M160" s="28">
        <f t="shared" si="26"/>
        <v>0</v>
      </c>
      <c r="N160" s="89"/>
      <c r="O160" s="28">
        <f t="shared" si="27"/>
        <v>0</v>
      </c>
      <c r="P160" s="6"/>
      <c r="Q160" s="28">
        <f t="shared" si="28"/>
        <v>0</v>
      </c>
      <c r="R160" s="6"/>
      <c r="S160" s="28">
        <f t="shared" si="29"/>
        <v>0</v>
      </c>
      <c r="T160" s="28"/>
      <c r="U160" s="28">
        <f t="shared" si="30"/>
        <v>0</v>
      </c>
      <c r="V160" s="6"/>
      <c r="W160" s="28">
        <f t="shared" si="31"/>
        <v>0</v>
      </c>
      <c r="X160" s="6"/>
      <c r="Y160" s="28">
        <f t="shared" si="32"/>
        <v>0</v>
      </c>
      <c r="Z160" s="6" t="s">
        <v>31</v>
      </c>
      <c r="AA160" s="6" t="s">
        <v>32</v>
      </c>
      <c r="AB160" s="12" t="s">
        <v>41</v>
      </c>
    </row>
    <row r="161" spans="1:28" x14ac:dyDescent="0.25">
      <c r="A161" s="41">
        <v>159</v>
      </c>
      <c r="B161" s="90" t="s">
        <v>378</v>
      </c>
      <c r="C161" s="90" t="s">
        <v>379</v>
      </c>
      <c r="D161" s="90" t="s">
        <v>55</v>
      </c>
      <c r="E161" s="41">
        <f t="shared" si="22"/>
        <v>9</v>
      </c>
      <c r="F161" s="30">
        <v>759229.02095161891</v>
      </c>
      <c r="G161" s="28">
        <f t="shared" si="23"/>
        <v>6833061.1885645706</v>
      </c>
      <c r="H161" s="88"/>
      <c r="I161" s="31">
        <f t="shared" si="24"/>
        <v>0</v>
      </c>
      <c r="J161" s="6">
        <v>3</v>
      </c>
      <c r="K161" s="28">
        <f t="shared" si="25"/>
        <v>2277687.0628548567</v>
      </c>
      <c r="L161" s="6">
        <v>3</v>
      </c>
      <c r="M161" s="28">
        <f t="shared" si="26"/>
        <v>2277687.0628548567</v>
      </c>
      <c r="N161" s="89"/>
      <c r="O161" s="28">
        <f t="shared" si="27"/>
        <v>0</v>
      </c>
      <c r="P161" s="6">
        <v>3</v>
      </c>
      <c r="Q161" s="28">
        <f t="shared" si="28"/>
        <v>2277687.0628548567</v>
      </c>
      <c r="R161" s="6"/>
      <c r="S161" s="28">
        <f t="shared" si="29"/>
        <v>0</v>
      </c>
      <c r="T161" s="28"/>
      <c r="U161" s="28">
        <f t="shared" si="30"/>
        <v>0</v>
      </c>
      <c r="V161" s="6"/>
      <c r="W161" s="28">
        <f t="shared" si="31"/>
        <v>0</v>
      </c>
      <c r="X161" s="6"/>
      <c r="Y161" s="28">
        <f t="shared" si="32"/>
        <v>0</v>
      </c>
      <c r="Z161" s="6" t="s">
        <v>31</v>
      </c>
      <c r="AA161" s="6" t="s">
        <v>32</v>
      </c>
      <c r="AB161" s="12" t="s">
        <v>41</v>
      </c>
    </row>
    <row r="162" spans="1:28" x14ac:dyDescent="0.25">
      <c r="A162" s="41">
        <v>160</v>
      </c>
      <c r="B162" s="90" t="s">
        <v>380</v>
      </c>
      <c r="C162" s="90" t="s">
        <v>46</v>
      </c>
      <c r="D162" s="90" t="s">
        <v>125</v>
      </c>
      <c r="E162" s="41">
        <f t="shared" si="22"/>
        <v>2</v>
      </c>
      <c r="F162" s="30">
        <v>1013482.5742934264</v>
      </c>
      <c r="G162" s="28">
        <f t="shared" si="23"/>
        <v>2026965.1485868527</v>
      </c>
      <c r="H162" s="88"/>
      <c r="I162" s="31">
        <f t="shared" si="24"/>
        <v>0</v>
      </c>
      <c r="J162" s="6"/>
      <c r="K162" s="28">
        <f t="shared" si="25"/>
        <v>0</v>
      </c>
      <c r="L162" s="6">
        <v>1</v>
      </c>
      <c r="M162" s="28">
        <f t="shared" si="26"/>
        <v>1013482.5742934264</v>
      </c>
      <c r="N162" s="89"/>
      <c r="O162" s="28">
        <f t="shared" si="27"/>
        <v>0</v>
      </c>
      <c r="P162" s="6">
        <v>1</v>
      </c>
      <c r="Q162" s="28">
        <f t="shared" si="28"/>
        <v>1013482.5742934264</v>
      </c>
      <c r="R162" s="6"/>
      <c r="S162" s="28">
        <f t="shared" si="29"/>
        <v>0</v>
      </c>
      <c r="T162" s="28"/>
      <c r="U162" s="28">
        <f t="shared" si="30"/>
        <v>0</v>
      </c>
      <c r="V162" s="6"/>
      <c r="W162" s="28">
        <f t="shared" si="31"/>
        <v>0</v>
      </c>
      <c r="X162" s="6"/>
      <c r="Y162" s="28">
        <f t="shared" si="32"/>
        <v>0</v>
      </c>
      <c r="Z162" s="6" t="s">
        <v>31</v>
      </c>
      <c r="AA162" s="6" t="s">
        <v>32</v>
      </c>
      <c r="AB162" s="12" t="s">
        <v>76</v>
      </c>
    </row>
    <row r="163" spans="1:28" ht="27" x14ac:dyDescent="0.25">
      <c r="A163" s="41">
        <v>161</v>
      </c>
      <c r="B163" s="90" t="s">
        <v>381</v>
      </c>
      <c r="C163" s="41" t="s">
        <v>382</v>
      </c>
      <c r="D163" s="90" t="s">
        <v>383</v>
      </c>
      <c r="E163" s="41">
        <f t="shared" si="22"/>
        <v>2</v>
      </c>
      <c r="F163" s="30">
        <v>221876</v>
      </c>
      <c r="G163" s="28">
        <f t="shared" si="23"/>
        <v>443752</v>
      </c>
      <c r="H163" s="88">
        <v>2</v>
      </c>
      <c r="I163" s="31">
        <f t="shared" si="24"/>
        <v>443752</v>
      </c>
      <c r="J163" s="6"/>
      <c r="K163" s="28">
        <f t="shared" si="25"/>
        <v>0</v>
      </c>
      <c r="L163" s="6"/>
      <c r="M163" s="28">
        <f t="shared" si="26"/>
        <v>0</v>
      </c>
      <c r="N163" s="89"/>
      <c r="O163" s="28">
        <f t="shared" si="27"/>
        <v>0</v>
      </c>
      <c r="P163" s="6"/>
      <c r="Q163" s="28">
        <f t="shared" si="28"/>
        <v>0</v>
      </c>
      <c r="R163" s="6"/>
      <c r="S163" s="28">
        <f t="shared" si="29"/>
        <v>0</v>
      </c>
      <c r="T163" s="28"/>
      <c r="U163" s="28">
        <f t="shared" si="30"/>
        <v>0</v>
      </c>
      <c r="V163" s="6"/>
      <c r="W163" s="28">
        <f t="shared" si="31"/>
        <v>0</v>
      </c>
      <c r="X163" s="6"/>
      <c r="Y163" s="28">
        <f t="shared" si="32"/>
        <v>0</v>
      </c>
      <c r="Z163" s="6" t="s">
        <v>31</v>
      </c>
      <c r="AA163" s="6" t="s">
        <v>32</v>
      </c>
      <c r="AB163" s="12" t="s">
        <v>33</v>
      </c>
    </row>
    <row r="164" spans="1:28" ht="27" x14ac:dyDescent="0.25">
      <c r="A164" s="41">
        <v>162</v>
      </c>
      <c r="B164" s="90" t="s">
        <v>384</v>
      </c>
      <c r="C164" s="41" t="s">
        <v>382</v>
      </c>
      <c r="D164" s="90" t="s">
        <v>187</v>
      </c>
      <c r="E164" s="41">
        <f t="shared" si="22"/>
        <v>5</v>
      </c>
      <c r="F164" s="30">
        <v>679034</v>
      </c>
      <c r="G164" s="28">
        <f t="shared" si="23"/>
        <v>3395170</v>
      </c>
      <c r="H164" s="88"/>
      <c r="I164" s="31">
        <f t="shared" si="24"/>
        <v>0</v>
      </c>
      <c r="J164" s="6"/>
      <c r="K164" s="28">
        <f t="shared" si="25"/>
        <v>0</v>
      </c>
      <c r="L164" s="6"/>
      <c r="M164" s="28">
        <f t="shared" si="26"/>
        <v>0</v>
      </c>
      <c r="N164" s="89"/>
      <c r="O164" s="28">
        <f t="shared" si="27"/>
        <v>0</v>
      </c>
      <c r="P164" s="6"/>
      <c r="Q164" s="28">
        <f t="shared" si="28"/>
        <v>0</v>
      </c>
      <c r="R164" s="6"/>
      <c r="S164" s="28">
        <f t="shared" si="29"/>
        <v>0</v>
      </c>
      <c r="T164" s="28"/>
      <c r="U164" s="28">
        <f t="shared" si="30"/>
        <v>0</v>
      </c>
      <c r="V164" s="6">
        <v>5</v>
      </c>
      <c r="W164" s="28">
        <f t="shared" si="31"/>
        <v>3395170</v>
      </c>
      <c r="X164" s="6"/>
      <c r="Y164" s="28">
        <f t="shared" si="32"/>
        <v>0</v>
      </c>
      <c r="Z164" s="6" t="s">
        <v>31</v>
      </c>
      <c r="AA164" s="6" t="s">
        <v>32</v>
      </c>
      <c r="AB164" s="12" t="s">
        <v>60</v>
      </c>
    </row>
    <row r="165" spans="1:28" ht="27" x14ac:dyDescent="0.25">
      <c r="A165" s="41">
        <v>163</v>
      </c>
      <c r="B165" s="40" t="s">
        <v>385</v>
      </c>
      <c r="C165" s="40" t="s">
        <v>386</v>
      </c>
      <c r="D165" s="90" t="s">
        <v>387</v>
      </c>
      <c r="E165" s="41">
        <f t="shared" si="22"/>
        <v>5</v>
      </c>
      <c r="F165" s="30">
        <v>494163.18705928751</v>
      </c>
      <c r="G165" s="28">
        <f t="shared" si="23"/>
        <v>2470815.9352964377</v>
      </c>
      <c r="H165" s="88"/>
      <c r="I165" s="31">
        <f t="shared" si="24"/>
        <v>0</v>
      </c>
      <c r="J165" s="6"/>
      <c r="K165" s="28">
        <f t="shared" si="25"/>
        <v>0</v>
      </c>
      <c r="L165" s="6"/>
      <c r="M165" s="28">
        <f t="shared" si="26"/>
        <v>0</v>
      </c>
      <c r="N165" s="89"/>
      <c r="O165" s="28">
        <f t="shared" si="27"/>
        <v>0</v>
      </c>
      <c r="P165" s="6">
        <v>3</v>
      </c>
      <c r="Q165" s="28">
        <f t="shared" si="28"/>
        <v>1482489.5611778626</v>
      </c>
      <c r="R165" s="6"/>
      <c r="S165" s="28">
        <f t="shared" si="29"/>
        <v>0</v>
      </c>
      <c r="T165" s="28"/>
      <c r="U165" s="28">
        <f t="shared" si="30"/>
        <v>0</v>
      </c>
      <c r="V165" s="6">
        <v>2</v>
      </c>
      <c r="W165" s="28">
        <f t="shared" si="31"/>
        <v>988326.37411857501</v>
      </c>
      <c r="X165" s="6"/>
      <c r="Y165" s="28">
        <f t="shared" si="32"/>
        <v>0</v>
      </c>
      <c r="Z165" s="6" t="s">
        <v>31</v>
      </c>
      <c r="AA165" s="6" t="s">
        <v>32</v>
      </c>
      <c r="AB165" s="12" t="s">
        <v>37</v>
      </c>
    </row>
    <row r="166" spans="1:28" ht="40.5" x14ac:dyDescent="0.25">
      <c r="A166" s="41">
        <v>164</v>
      </c>
      <c r="B166" s="40" t="s">
        <v>388</v>
      </c>
      <c r="C166" s="92" t="s">
        <v>389</v>
      </c>
      <c r="D166" s="92" t="s">
        <v>390</v>
      </c>
      <c r="E166" s="41">
        <f t="shared" si="22"/>
        <v>1</v>
      </c>
      <c r="F166" s="30">
        <v>238331.28799999997</v>
      </c>
      <c r="G166" s="28">
        <f t="shared" si="23"/>
        <v>238331.28799999997</v>
      </c>
      <c r="H166" s="88"/>
      <c r="I166" s="31">
        <f t="shared" si="24"/>
        <v>0</v>
      </c>
      <c r="J166" s="6"/>
      <c r="K166" s="28">
        <f t="shared" si="25"/>
        <v>0</v>
      </c>
      <c r="L166" s="6"/>
      <c r="M166" s="28">
        <f t="shared" si="26"/>
        <v>0</v>
      </c>
      <c r="N166" s="89"/>
      <c r="O166" s="28">
        <f t="shared" si="27"/>
        <v>0</v>
      </c>
      <c r="P166" s="6"/>
      <c r="Q166" s="28">
        <f t="shared" si="28"/>
        <v>0</v>
      </c>
      <c r="R166" s="6"/>
      <c r="S166" s="28">
        <f t="shared" si="29"/>
        <v>0</v>
      </c>
      <c r="T166" s="28"/>
      <c r="U166" s="28">
        <f t="shared" si="30"/>
        <v>0</v>
      </c>
      <c r="V166" s="6">
        <v>1</v>
      </c>
      <c r="W166" s="28">
        <f t="shared" si="31"/>
        <v>238331.28799999997</v>
      </c>
      <c r="X166" s="6"/>
      <c r="Y166" s="28">
        <f t="shared" si="32"/>
        <v>0</v>
      </c>
      <c r="Z166" s="6" t="s">
        <v>31</v>
      </c>
      <c r="AA166" s="6" t="s">
        <v>31</v>
      </c>
      <c r="AB166" s="12" t="s">
        <v>60</v>
      </c>
    </row>
    <row r="167" spans="1:28" s="32" customFormat="1" ht="54" x14ac:dyDescent="0.25">
      <c r="A167" s="41">
        <v>165</v>
      </c>
      <c r="B167" s="90" t="s">
        <v>391</v>
      </c>
      <c r="C167" s="41" t="s">
        <v>392</v>
      </c>
      <c r="D167" s="90" t="s">
        <v>393</v>
      </c>
      <c r="E167" s="41">
        <f t="shared" si="22"/>
        <v>10</v>
      </c>
      <c r="F167" s="30">
        <v>1710755.2913333334</v>
      </c>
      <c r="G167" s="28">
        <f t="shared" si="23"/>
        <v>17107552.913333334</v>
      </c>
      <c r="H167" s="88"/>
      <c r="I167" s="31">
        <f t="shared" si="24"/>
        <v>0</v>
      </c>
      <c r="J167" s="6"/>
      <c r="K167" s="28">
        <f t="shared" si="25"/>
        <v>0</v>
      </c>
      <c r="L167" s="6"/>
      <c r="M167" s="28">
        <f t="shared" si="26"/>
        <v>0</v>
      </c>
      <c r="N167" s="89"/>
      <c r="O167" s="28">
        <f t="shared" si="27"/>
        <v>0</v>
      </c>
      <c r="P167" s="6"/>
      <c r="Q167" s="28">
        <f t="shared" si="28"/>
        <v>0</v>
      </c>
      <c r="R167" s="6"/>
      <c r="S167" s="28">
        <f t="shared" si="29"/>
        <v>0</v>
      </c>
      <c r="T167" s="28"/>
      <c r="U167" s="28">
        <f t="shared" si="30"/>
        <v>0</v>
      </c>
      <c r="V167" s="6">
        <v>10</v>
      </c>
      <c r="W167" s="28">
        <f t="shared" si="31"/>
        <v>17107552.913333334</v>
      </c>
      <c r="X167" s="6"/>
      <c r="Y167" s="28">
        <f t="shared" si="32"/>
        <v>0</v>
      </c>
      <c r="Z167" s="6" t="s">
        <v>31</v>
      </c>
      <c r="AA167" s="6" t="s">
        <v>32</v>
      </c>
      <c r="AB167" s="12" t="s">
        <v>60</v>
      </c>
    </row>
    <row r="168" spans="1:28" x14ac:dyDescent="0.25">
      <c r="A168" s="41">
        <v>166</v>
      </c>
      <c r="B168" s="90" t="s">
        <v>394</v>
      </c>
      <c r="C168" s="90" t="s">
        <v>395</v>
      </c>
      <c r="D168" s="90" t="s">
        <v>396</v>
      </c>
      <c r="E168" s="41">
        <f t="shared" si="22"/>
        <v>3</v>
      </c>
      <c r="F168" s="30">
        <v>400673</v>
      </c>
      <c r="G168" s="28">
        <f t="shared" si="23"/>
        <v>1202019</v>
      </c>
      <c r="H168" s="88"/>
      <c r="I168" s="31">
        <f t="shared" si="24"/>
        <v>0</v>
      </c>
      <c r="J168" s="6"/>
      <c r="K168" s="28">
        <f t="shared" si="25"/>
        <v>0</v>
      </c>
      <c r="L168" s="6"/>
      <c r="M168" s="28">
        <f t="shared" si="26"/>
        <v>0</v>
      </c>
      <c r="N168" s="89"/>
      <c r="O168" s="28">
        <f t="shared" si="27"/>
        <v>0</v>
      </c>
      <c r="P168" s="6">
        <v>1</v>
      </c>
      <c r="Q168" s="28">
        <f t="shared" si="28"/>
        <v>400673</v>
      </c>
      <c r="R168" s="6">
        <v>2</v>
      </c>
      <c r="S168" s="28">
        <f t="shared" si="29"/>
        <v>801346</v>
      </c>
      <c r="T168" s="28"/>
      <c r="U168" s="28">
        <f t="shared" si="30"/>
        <v>0</v>
      </c>
      <c r="V168" s="6"/>
      <c r="W168" s="28">
        <f t="shared" si="31"/>
        <v>0</v>
      </c>
      <c r="X168" s="6"/>
      <c r="Y168" s="28">
        <f t="shared" si="32"/>
        <v>0</v>
      </c>
      <c r="Z168" s="6" t="s">
        <v>31</v>
      </c>
      <c r="AA168" s="6" t="s">
        <v>32</v>
      </c>
      <c r="AB168" s="12" t="s">
        <v>56</v>
      </c>
    </row>
    <row r="169" spans="1:28" ht="54" x14ac:dyDescent="0.25">
      <c r="A169" s="41">
        <v>167</v>
      </c>
      <c r="B169" s="40" t="s">
        <v>397</v>
      </c>
      <c r="C169" s="90" t="s">
        <v>398</v>
      </c>
      <c r="D169" s="90" t="s">
        <v>399</v>
      </c>
      <c r="E169" s="41">
        <f t="shared" si="22"/>
        <v>1</v>
      </c>
      <c r="F169" s="30">
        <v>101722.622</v>
      </c>
      <c r="G169" s="28">
        <f t="shared" si="23"/>
        <v>101722.622</v>
      </c>
      <c r="H169" s="88"/>
      <c r="I169" s="31">
        <f t="shared" si="24"/>
        <v>0</v>
      </c>
      <c r="J169" s="6"/>
      <c r="K169" s="28">
        <f t="shared" si="25"/>
        <v>0</v>
      </c>
      <c r="L169" s="6"/>
      <c r="M169" s="28">
        <f t="shared" si="26"/>
        <v>0</v>
      </c>
      <c r="N169" s="89"/>
      <c r="O169" s="28">
        <f t="shared" si="27"/>
        <v>0</v>
      </c>
      <c r="P169" s="6"/>
      <c r="Q169" s="28">
        <f t="shared" si="28"/>
        <v>0</v>
      </c>
      <c r="R169" s="6"/>
      <c r="S169" s="28">
        <f t="shared" si="29"/>
        <v>0</v>
      </c>
      <c r="T169" s="28"/>
      <c r="U169" s="28">
        <f t="shared" si="30"/>
        <v>0</v>
      </c>
      <c r="V169" s="6">
        <v>1</v>
      </c>
      <c r="W169" s="28">
        <f t="shared" si="31"/>
        <v>101722.622</v>
      </c>
      <c r="X169" s="6"/>
      <c r="Y169" s="28">
        <f t="shared" si="32"/>
        <v>0</v>
      </c>
      <c r="Z169" s="6" t="s">
        <v>32</v>
      </c>
      <c r="AA169" s="6" t="s">
        <v>32</v>
      </c>
      <c r="AB169" s="12" t="s">
        <v>60</v>
      </c>
    </row>
    <row r="170" spans="1:28" ht="54" x14ac:dyDescent="0.25">
      <c r="A170" s="41">
        <v>168</v>
      </c>
      <c r="B170" s="40" t="s">
        <v>400</v>
      </c>
      <c r="C170" s="90" t="s">
        <v>401</v>
      </c>
      <c r="D170" s="90" t="s">
        <v>399</v>
      </c>
      <c r="E170" s="41">
        <f t="shared" si="22"/>
        <v>1</v>
      </c>
      <c r="F170" s="30">
        <v>893890.57740000007</v>
      </c>
      <c r="G170" s="28">
        <f t="shared" si="23"/>
        <v>893890.57740000007</v>
      </c>
      <c r="H170" s="88"/>
      <c r="I170" s="31">
        <f t="shared" si="24"/>
        <v>0</v>
      </c>
      <c r="J170" s="6"/>
      <c r="K170" s="28">
        <f t="shared" si="25"/>
        <v>0</v>
      </c>
      <c r="L170" s="6"/>
      <c r="M170" s="28">
        <f t="shared" si="26"/>
        <v>0</v>
      </c>
      <c r="N170" s="89"/>
      <c r="O170" s="28">
        <f t="shared" si="27"/>
        <v>0</v>
      </c>
      <c r="P170" s="6"/>
      <c r="Q170" s="28">
        <f t="shared" si="28"/>
        <v>0</v>
      </c>
      <c r="R170" s="6"/>
      <c r="S170" s="28">
        <f t="shared" si="29"/>
        <v>0</v>
      </c>
      <c r="T170" s="28"/>
      <c r="U170" s="28">
        <f t="shared" si="30"/>
        <v>0</v>
      </c>
      <c r="V170" s="6">
        <v>1</v>
      </c>
      <c r="W170" s="28">
        <f t="shared" si="31"/>
        <v>893890.57740000007</v>
      </c>
      <c r="X170" s="6"/>
      <c r="Y170" s="28">
        <f t="shared" si="32"/>
        <v>0</v>
      </c>
      <c r="Z170" s="6" t="s">
        <v>32</v>
      </c>
      <c r="AA170" s="6" t="s">
        <v>32</v>
      </c>
      <c r="AB170" s="12" t="s">
        <v>60</v>
      </c>
    </row>
    <row r="171" spans="1:28" ht="54" x14ac:dyDescent="0.25">
      <c r="A171" s="41">
        <v>169</v>
      </c>
      <c r="B171" s="40" t="s">
        <v>402</v>
      </c>
      <c r="C171" s="90" t="s">
        <v>401</v>
      </c>
      <c r="D171" s="90" t="s">
        <v>399</v>
      </c>
      <c r="E171" s="41">
        <f t="shared" si="22"/>
        <v>1</v>
      </c>
      <c r="F171" s="30">
        <v>1422951.7194000001</v>
      </c>
      <c r="G171" s="28">
        <f t="shared" si="23"/>
        <v>1422951.7194000001</v>
      </c>
      <c r="H171" s="88"/>
      <c r="I171" s="31">
        <f t="shared" si="24"/>
        <v>0</v>
      </c>
      <c r="J171" s="6"/>
      <c r="K171" s="28">
        <f t="shared" si="25"/>
        <v>0</v>
      </c>
      <c r="L171" s="6"/>
      <c r="M171" s="28">
        <f t="shared" si="26"/>
        <v>0</v>
      </c>
      <c r="N171" s="89"/>
      <c r="O171" s="28">
        <f t="shared" si="27"/>
        <v>0</v>
      </c>
      <c r="P171" s="6"/>
      <c r="Q171" s="28">
        <f t="shared" si="28"/>
        <v>0</v>
      </c>
      <c r="R171" s="6"/>
      <c r="S171" s="28">
        <f t="shared" si="29"/>
        <v>0</v>
      </c>
      <c r="T171" s="28"/>
      <c r="U171" s="28">
        <f t="shared" si="30"/>
        <v>0</v>
      </c>
      <c r="V171" s="6">
        <v>1</v>
      </c>
      <c r="W171" s="28">
        <f t="shared" si="31"/>
        <v>1422951.7194000001</v>
      </c>
      <c r="X171" s="6"/>
      <c r="Y171" s="28">
        <f t="shared" si="32"/>
        <v>0</v>
      </c>
      <c r="Z171" s="6" t="s">
        <v>32</v>
      </c>
      <c r="AA171" s="6" t="s">
        <v>32</v>
      </c>
      <c r="AB171" s="12" t="s">
        <v>60</v>
      </c>
    </row>
    <row r="172" spans="1:28" ht="54" x14ac:dyDescent="0.25">
      <c r="A172" s="41">
        <v>170</v>
      </c>
      <c r="B172" s="40" t="s">
        <v>403</v>
      </c>
      <c r="C172" s="90" t="s">
        <v>401</v>
      </c>
      <c r="D172" s="90" t="s">
        <v>399</v>
      </c>
      <c r="E172" s="41">
        <f t="shared" si="22"/>
        <v>1</v>
      </c>
      <c r="F172" s="30">
        <v>139901.0834</v>
      </c>
      <c r="G172" s="28">
        <f t="shared" si="23"/>
        <v>139901.0834</v>
      </c>
      <c r="H172" s="88"/>
      <c r="I172" s="31">
        <f t="shared" si="24"/>
        <v>0</v>
      </c>
      <c r="J172" s="6"/>
      <c r="K172" s="28">
        <f t="shared" si="25"/>
        <v>0</v>
      </c>
      <c r="L172" s="6"/>
      <c r="M172" s="28">
        <f t="shared" si="26"/>
        <v>0</v>
      </c>
      <c r="N172" s="89"/>
      <c r="O172" s="28">
        <f t="shared" si="27"/>
        <v>0</v>
      </c>
      <c r="P172" s="6"/>
      <c r="Q172" s="28">
        <f t="shared" si="28"/>
        <v>0</v>
      </c>
      <c r="R172" s="6"/>
      <c r="S172" s="28">
        <f t="shared" si="29"/>
        <v>0</v>
      </c>
      <c r="T172" s="28"/>
      <c r="U172" s="28">
        <f t="shared" si="30"/>
        <v>0</v>
      </c>
      <c r="V172" s="6">
        <v>1</v>
      </c>
      <c r="W172" s="28">
        <f t="shared" si="31"/>
        <v>139901.0834</v>
      </c>
      <c r="X172" s="6"/>
      <c r="Y172" s="28">
        <f t="shared" si="32"/>
        <v>0</v>
      </c>
      <c r="Z172" s="6" t="s">
        <v>32</v>
      </c>
      <c r="AA172" s="6" t="s">
        <v>32</v>
      </c>
      <c r="AB172" s="12" t="s">
        <v>60</v>
      </c>
    </row>
    <row r="173" spans="1:28" ht="53.25" customHeight="1" x14ac:dyDescent="0.25">
      <c r="A173" s="41">
        <v>171</v>
      </c>
      <c r="B173" s="40" t="s">
        <v>404</v>
      </c>
      <c r="C173" s="90" t="s">
        <v>401</v>
      </c>
      <c r="D173" s="90" t="s">
        <v>399</v>
      </c>
      <c r="E173" s="41">
        <f t="shared" si="22"/>
        <v>1</v>
      </c>
      <c r="F173" s="30">
        <v>961185.30420000001</v>
      </c>
      <c r="G173" s="28">
        <f t="shared" si="23"/>
        <v>961185.30420000001</v>
      </c>
      <c r="H173" s="88"/>
      <c r="I173" s="31">
        <f t="shared" si="24"/>
        <v>0</v>
      </c>
      <c r="J173" s="6"/>
      <c r="K173" s="28">
        <f t="shared" si="25"/>
        <v>0</v>
      </c>
      <c r="L173" s="6"/>
      <c r="M173" s="28">
        <f t="shared" si="26"/>
        <v>0</v>
      </c>
      <c r="N173" s="89"/>
      <c r="O173" s="28">
        <f t="shared" si="27"/>
        <v>0</v>
      </c>
      <c r="P173" s="6"/>
      <c r="Q173" s="28">
        <f t="shared" si="28"/>
        <v>0</v>
      </c>
      <c r="R173" s="6"/>
      <c r="S173" s="28">
        <f t="shared" si="29"/>
        <v>0</v>
      </c>
      <c r="T173" s="28"/>
      <c r="U173" s="28">
        <f t="shared" si="30"/>
        <v>0</v>
      </c>
      <c r="V173" s="6">
        <v>1</v>
      </c>
      <c r="W173" s="28">
        <f t="shared" si="31"/>
        <v>961185.30420000001</v>
      </c>
      <c r="X173" s="6"/>
      <c r="Y173" s="28">
        <f t="shared" si="32"/>
        <v>0</v>
      </c>
      <c r="Z173" s="6" t="s">
        <v>32</v>
      </c>
      <c r="AA173" s="6" t="s">
        <v>32</v>
      </c>
      <c r="AB173" s="12" t="s">
        <v>60</v>
      </c>
    </row>
    <row r="174" spans="1:28" ht="27" x14ac:dyDescent="0.25">
      <c r="A174" s="41">
        <v>172</v>
      </c>
      <c r="B174" s="90" t="s">
        <v>405</v>
      </c>
      <c r="C174" s="90" t="s">
        <v>406</v>
      </c>
      <c r="D174" s="90" t="s">
        <v>399</v>
      </c>
      <c r="E174" s="41">
        <f t="shared" si="22"/>
        <v>1</v>
      </c>
      <c r="F174" s="30">
        <v>569200</v>
      </c>
      <c r="G174" s="28">
        <f t="shared" si="23"/>
        <v>569200</v>
      </c>
      <c r="H174" s="88">
        <v>1</v>
      </c>
      <c r="I174" s="31">
        <f t="shared" si="24"/>
        <v>569200</v>
      </c>
      <c r="J174" s="6"/>
      <c r="K174" s="28">
        <f t="shared" si="25"/>
        <v>0</v>
      </c>
      <c r="L174" s="6"/>
      <c r="M174" s="28">
        <f t="shared" si="26"/>
        <v>0</v>
      </c>
      <c r="N174" s="89"/>
      <c r="O174" s="28">
        <f t="shared" si="27"/>
        <v>0</v>
      </c>
      <c r="P174" s="6"/>
      <c r="Q174" s="28">
        <f t="shared" si="28"/>
        <v>0</v>
      </c>
      <c r="R174" s="6"/>
      <c r="S174" s="28">
        <f t="shared" si="29"/>
        <v>0</v>
      </c>
      <c r="T174" s="28"/>
      <c r="U174" s="28">
        <f t="shared" si="30"/>
        <v>0</v>
      </c>
      <c r="V174" s="6"/>
      <c r="W174" s="28">
        <f t="shared" si="31"/>
        <v>0</v>
      </c>
      <c r="X174" s="6"/>
      <c r="Y174" s="28">
        <f t="shared" si="32"/>
        <v>0</v>
      </c>
      <c r="Z174" s="6" t="s">
        <v>32</v>
      </c>
      <c r="AA174" s="6" t="s">
        <v>32</v>
      </c>
      <c r="AB174" s="12" t="s">
        <v>33</v>
      </c>
    </row>
    <row r="175" spans="1:28" ht="27" x14ac:dyDescent="0.25">
      <c r="A175" s="41">
        <v>173</v>
      </c>
      <c r="B175" s="90" t="s">
        <v>407</v>
      </c>
      <c r="C175" s="90" t="s">
        <v>408</v>
      </c>
      <c r="D175" s="90" t="s">
        <v>399</v>
      </c>
      <c r="E175" s="41">
        <f t="shared" si="22"/>
        <v>1</v>
      </c>
      <c r="F175" s="30">
        <v>569200</v>
      </c>
      <c r="G175" s="28">
        <f t="shared" si="23"/>
        <v>569200</v>
      </c>
      <c r="H175" s="88">
        <v>1</v>
      </c>
      <c r="I175" s="31">
        <f t="shared" si="24"/>
        <v>569200</v>
      </c>
      <c r="J175" s="6"/>
      <c r="K175" s="28">
        <f t="shared" si="25"/>
        <v>0</v>
      </c>
      <c r="L175" s="6"/>
      <c r="M175" s="28">
        <f t="shared" si="26"/>
        <v>0</v>
      </c>
      <c r="N175" s="89"/>
      <c r="O175" s="28">
        <f t="shared" si="27"/>
        <v>0</v>
      </c>
      <c r="P175" s="6"/>
      <c r="Q175" s="28">
        <f t="shared" si="28"/>
        <v>0</v>
      </c>
      <c r="R175" s="6"/>
      <c r="S175" s="28">
        <f t="shared" si="29"/>
        <v>0</v>
      </c>
      <c r="T175" s="28"/>
      <c r="U175" s="28">
        <f t="shared" si="30"/>
        <v>0</v>
      </c>
      <c r="V175" s="6"/>
      <c r="W175" s="28">
        <f t="shared" si="31"/>
        <v>0</v>
      </c>
      <c r="X175" s="6"/>
      <c r="Y175" s="28">
        <f t="shared" si="32"/>
        <v>0</v>
      </c>
      <c r="Z175" s="6" t="s">
        <v>32</v>
      </c>
      <c r="AA175" s="6" t="s">
        <v>32</v>
      </c>
      <c r="AB175" s="12" t="s">
        <v>33</v>
      </c>
    </row>
    <row r="176" spans="1:28" ht="27" x14ac:dyDescent="0.25">
      <c r="A176" s="41">
        <v>174</v>
      </c>
      <c r="B176" s="90" t="s">
        <v>409</v>
      </c>
      <c r="C176" s="90" t="s">
        <v>410</v>
      </c>
      <c r="D176" s="90" t="s">
        <v>399</v>
      </c>
      <c r="E176" s="41">
        <f t="shared" si="22"/>
        <v>1</v>
      </c>
      <c r="F176" s="30">
        <v>569200</v>
      </c>
      <c r="G176" s="28">
        <f t="shared" si="23"/>
        <v>569200</v>
      </c>
      <c r="H176" s="88">
        <v>1</v>
      </c>
      <c r="I176" s="31">
        <f t="shared" si="24"/>
        <v>569200</v>
      </c>
      <c r="J176" s="6"/>
      <c r="K176" s="28">
        <f t="shared" si="25"/>
        <v>0</v>
      </c>
      <c r="L176" s="6"/>
      <c r="M176" s="28">
        <f t="shared" si="26"/>
        <v>0</v>
      </c>
      <c r="N176" s="89"/>
      <c r="O176" s="28">
        <f t="shared" si="27"/>
        <v>0</v>
      </c>
      <c r="P176" s="6"/>
      <c r="Q176" s="28">
        <f t="shared" si="28"/>
        <v>0</v>
      </c>
      <c r="R176" s="6"/>
      <c r="S176" s="28">
        <f t="shared" si="29"/>
        <v>0</v>
      </c>
      <c r="T176" s="28"/>
      <c r="U176" s="28">
        <f t="shared" si="30"/>
        <v>0</v>
      </c>
      <c r="V176" s="6"/>
      <c r="W176" s="28">
        <f t="shared" si="31"/>
        <v>0</v>
      </c>
      <c r="X176" s="6"/>
      <c r="Y176" s="28">
        <f t="shared" si="32"/>
        <v>0</v>
      </c>
      <c r="Z176" s="6" t="s">
        <v>32</v>
      </c>
      <c r="AA176" s="6" t="s">
        <v>32</v>
      </c>
      <c r="AB176" s="12" t="s">
        <v>33</v>
      </c>
    </row>
    <row r="177" spans="1:28" ht="27" x14ac:dyDescent="0.25">
      <c r="A177" s="41">
        <v>175</v>
      </c>
      <c r="B177" s="90" t="s">
        <v>411</v>
      </c>
      <c r="C177" s="90" t="s">
        <v>412</v>
      </c>
      <c r="D177" s="90" t="s">
        <v>399</v>
      </c>
      <c r="E177" s="41">
        <f t="shared" ref="E177:E231" si="33">+H177+J177+L177+N177+P177+R177+T177+V177+X177</f>
        <v>1</v>
      </c>
      <c r="F177" s="30">
        <v>569200</v>
      </c>
      <c r="G177" s="28">
        <f t="shared" ref="G177:G231" si="34">+IFERROR(E177*F177," ")</f>
        <v>569200</v>
      </c>
      <c r="H177" s="88">
        <v>1</v>
      </c>
      <c r="I177" s="31">
        <f t="shared" ref="I177:I231" si="35">+IFERROR(H177*$F177," ")</f>
        <v>569200</v>
      </c>
      <c r="J177" s="6"/>
      <c r="K177" s="28">
        <f t="shared" ref="K177:K231" si="36">+IFERROR(J177*$F177," ")</f>
        <v>0</v>
      </c>
      <c r="L177" s="6"/>
      <c r="M177" s="28">
        <f t="shared" ref="M177:M231" si="37">+IFERROR(L177*$F177," ")</f>
        <v>0</v>
      </c>
      <c r="N177" s="89"/>
      <c r="O177" s="28">
        <f t="shared" ref="O177:O231" si="38">+IFERROR(N177*$F177," ")</f>
        <v>0</v>
      </c>
      <c r="P177" s="6"/>
      <c r="Q177" s="28">
        <f t="shared" ref="Q177:Q231" si="39">+IFERROR(P177*$F177," ")</f>
        <v>0</v>
      </c>
      <c r="R177" s="6"/>
      <c r="S177" s="28">
        <f t="shared" ref="S177:S231" si="40">+IFERROR(R177*$F177," ")</f>
        <v>0</v>
      </c>
      <c r="T177" s="28"/>
      <c r="U177" s="28">
        <f t="shared" ref="U177:U231" si="41">+IFERROR(T177*$F177," ")</f>
        <v>0</v>
      </c>
      <c r="V177" s="6"/>
      <c r="W177" s="28">
        <f t="shared" ref="W177:W231" si="42">+IFERROR(V177*$F177," ")</f>
        <v>0</v>
      </c>
      <c r="X177" s="6"/>
      <c r="Y177" s="28">
        <f t="shared" ref="Y177:Y231" si="43">+IFERROR(X177*$F177," ")</f>
        <v>0</v>
      </c>
      <c r="Z177" s="6" t="s">
        <v>32</v>
      </c>
      <c r="AA177" s="6" t="s">
        <v>32</v>
      </c>
      <c r="AB177" s="12" t="s">
        <v>33</v>
      </c>
    </row>
    <row r="178" spans="1:28" ht="28.5" customHeight="1" x14ac:dyDescent="0.25">
      <c r="A178" s="41">
        <v>176</v>
      </c>
      <c r="B178" s="40" t="s">
        <v>413</v>
      </c>
      <c r="C178" s="92" t="s">
        <v>414</v>
      </c>
      <c r="D178" s="92" t="s">
        <v>415</v>
      </c>
      <c r="E178" s="41">
        <f t="shared" si="33"/>
        <v>1</v>
      </c>
      <c r="F178" s="30">
        <v>2810780</v>
      </c>
      <c r="G178" s="28">
        <f t="shared" si="34"/>
        <v>2810780</v>
      </c>
      <c r="H178" s="88"/>
      <c r="I178" s="31">
        <f t="shared" si="35"/>
        <v>0</v>
      </c>
      <c r="J178" s="6"/>
      <c r="K178" s="28">
        <f t="shared" si="36"/>
        <v>0</v>
      </c>
      <c r="L178" s="6">
        <v>1</v>
      </c>
      <c r="M178" s="28">
        <f t="shared" si="37"/>
        <v>2810780</v>
      </c>
      <c r="N178" s="89"/>
      <c r="O178" s="28">
        <f t="shared" si="38"/>
        <v>0</v>
      </c>
      <c r="P178" s="6"/>
      <c r="Q178" s="28">
        <f t="shared" si="39"/>
        <v>0</v>
      </c>
      <c r="R178" s="6"/>
      <c r="S178" s="28">
        <f t="shared" si="40"/>
        <v>0</v>
      </c>
      <c r="T178" s="28"/>
      <c r="U178" s="28">
        <f t="shared" si="41"/>
        <v>0</v>
      </c>
      <c r="V178" s="6"/>
      <c r="W178" s="28">
        <f t="shared" si="42"/>
        <v>0</v>
      </c>
      <c r="X178" s="6"/>
      <c r="Y178" s="28">
        <f t="shared" si="43"/>
        <v>0</v>
      </c>
      <c r="Z178" s="6" t="s">
        <v>32</v>
      </c>
      <c r="AA178" s="6" t="s">
        <v>32</v>
      </c>
      <c r="AB178" s="12" t="s">
        <v>76</v>
      </c>
    </row>
    <row r="179" spans="1:28" ht="27" x14ac:dyDescent="0.25">
      <c r="A179" s="41">
        <v>177</v>
      </c>
      <c r="B179" s="90" t="s">
        <v>416</v>
      </c>
      <c r="C179" s="90" t="s">
        <v>401</v>
      </c>
      <c r="D179" s="90" t="s">
        <v>417</v>
      </c>
      <c r="E179" s="41">
        <f t="shared" si="33"/>
        <v>2</v>
      </c>
      <c r="F179" s="30">
        <v>569200</v>
      </c>
      <c r="G179" s="28">
        <f t="shared" si="34"/>
        <v>1138400</v>
      </c>
      <c r="H179" s="88">
        <v>1</v>
      </c>
      <c r="I179" s="31">
        <f t="shared" si="35"/>
        <v>569200</v>
      </c>
      <c r="J179" s="6">
        <v>1</v>
      </c>
      <c r="K179" s="28">
        <f t="shared" si="36"/>
        <v>569200</v>
      </c>
      <c r="L179" s="6"/>
      <c r="M179" s="28">
        <f t="shared" si="37"/>
        <v>0</v>
      </c>
      <c r="N179" s="89"/>
      <c r="O179" s="28">
        <f t="shared" si="38"/>
        <v>0</v>
      </c>
      <c r="P179" s="6"/>
      <c r="Q179" s="28">
        <f t="shared" si="39"/>
        <v>0</v>
      </c>
      <c r="R179" s="6"/>
      <c r="S179" s="28">
        <f t="shared" si="40"/>
        <v>0</v>
      </c>
      <c r="T179" s="28"/>
      <c r="U179" s="28">
        <f t="shared" si="41"/>
        <v>0</v>
      </c>
      <c r="V179" s="6"/>
      <c r="W179" s="28">
        <f t="shared" si="42"/>
        <v>0</v>
      </c>
      <c r="X179" s="6"/>
      <c r="Y179" s="28">
        <f t="shared" si="43"/>
        <v>0</v>
      </c>
      <c r="Z179" s="6" t="s">
        <v>32</v>
      </c>
      <c r="AA179" s="6" t="s">
        <v>32</v>
      </c>
      <c r="AB179" s="12" t="s">
        <v>41</v>
      </c>
    </row>
    <row r="180" spans="1:28" x14ac:dyDescent="0.25">
      <c r="A180" s="41">
        <v>178</v>
      </c>
      <c r="B180" s="40" t="s">
        <v>418</v>
      </c>
      <c r="C180" s="90" t="s">
        <v>419</v>
      </c>
      <c r="D180" s="90" t="s">
        <v>420</v>
      </c>
      <c r="E180" s="41">
        <f t="shared" si="33"/>
        <v>3</v>
      </c>
      <c r="F180" s="30">
        <v>498183.09887028486</v>
      </c>
      <c r="G180" s="28">
        <f t="shared" si="34"/>
        <v>1494549.2966108546</v>
      </c>
      <c r="H180" s="88">
        <v>1</v>
      </c>
      <c r="I180" s="31">
        <f t="shared" si="35"/>
        <v>498183.09887028486</v>
      </c>
      <c r="J180" s="6">
        <v>1</v>
      </c>
      <c r="K180" s="28">
        <f t="shared" si="36"/>
        <v>498183.09887028486</v>
      </c>
      <c r="L180" s="6">
        <v>1</v>
      </c>
      <c r="M180" s="28">
        <f t="shared" si="37"/>
        <v>498183.09887028486</v>
      </c>
      <c r="N180" s="89"/>
      <c r="O180" s="28">
        <f t="shared" si="38"/>
        <v>0</v>
      </c>
      <c r="P180" s="6"/>
      <c r="Q180" s="28">
        <f t="shared" si="39"/>
        <v>0</v>
      </c>
      <c r="R180" s="6"/>
      <c r="S180" s="28">
        <f t="shared" si="40"/>
        <v>0</v>
      </c>
      <c r="T180" s="28"/>
      <c r="U180" s="28">
        <f t="shared" si="41"/>
        <v>0</v>
      </c>
      <c r="V180" s="6"/>
      <c r="W180" s="28">
        <f t="shared" si="42"/>
        <v>0</v>
      </c>
      <c r="X180" s="6"/>
      <c r="Y180" s="28">
        <f t="shared" si="43"/>
        <v>0</v>
      </c>
      <c r="Z180" s="6" t="s">
        <v>32</v>
      </c>
      <c r="AA180" s="6" t="s">
        <v>32</v>
      </c>
      <c r="AB180" s="12" t="s">
        <v>76</v>
      </c>
    </row>
    <row r="181" spans="1:28" ht="54" x14ac:dyDescent="0.25">
      <c r="A181" s="41">
        <v>179</v>
      </c>
      <c r="B181" s="40" t="s">
        <v>421</v>
      </c>
      <c r="C181" s="90" t="s">
        <v>401</v>
      </c>
      <c r="D181" s="90" t="s">
        <v>399</v>
      </c>
      <c r="E181" s="41">
        <f t="shared" si="33"/>
        <v>3</v>
      </c>
      <c r="F181" s="30">
        <v>630126.47015290149</v>
      </c>
      <c r="G181" s="28">
        <f t="shared" si="34"/>
        <v>1890379.4104587045</v>
      </c>
      <c r="H181" s="88">
        <v>1</v>
      </c>
      <c r="I181" s="31">
        <f t="shared" si="35"/>
        <v>630126.47015290149</v>
      </c>
      <c r="J181" s="6"/>
      <c r="K181" s="28">
        <f t="shared" si="36"/>
        <v>0</v>
      </c>
      <c r="L181" s="6">
        <v>1</v>
      </c>
      <c r="M181" s="28">
        <f t="shared" si="37"/>
        <v>630126.47015290149</v>
      </c>
      <c r="N181" s="89"/>
      <c r="O181" s="28">
        <f t="shared" si="38"/>
        <v>0</v>
      </c>
      <c r="P181" s="6"/>
      <c r="Q181" s="28">
        <f t="shared" si="39"/>
        <v>0</v>
      </c>
      <c r="R181" s="6"/>
      <c r="S181" s="28">
        <f t="shared" si="40"/>
        <v>0</v>
      </c>
      <c r="T181" s="28"/>
      <c r="U181" s="28">
        <f t="shared" si="41"/>
        <v>0</v>
      </c>
      <c r="V181" s="6">
        <v>1</v>
      </c>
      <c r="W181" s="28">
        <f t="shared" si="42"/>
        <v>630126.47015290149</v>
      </c>
      <c r="X181" s="6"/>
      <c r="Y181" s="28">
        <f t="shared" si="43"/>
        <v>0</v>
      </c>
      <c r="Z181" s="6" t="s">
        <v>32</v>
      </c>
      <c r="AA181" s="6" t="s">
        <v>32</v>
      </c>
      <c r="AB181" s="12" t="s">
        <v>422</v>
      </c>
    </row>
    <row r="182" spans="1:28" ht="27" x14ac:dyDescent="0.25">
      <c r="A182" s="41">
        <v>180</v>
      </c>
      <c r="B182" s="90" t="s">
        <v>423</v>
      </c>
      <c r="C182" s="90" t="s">
        <v>424</v>
      </c>
      <c r="D182" s="90" t="s">
        <v>399</v>
      </c>
      <c r="E182" s="41">
        <f t="shared" si="33"/>
        <v>2</v>
      </c>
      <c r="F182" s="30">
        <v>569200</v>
      </c>
      <c r="G182" s="28">
        <f t="shared" si="34"/>
        <v>1138400</v>
      </c>
      <c r="H182" s="88">
        <v>1</v>
      </c>
      <c r="I182" s="31">
        <f t="shared" si="35"/>
        <v>569200</v>
      </c>
      <c r="J182" s="6">
        <v>1</v>
      </c>
      <c r="K182" s="28">
        <f t="shared" si="36"/>
        <v>569200</v>
      </c>
      <c r="L182" s="6"/>
      <c r="M182" s="28">
        <f t="shared" si="37"/>
        <v>0</v>
      </c>
      <c r="N182" s="89"/>
      <c r="O182" s="28">
        <f t="shared" si="38"/>
        <v>0</v>
      </c>
      <c r="P182" s="6"/>
      <c r="Q182" s="28">
        <f t="shared" si="39"/>
        <v>0</v>
      </c>
      <c r="R182" s="6"/>
      <c r="S182" s="28">
        <f t="shared" si="40"/>
        <v>0</v>
      </c>
      <c r="T182" s="28"/>
      <c r="U182" s="28">
        <f t="shared" si="41"/>
        <v>0</v>
      </c>
      <c r="V182" s="6"/>
      <c r="W182" s="28">
        <f t="shared" si="42"/>
        <v>0</v>
      </c>
      <c r="X182" s="6"/>
      <c r="Y182" s="28">
        <f t="shared" si="43"/>
        <v>0</v>
      </c>
      <c r="Z182" s="6" t="s">
        <v>32</v>
      </c>
      <c r="AA182" s="6" t="s">
        <v>32</v>
      </c>
      <c r="AB182" s="12" t="s">
        <v>33</v>
      </c>
    </row>
    <row r="183" spans="1:28" ht="60.75" customHeight="1" x14ac:dyDescent="0.25">
      <c r="A183" s="41">
        <v>181</v>
      </c>
      <c r="B183" s="90" t="s">
        <v>425</v>
      </c>
      <c r="C183" s="90" t="s">
        <v>46</v>
      </c>
      <c r="D183" s="40" t="s">
        <v>70</v>
      </c>
      <c r="E183" s="41">
        <f t="shared" si="33"/>
        <v>4</v>
      </c>
      <c r="F183" s="30">
        <v>355314.40633333335</v>
      </c>
      <c r="G183" s="28">
        <f t="shared" si="34"/>
        <v>1421257.6253333334</v>
      </c>
      <c r="H183" s="88">
        <v>3</v>
      </c>
      <c r="I183" s="31">
        <f t="shared" si="35"/>
        <v>1065943.219</v>
      </c>
      <c r="J183" s="6"/>
      <c r="K183" s="28">
        <f t="shared" si="36"/>
        <v>0</v>
      </c>
      <c r="L183" s="6">
        <v>1</v>
      </c>
      <c r="M183" s="28">
        <f t="shared" si="37"/>
        <v>355314.40633333335</v>
      </c>
      <c r="N183" s="89"/>
      <c r="O183" s="28">
        <f t="shared" si="38"/>
        <v>0</v>
      </c>
      <c r="P183" s="6"/>
      <c r="Q183" s="28">
        <f t="shared" si="39"/>
        <v>0</v>
      </c>
      <c r="R183" s="6"/>
      <c r="S183" s="28">
        <f t="shared" si="40"/>
        <v>0</v>
      </c>
      <c r="T183" s="28"/>
      <c r="U183" s="28">
        <f t="shared" si="41"/>
        <v>0</v>
      </c>
      <c r="V183" s="6"/>
      <c r="W183" s="28">
        <f t="shared" si="42"/>
        <v>0</v>
      </c>
      <c r="X183" s="6"/>
      <c r="Y183" s="28">
        <f t="shared" si="43"/>
        <v>0</v>
      </c>
      <c r="Z183" s="6" t="s">
        <v>31</v>
      </c>
      <c r="AA183" s="6" t="s">
        <v>32</v>
      </c>
      <c r="AB183" s="12" t="s">
        <v>33</v>
      </c>
    </row>
    <row r="184" spans="1:28" ht="24" customHeight="1" x14ac:dyDescent="0.25">
      <c r="A184" s="41">
        <v>182</v>
      </c>
      <c r="B184" s="40" t="s">
        <v>426</v>
      </c>
      <c r="C184" s="40" t="s">
        <v>427</v>
      </c>
      <c r="D184" s="40" t="s">
        <v>428</v>
      </c>
      <c r="E184" s="41">
        <f t="shared" si="33"/>
        <v>3</v>
      </c>
      <c r="F184" s="30">
        <v>209372.23943724047</v>
      </c>
      <c r="G184" s="28">
        <f t="shared" si="34"/>
        <v>628116.71831172146</v>
      </c>
      <c r="H184" s="88"/>
      <c r="I184" s="31">
        <f t="shared" si="35"/>
        <v>0</v>
      </c>
      <c r="J184" s="6"/>
      <c r="K184" s="28">
        <f t="shared" si="36"/>
        <v>0</v>
      </c>
      <c r="L184" s="6"/>
      <c r="M184" s="28">
        <f t="shared" si="37"/>
        <v>0</v>
      </c>
      <c r="N184" s="89"/>
      <c r="O184" s="28">
        <f t="shared" si="38"/>
        <v>0</v>
      </c>
      <c r="P184" s="6">
        <v>1</v>
      </c>
      <c r="Q184" s="28">
        <f t="shared" si="39"/>
        <v>209372.23943724047</v>
      </c>
      <c r="R184" s="6">
        <v>1</v>
      </c>
      <c r="S184" s="28">
        <f t="shared" si="40"/>
        <v>209372.23943724047</v>
      </c>
      <c r="T184" s="28"/>
      <c r="U184" s="28">
        <f t="shared" si="41"/>
        <v>0</v>
      </c>
      <c r="V184" s="6">
        <v>1</v>
      </c>
      <c r="W184" s="28">
        <f t="shared" si="42"/>
        <v>209372.23943724047</v>
      </c>
      <c r="X184" s="6"/>
      <c r="Y184" s="28">
        <f t="shared" si="43"/>
        <v>0</v>
      </c>
      <c r="Z184" s="6" t="s">
        <v>31</v>
      </c>
      <c r="AA184" s="6" t="s">
        <v>32</v>
      </c>
      <c r="AB184" s="12" t="s">
        <v>60</v>
      </c>
    </row>
    <row r="185" spans="1:28" ht="36.75" customHeight="1" x14ac:dyDescent="0.25">
      <c r="A185" s="41">
        <v>183</v>
      </c>
      <c r="B185" s="92" t="s">
        <v>429</v>
      </c>
      <c r="C185" s="40" t="s">
        <v>430</v>
      </c>
      <c r="D185" s="40" t="s">
        <v>390</v>
      </c>
      <c r="E185" s="41">
        <f t="shared" si="33"/>
        <v>15</v>
      </c>
      <c r="F185" s="30">
        <v>460065.03578801116</v>
      </c>
      <c r="G185" s="28">
        <f t="shared" si="34"/>
        <v>6900975.5368201677</v>
      </c>
      <c r="H185" s="88"/>
      <c r="I185" s="31">
        <f t="shared" si="35"/>
        <v>0</v>
      </c>
      <c r="J185" s="6"/>
      <c r="K185" s="28">
        <f t="shared" si="36"/>
        <v>0</v>
      </c>
      <c r="L185" s="6"/>
      <c r="M185" s="28">
        <f t="shared" si="37"/>
        <v>0</v>
      </c>
      <c r="N185" s="89"/>
      <c r="O185" s="28">
        <f t="shared" si="38"/>
        <v>0</v>
      </c>
      <c r="P185" s="6"/>
      <c r="Q185" s="28">
        <f t="shared" si="39"/>
        <v>0</v>
      </c>
      <c r="R185" s="6"/>
      <c r="S185" s="28">
        <f t="shared" si="40"/>
        <v>0</v>
      </c>
      <c r="T185" s="28"/>
      <c r="U185" s="28">
        <f t="shared" si="41"/>
        <v>0</v>
      </c>
      <c r="V185" s="6">
        <v>15</v>
      </c>
      <c r="W185" s="28">
        <f t="shared" si="42"/>
        <v>6900975.5368201677</v>
      </c>
      <c r="X185" s="6"/>
      <c r="Y185" s="28">
        <f t="shared" si="43"/>
        <v>0</v>
      </c>
      <c r="Z185" s="6" t="s">
        <v>31</v>
      </c>
      <c r="AA185" s="6" t="s">
        <v>32</v>
      </c>
      <c r="AB185" s="12" t="s">
        <v>60</v>
      </c>
    </row>
    <row r="186" spans="1:28" ht="26.25" customHeight="1" x14ac:dyDescent="0.25">
      <c r="A186" s="41">
        <v>184</v>
      </c>
      <c r="B186" s="90" t="s">
        <v>431</v>
      </c>
      <c r="C186" s="90" t="s">
        <v>432</v>
      </c>
      <c r="D186" s="90" t="s">
        <v>433</v>
      </c>
      <c r="E186" s="41">
        <f t="shared" si="33"/>
        <v>5</v>
      </c>
      <c r="F186" s="30">
        <v>448130.397</v>
      </c>
      <c r="G186" s="28">
        <f t="shared" si="34"/>
        <v>2240651.9849999999</v>
      </c>
      <c r="H186" s="88"/>
      <c r="I186" s="31">
        <f t="shared" si="35"/>
        <v>0</v>
      </c>
      <c r="J186" s="6"/>
      <c r="K186" s="28">
        <f t="shared" si="36"/>
        <v>0</v>
      </c>
      <c r="L186" s="6">
        <v>2</v>
      </c>
      <c r="M186" s="28">
        <f t="shared" si="37"/>
        <v>896260.79399999999</v>
      </c>
      <c r="N186" s="89"/>
      <c r="O186" s="28">
        <f t="shared" si="38"/>
        <v>0</v>
      </c>
      <c r="P186" s="6">
        <v>3</v>
      </c>
      <c r="Q186" s="28">
        <f t="shared" si="39"/>
        <v>1344391.1910000001</v>
      </c>
      <c r="R186" s="6"/>
      <c r="S186" s="28">
        <f t="shared" si="40"/>
        <v>0</v>
      </c>
      <c r="T186" s="28"/>
      <c r="U186" s="28">
        <f t="shared" si="41"/>
        <v>0</v>
      </c>
      <c r="V186" s="6"/>
      <c r="W186" s="28">
        <f t="shared" si="42"/>
        <v>0</v>
      </c>
      <c r="X186" s="6"/>
      <c r="Y186" s="28">
        <f t="shared" si="43"/>
        <v>0</v>
      </c>
      <c r="Z186" s="6" t="s">
        <v>31</v>
      </c>
      <c r="AA186" s="6" t="s">
        <v>31</v>
      </c>
      <c r="AB186" s="12" t="s">
        <v>37</v>
      </c>
    </row>
    <row r="187" spans="1:28" ht="27" x14ac:dyDescent="0.25">
      <c r="A187" s="41">
        <v>185</v>
      </c>
      <c r="B187" s="90" t="s">
        <v>434</v>
      </c>
      <c r="C187" s="90" t="s">
        <v>435</v>
      </c>
      <c r="D187" s="90" t="s">
        <v>436</v>
      </c>
      <c r="E187" s="41">
        <f t="shared" si="33"/>
        <v>1</v>
      </c>
      <c r="F187" s="30">
        <v>403861.72000000003</v>
      </c>
      <c r="G187" s="28">
        <f t="shared" si="34"/>
        <v>403861.72000000003</v>
      </c>
      <c r="H187" s="88"/>
      <c r="I187" s="31">
        <f t="shared" si="35"/>
        <v>0</v>
      </c>
      <c r="J187" s="6"/>
      <c r="K187" s="28">
        <f t="shared" si="36"/>
        <v>0</v>
      </c>
      <c r="L187" s="6">
        <v>1</v>
      </c>
      <c r="M187" s="28">
        <f t="shared" si="37"/>
        <v>403861.72000000003</v>
      </c>
      <c r="N187" s="89"/>
      <c r="O187" s="28">
        <f t="shared" si="38"/>
        <v>0</v>
      </c>
      <c r="P187" s="6"/>
      <c r="Q187" s="28">
        <f t="shared" si="39"/>
        <v>0</v>
      </c>
      <c r="R187" s="6"/>
      <c r="S187" s="28">
        <f t="shared" si="40"/>
        <v>0</v>
      </c>
      <c r="T187" s="28"/>
      <c r="U187" s="28">
        <f t="shared" si="41"/>
        <v>0</v>
      </c>
      <c r="V187" s="6"/>
      <c r="W187" s="28">
        <f t="shared" si="42"/>
        <v>0</v>
      </c>
      <c r="X187" s="6"/>
      <c r="Y187" s="28">
        <f t="shared" si="43"/>
        <v>0</v>
      </c>
      <c r="Z187" s="6" t="s">
        <v>31</v>
      </c>
      <c r="AA187" s="6" t="s">
        <v>31</v>
      </c>
      <c r="AB187" s="12" t="s">
        <v>76</v>
      </c>
    </row>
    <row r="188" spans="1:28" ht="40.5" x14ac:dyDescent="0.25">
      <c r="A188" s="41">
        <v>186</v>
      </c>
      <c r="B188" s="90" t="s">
        <v>437</v>
      </c>
      <c r="C188" s="40" t="s">
        <v>438</v>
      </c>
      <c r="D188" s="87" t="s">
        <v>439</v>
      </c>
      <c r="E188" s="41">
        <f t="shared" si="33"/>
        <v>2</v>
      </c>
      <c r="F188" s="30">
        <v>3849206.7627369668</v>
      </c>
      <c r="G188" s="28">
        <f t="shared" si="34"/>
        <v>7698413.5254739337</v>
      </c>
      <c r="H188" s="88"/>
      <c r="I188" s="31">
        <f t="shared" si="35"/>
        <v>0</v>
      </c>
      <c r="J188" s="6"/>
      <c r="K188" s="28">
        <f t="shared" si="36"/>
        <v>0</v>
      </c>
      <c r="L188" s="6"/>
      <c r="M188" s="28">
        <f t="shared" si="37"/>
        <v>0</v>
      </c>
      <c r="N188" s="89"/>
      <c r="O188" s="28">
        <f t="shared" si="38"/>
        <v>0</v>
      </c>
      <c r="P188" s="6"/>
      <c r="Q188" s="28">
        <f t="shared" si="39"/>
        <v>0</v>
      </c>
      <c r="R188" s="6"/>
      <c r="S188" s="28">
        <f t="shared" si="40"/>
        <v>0</v>
      </c>
      <c r="T188" s="28"/>
      <c r="U188" s="28">
        <f t="shared" si="41"/>
        <v>0</v>
      </c>
      <c r="V188" s="6">
        <v>2</v>
      </c>
      <c r="W188" s="28">
        <f t="shared" si="42"/>
        <v>7698413.5254739337</v>
      </c>
      <c r="X188" s="6"/>
      <c r="Y188" s="28">
        <f t="shared" si="43"/>
        <v>0</v>
      </c>
      <c r="Z188" s="6" t="s">
        <v>31</v>
      </c>
      <c r="AA188" s="6" t="s">
        <v>32</v>
      </c>
      <c r="AB188" s="12" t="s">
        <v>60</v>
      </c>
    </row>
    <row r="189" spans="1:28" x14ac:dyDescent="0.25">
      <c r="A189" s="41">
        <v>187</v>
      </c>
      <c r="B189" s="90" t="s">
        <v>440</v>
      </c>
      <c r="C189" s="90" t="s">
        <v>46</v>
      </c>
      <c r="D189" s="90" t="s">
        <v>55</v>
      </c>
      <c r="E189" s="41">
        <f t="shared" si="33"/>
        <v>9</v>
      </c>
      <c r="F189" s="30">
        <v>2942351.398</v>
      </c>
      <c r="G189" s="28">
        <f t="shared" si="34"/>
        <v>26481162.582000002</v>
      </c>
      <c r="H189" s="88"/>
      <c r="I189" s="31">
        <f t="shared" si="35"/>
        <v>0</v>
      </c>
      <c r="J189" s="6"/>
      <c r="K189" s="28">
        <f t="shared" si="36"/>
        <v>0</v>
      </c>
      <c r="L189" s="6"/>
      <c r="M189" s="28">
        <f t="shared" si="37"/>
        <v>0</v>
      </c>
      <c r="N189" s="89"/>
      <c r="O189" s="28">
        <f t="shared" si="38"/>
        <v>0</v>
      </c>
      <c r="P189" s="6">
        <v>4</v>
      </c>
      <c r="Q189" s="28">
        <f t="shared" si="39"/>
        <v>11769405.592</v>
      </c>
      <c r="R189" s="6"/>
      <c r="S189" s="28">
        <f t="shared" si="40"/>
        <v>0</v>
      </c>
      <c r="T189" s="28">
        <v>5</v>
      </c>
      <c r="U189" s="28">
        <f t="shared" si="41"/>
        <v>14711756.99</v>
      </c>
      <c r="V189" s="6"/>
      <c r="W189" s="28">
        <f t="shared" si="42"/>
        <v>0</v>
      </c>
      <c r="X189" s="6"/>
      <c r="Y189" s="28">
        <f t="shared" si="43"/>
        <v>0</v>
      </c>
      <c r="Z189" s="6" t="s">
        <v>31</v>
      </c>
      <c r="AA189" s="6" t="s">
        <v>32</v>
      </c>
      <c r="AB189" s="12" t="s">
        <v>56</v>
      </c>
    </row>
    <row r="190" spans="1:28" x14ac:dyDescent="0.25">
      <c r="A190" s="41">
        <v>188</v>
      </c>
      <c r="B190" s="92" t="s">
        <v>441</v>
      </c>
      <c r="C190" s="40" t="s">
        <v>119</v>
      </c>
      <c r="D190" s="92" t="s">
        <v>442</v>
      </c>
      <c r="E190" s="41">
        <f t="shared" si="33"/>
        <v>1</v>
      </c>
      <c r="F190" s="30">
        <v>256895.18</v>
      </c>
      <c r="G190" s="28">
        <f t="shared" si="34"/>
        <v>256895.18</v>
      </c>
      <c r="H190" s="88"/>
      <c r="I190" s="31">
        <f t="shared" si="35"/>
        <v>0</v>
      </c>
      <c r="J190" s="6"/>
      <c r="K190" s="28">
        <f t="shared" si="36"/>
        <v>0</v>
      </c>
      <c r="L190" s="6">
        <v>1</v>
      </c>
      <c r="M190" s="28">
        <f t="shared" si="37"/>
        <v>256895.18</v>
      </c>
      <c r="N190" s="89"/>
      <c r="O190" s="28">
        <f t="shared" si="38"/>
        <v>0</v>
      </c>
      <c r="P190" s="6"/>
      <c r="Q190" s="28">
        <f t="shared" si="39"/>
        <v>0</v>
      </c>
      <c r="R190" s="6"/>
      <c r="S190" s="28">
        <f t="shared" si="40"/>
        <v>0</v>
      </c>
      <c r="T190" s="28"/>
      <c r="U190" s="28">
        <f t="shared" si="41"/>
        <v>0</v>
      </c>
      <c r="V190" s="6"/>
      <c r="W190" s="28">
        <f t="shared" si="42"/>
        <v>0</v>
      </c>
      <c r="X190" s="6"/>
      <c r="Y190" s="28">
        <f t="shared" si="43"/>
        <v>0</v>
      </c>
      <c r="Z190" s="6" t="s">
        <v>31</v>
      </c>
      <c r="AA190" s="6" t="s">
        <v>32</v>
      </c>
      <c r="AB190" s="12" t="s">
        <v>76</v>
      </c>
    </row>
    <row r="191" spans="1:28" ht="81" x14ac:dyDescent="0.25">
      <c r="A191" s="41">
        <v>189</v>
      </c>
      <c r="B191" s="90" t="s">
        <v>443</v>
      </c>
      <c r="C191" s="90" t="s">
        <v>46</v>
      </c>
      <c r="D191" s="90" t="s">
        <v>444</v>
      </c>
      <c r="E191" s="41">
        <f t="shared" si="33"/>
        <v>3</v>
      </c>
      <c r="F191" s="30">
        <v>196178.84939767423</v>
      </c>
      <c r="G191" s="28">
        <f t="shared" si="34"/>
        <v>588536.54819302273</v>
      </c>
      <c r="H191" s="88"/>
      <c r="I191" s="31">
        <f t="shared" si="35"/>
        <v>0</v>
      </c>
      <c r="J191" s="6"/>
      <c r="K191" s="28">
        <f t="shared" si="36"/>
        <v>0</v>
      </c>
      <c r="L191" s="6">
        <v>1</v>
      </c>
      <c r="M191" s="28">
        <f t="shared" si="37"/>
        <v>196178.84939767423</v>
      </c>
      <c r="N191" s="89"/>
      <c r="O191" s="28">
        <f t="shared" si="38"/>
        <v>0</v>
      </c>
      <c r="P191" s="6">
        <v>1</v>
      </c>
      <c r="Q191" s="28">
        <f t="shared" si="39"/>
        <v>196178.84939767423</v>
      </c>
      <c r="R191" s="6"/>
      <c r="S191" s="28">
        <f t="shared" si="40"/>
        <v>0</v>
      </c>
      <c r="T191" s="28"/>
      <c r="U191" s="28">
        <f t="shared" si="41"/>
        <v>0</v>
      </c>
      <c r="V191" s="6">
        <v>1</v>
      </c>
      <c r="W191" s="28">
        <f t="shared" si="42"/>
        <v>196178.84939767423</v>
      </c>
      <c r="X191" s="6"/>
      <c r="Y191" s="28">
        <f t="shared" si="43"/>
        <v>0</v>
      </c>
      <c r="Z191" s="6" t="s">
        <v>31</v>
      </c>
      <c r="AA191" s="6" t="s">
        <v>31</v>
      </c>
      <c r="AB191" s="12" t="s">
        <v>60</v>
      </c>
    </row>
    <row r="192" spans="1:28" ht="27" x14ac:dyDescent="0.25">
      <c r="A192" s="41">
        <v>190</v>
      </c>
      <c r="B192" s="99" t="s">
        <v>445</v>
      </c>
      <c r="C192" s="40" t="s">
        <v>446</v>
      </c>
      <c r="D192" s="90" t="s">
        <v>447</v>
      </c>
      <c r="E192" s="41">
        <f t="shared" si="33"/>
        <v>2</v>
      </c>
      <c r="F192" s="30">
        <v>652328.39280000003</v>
      </c>
      <c r="G192" s="28">
        <f t="shared" si="34"/>
        <v>1304656.7856000001</v>
      </c>
      <c r="H192" s="88"/>
      <c r="I192" s="31">
        <f t="shared" si="35"/>
        <v>0</v>
      </c>
      <c r="J192" s="6"/>
      <c r="K192" s="28">
        <f t="shared" si="36"/>
        <v>0</v>
      </c>
      <c r="L192" s="6"/>
      <c r="M192" s="28">
        <f t="shared" si="37"/>
        <v>0</v>
      </c>
      <c r="N192" s="89"/>
      <c r="O192" s="28">
        <f t="shared" si="38"/>
        <v>0</v>
      </c>
      <c r="P192" s="6"/>
      <c r="Q192" s="28">
        <f t="shared" si="39"/>
        <v>0</v>
      </c>
      <c r="R192" s="6"/>
      <c r="S192" s="28">
        <f t="shared" si="40"/>
        <v>0</v>
      </c>
      <c r="T192" s="28"/>
      <c r="U192" s="28">
        <f t="shared" si="41"/>
        <v>0</v>
      </c>
      <c r="V192" s="6">
        <v>2</v>
      </c>
      <c r="W192" s="28">
        <f t="shared" si="42"/>
        <v>1304656.7856000001</v>
      </c>
      <c r="X192" s="6"/>
      <c r="Y192" s="28">
        <f t="shared" si="43"/>
        <v>0</v>
      </c>
      <c r="Z192" s="6" t="s">
        <v>31</v>
      </c>
      <c r="AA192" s="6" t="s">
        <v>32</v>
      </c>
      <c r="AB192" s="12" t="s">
        <v>60</v>
      </c>
    </row>
    <row r="193" spans="1:28" ht="40.5" x14ac:dyDescent="0.25">
      <c r="A193" s="41">
        <v>191</v>
      </c>
      <c r="B193" s="90" t="s">
        <v>448</v>
      </c>
      <c r="C193" s="90" t="s">
        <v>449</v>
      </c>
      <c r="D193" s="90" t="s">
        <v>125</v>
      </c>
      <c r="E193" s="41">
        <f t="shared" si="33"/>
        <v>2</v>
      </c>
      <c r="F193" s="30">
        <v>236200.7997665671</v>
      </c>
      <c r="G193" s="28">
        <f t="shared" si="34"/>
        <v>472401.5995331342</v>
      </c>
      <c r="H193" s="88"/>
      <c r="I193" s="31">
        <f t="shared" si="35"/>
        <v>0</v>
      </c>
      <c r="J193" s="6"/>
      <c r="K193" s="28">
        <f t="shared" si="36"/>
        <v>0</v>
      </c>
      <c r="L193" s="6"/>
      <c r="M193" s="28">
        <f t="shared" si="37"/>
        <v>0</v>
      </c>
      <c r="N193" s="89"/>
      <c r="O193" s="28">
        <f t="shared" si="38"/>
        <v>0</v>
      </c>
      <c r="P193" s="6">
        <v>1</v>
      </c>
      <c r="Q193" s="28">
        <f t="shared" si="39"/>
        <v>236200.7997665671</v>
      </c>
      <c r="R193" s="6"/>
      <c r="S193" s="28">
        <f t="shared" si="40"/>
        <v>0</v>
      </c>
      <c r="T193" s="28"/>
      <c r="U193" s="28">
        <f t="shared" si="41"/>
        <v>0</v>
      </c>
      <c r="V193" s="6">
        <v>1</v>
      </c>
      <c r="W193" s="28">
        <f t="shared" si="42"/>
        <v>236200.7997665671</v>
      </c>
      <c r="X193" s="6"/>
      <c r="Y193" s="28">
        <f t="shared" si="43"/>
        <v>0</v>
      </c>
      <c r="Z193" s="6" t="s">
        <v>31</v>
      </c>
      <c r="AA193" s="6" t="s">
        <v>32</v>
      </c>
      <c r="AB193" s="12" t="s">
        <v>60</v>
      </c>
    </row>
    <row r="194" spans="1:28" ht="27" x14ac:dyDescent="0.25">
      <c r="A194" s="41">
        <v>192</v>
      </c>
      <c r="B194" s="90" t="s">
        <v>450</v>
      </c>
      <c r="C194" s="40" t="s">
        <v>451</v>
      </c>
      <c r="D194" s="40" t="s">
        <v>125</v>
      </c>
      <c r="E194" s="41">
        <f t="shared" si="33"/>
        <v>4</v>
      </c>
      <c r="F194" s="30">
        <v>223408.90654589399</v>
      </c>
      <c r="G194" s="28">
        <f t="shared" si="34"/>
        <v>893635.62618357595</v>
      </c>
      <c r="H194" s="88">
        <v>2</v>
      </c>
      <c r="I194" s="31">
        <f t="shared" si="35"/>
        <v>446817.81309178798</v>
      </c>
      <c r="J194" s="6"/>
      <c r="K194" s="28">
        <f t="shared" si="36"/>
        <v>0</v>
      </c>
      <c r="L194" s="6"/>
      <c r="M194" s="28">
        <f t="shared" si="37"/>
        <v>0</v>
      </c>
      <c r="N194" s="89"/>
      <c r="O194" s="28">
        <f t="shared" si="38"/>
        <v>0</v>
      </c>
      <c r="P194" s="6">
        <v>1</v>
      </c>
      <c r="Q194" s="28">
        <f t="shared" si="39"/>
        <v>223408.90654589399</v>
      </c>
      <c r="R194" s="6"/>
      <c r="S194" s="28">
        <f t="shared" si="40"/>
        <v>0</v>
      </c>
      <c r="T194" s="28"/>
      <c r="U194" s="28">
        <f t="shared" si="41"/>
        <v>0</v>
      </c>
      <c r="V194" s="6">
        <v>1</v>
      </c>
      <c r="W194" s="28">
        <f t="shared" si="42"/>
        <v>223408.90654589399</v>
      </c>
      <c r="X194" s="6"/>
      <c r="Y194" s="28">
        <f t="shared" si="43"/>
        <v>0</v>
      </c>
      <c r="Z194" s="6" t="s">
        <v>31</v>
      </c>
      <c r="AA194" s="6" t="s">
        <v>32</v>
      </c>
      <c r="AB194" s="12" t="s">
        <v>60</v>
      </c>
    </row>
    <row r="195" spans="1:28" ht="45" customHeight="1" x14ac:dyDescent="0.25">
      <c r="A195" s="41">
        <v>193</v>
      </c>
      <c r="B195" s="90" t="s">
        <v>452</v>
      </c>
      <c r="C195" s="40" t="s">
        <v>453</v>
      </c>
      <c r="D195" s="40" t="s">
        <v>454</v>
      </c>
      <c r="E195" s="41">
        <f t="shared" si="33"/>
        <v>8</v>
      </c>
      <c r="F195" s="30">
        <v>142157.21786796622</v>
      </c>
      <c r="G195" s="28">
        <f t="shared" si="34"/>
        <v>1137257.7429437297</v>
      </c>
      <c r="H195" s="88">
        <v>2</v>
      </c>
      <c r="I195" s="31">
        <f t="shared" si="35"/>
        <v>284314.43573593243</v>
      </c>
      <c r="J195" s="6">
        <v>1</v>
      </c>
      <c r="K195" s="28">
        <f t="shared" si="36"/>
        <v>142157.21786796622</v>
      </c>
      <c r="L195" s="6">
        <v>1</v>
      </c>
      <c r="M195" s="28">
        <f t="shared" si="37"/>
        <v>142157.21786796622</v>
      </c>
      <c r="N195" s="89"/>
      <c r="O195" s="28">
        <f t="shared" si="38"/>
        <v>0</v>
      </c>
      <c r="P195" s="6">
        <v>1</v>
      </c>
      <c r="Q195" s="28">
        <f t="shared" si="39"/>
        <v>142157.21786796622</v>
      </c>
      <c r="R195" s="6"/>
      <c r="S195" s="28">
        <f t="shared" si="40"/>
        <v>0</v>
      </c>
      <c r="T195" s="28"/>
      <c r="U195" s="28">
        <f t="shared" si="41"/>
        <v>0</v>
      </c>
      <c r="V195" s="6">
        <v>3</v>
      </c>
      <c r="W195" s="28">
        <f t="shared" si="42"/>
        <v>426471.65360389865</v>
      </c>
      <c r="X195" s="6"/>
      <c r="Y195" s="28">
        <f t="shared" si="43"/>
        <v>0</v>
      </c>
      <c r="Z195" s="6" t="s">
        <v>31</v>
      </c>
      <c r="AA195" s="6" t="s">
        <v>32</v>
      </c>
      <c r="AB195" s="12" t="s">
        <v>60</v>
      </c>
    </row>
    <row r="196" spans="1:28" ht="27" x14ac:dyDescent="0.25">
      <c r="A196" s="41">
        <v>194</v>
      </c>
      <c r="B196" s="90" t="s">
        <v>455</v>
      </c>
      <c r="C196" s="40" t="s">
        <v>456</v>
      </c>
      <c r="D196" s="40" t="s">
        <v>387</v>
      </c>
      <c r="E196" s="41">
        <f t="shared" si="33"/>
        <v>27</v>
      </c>
      <c r="F196" s="30">
        <v>69911.1156907767</v>
      </c>
      <c r="G196" s="28">
        <f t="shared" si="34"/>
        <v>1887600.1236509709</v>
      </c>
      <c r="H196" s="88">
        <v>10</v>
      </c>
      <c r="I196" s="31">
        <f t="shared" si="35"/>
        <v>699111.15690776706</v>
      </c>
      <c r="J196" s="6"/>
      <c r="K196" s="28">
        <f t="shared" si="36"/>
        <v>0</v>
      </c>
      <c r="L196" s="6"/>
      <c r="M196" s="28">
        <f t="shared" si="37"/>
        <v>0</v>
      </c>
      <c r="N196" s="89"/>
      <c r="O196" s="28">
        <f t="shared" si="38"/>
        <v>0</v>
      </c>
      <c r="P196" s="6">
        <v>3</v>
      </c>
      <c r="Q196" s="28">
        <f t="shared" si="39"/>
        <v>209733.3470723301</v>
      </c>
      <c r="R196" s="6"/>
      <c r="S196" s="28">
        <f t="shared" si="40"/>
        <v>0</v>
      </c>
      <c r="T196" s="28"/>
      <c r="U196" s="28">
        <f t="shared" si="41"/>
        <v>0</v>
      </c>
      <c r="V196" s="6">
        <v>14</v>
      </c>
      <c r="W196" s="28">
        <f t="shared" si="42"/>
        <v>978755.61967087374</v>
      </c>
      <c r="X196" s="6"/>
      <c r="Y196" s="28">
        <f t="shared" si="43"/>
        <v>0</v>
      </c>
      <c r="Z196" s="6" t="s">
        <v>31</v>
      </c>
      <c r="AA196" s="6" t="s">
        <v>32</v>
      </c>
      <c r="AB196" s="12" t="s">
        <v>60</v>
      </c>
    </row>
    <row r="197" spans="1:28" ht="40.5" x14ac:dyDescent="0.25">
      <c r="A197" s="41">
        <v>195</v>
      </c>
      <c r="B197" s="90" t="s">
        <v>457</v>
      </c>
      <c r="C197" s="40" t="s">
        <v>458</v>
      </c>
      <c r="D197" s="40" t="s">
        <v>459</v>
      </c>
      <c r="E197" s="41">
        <f t="shared" si="33"/>
        <v>1</v>
      </c>
      <c r="F197" s="30">
        <v>984784.34929250646</v>
      </c>
      <c r="G197" s="28">
        <f t="shared" si="34"/>
        <v>984784.34929250646</v>
      </c>
      <c r="H197" s="88"/>
      <c r="I197" s="31">
        <f t="shared" si="35"/>
        <v>0</v>
      </c>
      <c r="J197" s="6">
        <v>1</v>
      </c>
      <c r="K197" s="28">
        <f t="shared" si="36"/>
        <v>984784.34929250646</v>
      </c>
      <c r="L197" s="6"/>
      <c r="M197" s="28">
        <f t="shared" si="37"/>
        <v>0</v>
      </c>
      <c r="N197" s="89"/>
      <c r="O197" s="28">
        <f t="shared" si="38"/>
        <v>0</v>
      </c>
      <c r="P197" s="6"/>
      <c r="Q197" s="28">
        <f t="shared" si="39"/>
        <v>0</v>
      </c>
      <c r="R197" s="6"/>
      <c r="S197" s="28">
        <f t="shared" si="40"/>
        <v>0</v>
      </c>
      <c r="T197" s="28"/>
      <c r="U197" s="28">
        <f t="shared" si="41"/>
        <v>0</v>
      </c>
      <c r="V197" s="6"/>
      <c r="W197" s="28">
        <f t="shared" si="42"/>
        <v>0</v>
      </c>
      <c r="X197" s="6"/>
      <c r="Y197" s="28">
        <f t="shared" si="43"/>
        <v>0</v>
      </c>
      <c r="Z197" s="6" t="s">
        <v>31</v>
      </c>
      <c r="AA197" s="6" t="s">
        <v>32</v>
      </c>
      <c r="AB197" s="12" t="s">
        <v>41</v>
      </c>
    </row>
    <row r="198" spans="1:28" ht="90" customHeight="1" x14ac:dyDescent="0.25">
      <c r="A198" s="41">
        <v>196</v>
      </c>
      <c r="B198" s="90" t="s">
        <v>460</v>
      </c>
      <c r="C198" s="90" t="s">
        <v>461</v>
      </c>
      <c r="D198" s="90" t="s">
        <v>462</v>
      </c>
      <c r="E198" s="41">
        <f t="shared" si="33"/>
        <v>2</v>
      </c>
      <c r="F198" s="30">
        <v>148862.17733333333</v>
      </c>
      <c r="G198" s="28">
        <f t="shared" si="34"/>
        <v>297724.35466666665</v>
      </c>
      <c r="H198" s="88"/>
      <c r="I198" s="31">
        <f t="shared" si="35"/>
        <v>0</v>
      </c>
      <c r="J198" s="6">
        <v>1</v>
      </c>
      <c r="K198" s="28">
        <f t="shared" si="36"/>
        <v>148862.17733333333</v>
      </c>
      <c r="L198" s="6">
        <v>1</v>
      </c>
      <c r="M198" s="28">
        <f t="shared" si="37"/>
        <v>148862.17733333333</v>
      </c>
      <c r="N198" s="89"/>
      <c r="O198" s="28">
        <f t="shared" si="38"/>
        <v>0</v>
      </c>
      <c r="P198" s="6"/>
      <c r="Q198" s="28">
        <f t="shared" si="39"/>
        <v>0</v>
      </c>
      <c r="R198" s="6"/>
      <c r="S198" s="28">
        <f t="shared" si="40"/>
        <v>0</v>
      </c>
      <c r="T198" s="28"/>
      <c r="U198" s="28">
        <f t="shared" si="41"/>
        <v>0</v>
      </c>
      <c r="V198" s="6"/>
      <c r="W198" s="28">
        <f t="shared" si="42"/>
        <v>0</v>
      </c>
      <c r="X198" s="6"/>
      <c r="Y198" s="28">
        <f t="shared" si="43"/>
        <v>0</v>
      </c>
      <c r="Z198" s="6" t="s">
        <v>31</v>
      </c>
      <c r="AA198" s="6" t="s">
        <v>32</v>
      </c>
      <c r="AB198" s="12" t="s">
        <v>41</v>
      </c>
    </row>
    <row r="199" spans="1:28" x14ac:dyDescent="0.25">
      <c r="A199" s="41">
        <v>197</v>
      </c>
      <c r="B199" s="90" t="s">
        <v>463</v>
      </c>
      <c r="C199" s="90" t="s">
        <v>46</v>
      </c>
      <c r="D199" s="90" t="s">
        <v>464</v>
      </c>
      <c r="E199" s="41">
        <f t="shared" si="33"/>
        <v>2</v>
      </c>
      <c r="F199" s="30">
        <v>960254.79200000002</v>
      </c>
      <c r="G199" s="28">
        <f t="shared" si="34"/>
        <v>1920509.584</v>
      </c>
      <c r="H199" s="88"/>
      <c r="I199" s="31">
        <f t="shared" si="35"/>
        <v>0</v>
      </c>
      <c r="J199" s="6">
        <v>1</v>
      </c>
      <c r="K199" s="28">
        <f t="shared" si="36"/>
        <v>960254.79200000002</v>
      </c>
      <c r="L199" s="6">
        <v>1</v>
      </c>
      <c r="M199" s="28">
        <f t="shared" si="37"/>
        <v>960254.79200000002</v>
      </c>
      <c r="N199" s="89"/>
      <c r="O199" s="28">
        <f t="shared" si="38"/>
        <v>0</v>
      </c>
      <c r="P199" s="6"/>
      <c r="Q199" s="28">
        <f t="shared" si="39"/>
        <v>0</v>
      </c>
      <c r="R199" s="6"/>
      <c r="S199" s="28">
        <f t="shared" si="40"/>
        <v>0</v>
      </c>
      <c r="T199" s="28"/>
      <c r="U199" s="28">
        <f t="shared" si="41"/>
        <v>0</v>
      </c>
      <c r="V199" s="6"/>
      <c r="W199" s="28">
        <f t="shared" si="42"/>
        <v>0</v>
      </c>
      <c r="X199" s="6"/>
      <c r="Y199" s="28">
        <f t="shared" si="43"/>
        <v>0</v>
      </c>
      <c r="Z199" s="6" t="s">
        <v>31</v>
      </c>
      <c r="AA199" s="6" t="s">
        <v>32</v>
      </c>
      <c r="AB199" s="12" t="s">
        <v>41</v>
      </c>
    </row>
    <row r="200" spans="1:28" x14ac:dyDescent="0.25">
      <c r="A200" s="41">
        <v>198</v>
      </c>
      <c r="B200" s="90" t="s">
        <v>465</v>
      </c>
      <c r="C200" s="90" t="s">
        <v>461</v>
      </c>
      <c r="D200" s="90" t="s">
        <v>187</v>
      </c>
      <c r="E200" s="41">
        <f t="shared" si="33"/>
        <v>4</v>
      </c>
      <c r="F200" s="30">
        <v>84918.876000000004</v>
      </c>
      <c r="G200" s="28">
        <f t="shared" si="34"/>
        <v>339675.50400000002</v>
      </c>
      <c r="H200" s="88"/>
      <c r="I200" s="31">
        <f t="shared" si="35"/>
        <v>0</v>
      </c>
      <c r="J200" s="6">
        <v>3</v>
      </c>
      <c r="K200" s="28">
        <f t="shared" si="36"/>
        <v>254756.62800000003</v>
      </c>
      <c r="L200" s="6">
        <v>1</v>
      </c>
      <c r="M200" s="28">
        <f t="shared" si="37"/>
        <v>84918.876000000004</v>
      </c>
      <c r="N200" s="89"/>
      <c r="O200" s="28">
        <f t="shared" si="38"/>
        <v>0</v>
      </c>
      <c r="P200" s="6"/>
      <c r="Q200" s="28">
        <f t="shared" si="39"/>
        <v>0</v>
      </c>
      <c r="R200" s="6"/>
      <c r="S200" s="28">
        <f t="shared" si="40"/>
        <v>0</v>
      </c>
      <c r="T200" s="28"/>
      <c r="U200" s="28">
        <f t="shared" si="41"/>
        <v>0</v>
      </c>
      <c r="V200" s="6"/>
      <c r="W200" s="28">
        <f t="shared" si="42"/>
        <v>0</v>
      </c>
      <c r="X200" s="6"/>
      <c r="Y200" s="28">
        <f t="shared" si="43"/>
        <v>0</v>
      </c>
      <c r="Z200" s="6" t="s">
        <v>31</v>
      </c>
      <c r="AA200" s="6" t="s">
        <v>32</v>
      </c>
      <c r="AB200" s="12" t="s">
        <v>41</v>
      </c>
    </row>
    <row r="201" spans="1:28" ht="27" x14ac:dyDescent="0.25">
      <c r="A201" s="41">
        <v>199</v>
      </c>
      <c r="B201" s="90" t="s">
        <v>466</v>
      </c>
      <c r="C201" s="90" t="s">
        <v>467</v>
      </c>
      <c r="D201" s="90" t="s">
        <v>468</v>
      </c>
      <c r="E201" s="41">
        <f t="shared" si="33"/>
        <v>11</v>
      </c>
      <c r="F201" s="30">
        <v>1091399.3746666666</v>
      </c>
      <c r="G201" s="28">
        <f t="shared" si="34"/>
        <v>12005393.121333333</v>
      </c>
      <c r="H201" s="88">
        <v>10</v>
      </c>
      <c r="I201" s="31">
        <f t="shared" si="35"/>
        <v>10913993.746666666</v>
      </c>
      <c r="J201" s="6"/>
      <c r="K201" s="28">
        <f t="shared" si="36"/>
        <v>0</v>
      </c>
      <c r="L201" s="6">
        <v>1</v>
      </c>
      <c r="M201" s="28">
        <f t="shared" si="37"/>
        <v>1091399.3746666666</v>
      </c>
      <c r="N201" s="89"/>
      <c r="O201" s="28">
        <f t="shared" si="38"/>
        <v>0</v>
      </c>
      <c r="P201" s="6"/>
      <c r="Q201" s="28">
        <f t="shared" si="39"/>
        <v>0</v>
      </c>
      <c r="R201" s="6"/>
      <c r="S201" s="28">
        <f t="shared" si="40"/>
        <v>0</v>
      </c>
      <c r="T201" s="28"/>
      <c r="U201" s="28">
        <f t="shared" si="41"/>
        <v>0</v>
      </c>
      <c r="V201" s="6"/>
      <c r="W201" s="28">
        <f t="shared" si="42"/>
        <v>0</v>
      </c>
      <c r="X201" s="6"/>
      <c r="Y201" s="28">
        <f t="shared" si="43"/>
        <v>0</v>
      </c>
      <c r="Z201" s="6" t="s">
        <v>31</v>
      </c>
      <c r="AA201" s="6" t="s">
        <v>32</v>
      </c>
      <c r="AB201" s="12" t="s">
        <v>33</v>
      </c>
    </row>
    <row r="202" spans="1:28" ht="27" x14ac:dyDescent="0.25">
      <c r="A202" s="41">
        <v>200</v>
      </c>
      <c r="B202" s="90" t="s">
        <v>469</v>
      </c>
      <c r="C202" s="90" t="s">
        <v>470</v>
      </c>
      <c r="D202" s="90" t="s">
        <v>471</v>
      </c>
      <c r="E202" s="41">
        <f t="shared" si="33"/>
        <v>1</v>
      </c>
      <c r="F202" s="30">
        <v>1742738.4495999999</v>
      </c>
      <c r="G202" s="28">
        <f t="shared" si="34"/>
        <v>1742738.4495999999</v>
      </c>
      <c r="H202" s="88">
        <v>1</v>
      </c>
      <c r="I202" s="31">
        <f t="shared" si="35"/>
        <v>1742738.4495999999</v>
      </c>
      <c r="J202" s="6"/>
      <c r="K202" s="28">
        <f t="shared" si="36"/>
        <v>0</v>
      </c>
      <c r="L202" s="6"/>
      <c r="M202" s="28">
        <f t="shared" si="37"/>
        <v>0</v>
      </c>
      <c r="N202" s="89"/>
      <c r="O202" s="28">
        <f t="shared" si="38"/>
        <v>0</v>
      </c>
      <c r="P202" s="6"/>
      <c r="Q202" s="28">
        <f t="shared" si="39"/>
        <v>0</v>
      </c>
      <c r="R202" s="6"/>
      <c r="S202" s="28">
        <f t="shared" si="40"/>
        <v>0</v>
      </c>
      <c r="T202" s="28"/>
      <c r="U202" s="28">
        <f t="shared" si="41"/>
        <v>0</v>
      </c>
      <c r="V202" s="6"/>
      <c r="W202" s="28">
        <f t="shared" si="42"/>
        <v>0</v>
      </c>
      <c r="X202" s="6"/>
      <c r="Y202" s="28">
        <f t="shared" si="43"/>
        <v>0</v>
      </c>
      <c r="Z202" s="6" t="s">
        <v>31</v>
      </c>
      <c r="AA202" s="6" t="s">
        <v>32</v>
      </c>
      <c r="AB202" s="12" t="s">
        <v>33</v>
      </c>
    </row>
    <row r="203" spans="1:28" ht="27" x14ac:dyDescent="0.25">
      <c r="A203" s="41">
        <v>201</v>
      </c>
      <c r="B203" s="90" t="s">
        <v>472</v>
      </c>
      <c r="C203" s="90" t="s">
        <v>473</v>
      </c>
      <c r="D203" s="90" t="s">
        <v>474</v>
      </c>
      <c r="E203" s="41">
        <f t="shared" si="33"/>
        <v>1</v>
      </c>
      <c r="F203" s="30">
        <v>601766.78139999998</v>
      </c>
      <c r="G203" s="28">
        <f t="shared" si="34"/>
        <v>601766.78139999998</v>
      </c>
      <c r="H203" s="88"/>
      <c r="I203" s="31">
        <f t="shared" si="35"/>
        <v>0</v>
      </c>
      <c r="J203" s="6"/>
      <c r="K203" s="28">
        <f t="shared" si="36"/>
        <v>0</v>
      </c>
      <c r="L203" s="6"/>
      <c r="M203" s="28">
        <f t="shared" si="37"/>
        <v>0</v>
      </c>
      <c r="N203" s="89"/>
      <c r="O203" s="28">
        <f t="shared" si="38"/>
        <v>0</v>
      </c>
      <c r="P203" s="6"/>
      <c r="Q203" s="28">
        <f t="shared" si="39"/>
        <v>0</v>
      </c>
      <c r="R203" s="6">
        <v>1</v>
      </c>
      <c r="S203" s="28">
        <f t="shared" si="40"/>
        <v>601766.78139999998</v>
      </c>
      <c r="T203" s="28"/>
      <c r="U203" s="28">
        <f t="shared" si="41"/>
        <v>0</v>
      </c>
      <c r="V203" s="6"/>
      <c r="W203" s="28">
        <f t="shared" si="42"/>
        <v>0</v>
      </c>
      <c r="X203" s="6"/>
      <c r="Y203" s="28">
        <f t="shared" si="43"/>
        <v>0</v>
      </c>
      <c r="Z203" s="6" t="s">
        <v>31</v>
      </c>
      <c r="AA203" s="6" t="s">
        <v>32</v>
      </c>
      <c r="AB203" s="12" t="s">
        <v>56</v>
      </c>
    </row>
    <row r="204" spans="1:28" x14ac:dyDescent="0.25">
      <c r="A204" s="41">
        <v>202</v>
      </c>
      <c r="B204" s="90" t="s">
        <v>475</v>
      </c>
      <c r="C204" s="90" t="s">
        <v>46</v>
      </c>
      <c r="D204" s="90" t="s">
        <v>464</v>
      </c>
      <c r="E204" s="41">
        <f t="shared" si="33"/>
        <v>4</v>
      </c>
      <c r="F204" s="30">
        <v>259402.69596927191</v>
      </c>
      <c r="G204" s="28">
        <f t="shared" si="34"/>
        <v>1037610.7838770876</v>
      </c>
      <c r="H204" s="88">
        <v>1</v>
      </c>
      <c r="I204" s="31">
        <f t="shared" si="35"/>
        <v>259402.69596927191</v>
      </c>
      <c r="J204" s="6"/>
      <c r="K204" s="28">
        <f t="shared" si="36"/>
        <v>0</v>
      </c>
      <c r="L204" s="6">
        <v>1</v>
      </c>
      <c r="M204" s="28">
        <f t="shared" si="37"/>
        <v>259402.69596927191</v>
      </c>
      <c r="N204" s="89"/>
      <c r="O204" s="28">
        <f t="shared" si="38"/>
        <v>0</v>
      </c>
      <c r="P204" s="6">
        <v>2</v>
      </c>
      <c r="Q204" s="28">
        <f t="shared" si="39"/>
        <v>518805.39193854382</v>
      </c>
      <c r="R204" s="6"/>
      <c r="S204" s="28">
        <f t="shared" si="40"/>
        <v>0</v>
      </c>
      <c r="T204" s="28"/>
      <c r="U204" s="28">
        <f t="shared" si="41"/>
        <v>0</v>
      </c>
      <c r="V204" s="6"/>
      <c r="W204" s="28">
        <f t="shared" si="42"/>
        <v>0</v>
      </c>
      <c r="X204" s="6"/>
      <c r="Y204" s="28">
        <f t="shared" si="43"/>
        <v>0</v>
      </c>
      <c r="Z204" s="6" t="s">
        <v>31</v>
      </c>
      <c r="AA204" s="6" t="s">
        <v>32</v>
      </c>
      <c r="AB204" s="12" t="s">
        <v>37</v>
      </c>
    </row>
    <row r="205" spans="1:28" ht="40.5" x14ac:dyDescent="0.25">
      <c r="A205" s="41">
        <v>203</v>
      </c>
      <c r="B205" s="90" t="s">
        <v>476</v>
      </c>
      <c r="C205" s="90" t="s">
        <v>46</v>
      </c>
      <c r="D205" s="90" t="s">
        <v>55</v>
      </c>
      <c r="E205" s="41">
        <f t="shared" si="33"/>
        <v>7</v>
      </c>
      <c r="F205" s="30">
        <v>667049.40335973573</v>
      </c>
      <c r="G205" s="28">
        <f t="shared" si="34"/>
        <v>4669345.8235181505</v>
      </c>
      <c r="H205" s="88"/>
      <c r="I205" s="31">
        <f t="shared" si="35"/>
        <v>0</v>
      </c>
      <c r="J205" s="6"/>
      <c r="K205" s="28">
        <f t="shared" si="36"/>
        <v>0</v>
      </c>
      <c r="L205" s="6"/>
      <c r="M205" s="28">
        <f t="shared" si="37"/>
        <v>0</v>
      </c>
      <c r="N205" s="89"/>
      <c r="O205" s="28">
        <f t="shared" si="38"/>
        <v>0</v>
      </c>
      <c r="P205" s="6">
        <v>4</v>
      </c>
      <c r="Q205" s="28">
        <f t="shared" si="39"/>
        <v>2668197.6134389429</v>
      </c>
      <c r="R205" s="6">
        <v>3</v>
      </c>
      <c r="S205" s="28">
        <f t="shared" si="40"/>
        <v>2001148.2100792071</v>
      </c>
      <c r="T205" s="28"/>
      <c r="U205" s="28">
        <f t="shared" si="41"/>
        <v>0</v>
      </c>
      <c r="V205" s="6"/>
      <c r="W205" s="28">
        <f t="shared" si="42"/>
        <v>0</v>
      </c>
      <c r="X205" s="6"/>
      <c r="Y205" s="28">
        <f t="shared" si="43"/>
        <v>0</v>
      </c>
      <c r="Z205" s="6" t="s">
        <v>31</v>
      </c>
      <c r="AA205" s="6" t="s">
        <v>32</v>
      </c>
      <c r="AB205" s="12" t="s">
        <v>37</v>
      </c>
    </row>
    <row r="206" spans="1:28" x14ac:dyDescent="0.25">
      <c r="A206" s="41">
        <v>204</v>
      </c>
      <c r="B206" s="90" t="s">
        <v>477</v>
      </c>
      <c r="C206" s="90" t="s">
        <v>46</v>
      </c>
      <c r="D206" s="90" t="s">
        <v>478</v>
      </c>
      <c r="E206" s="41">
        <f t="shared" si="33"/>
        <v>38</v>
      </c>
      <c r="F206" s="30">
        <v>107285.6274</v>
      </c>
      <c r="G206" s="28">
        <f t="shared" si="34"/>
        <v>4076853.8411999997</v>
      </c>
      <c r="H206" s="88"/>
      <c r="I206" s="31">
        <f t="shared" si="35"/>
        <v>0</v>
      </c>
      <c r="J206" s="6">
        <v>3</v>
      </c>
      <c r="K206" s="28">
        <f t="shared" si="36"/>
        <v>321856.88219999999</v>
      </c>
      <c r="L206" s="6">
        <v>1</v>
      </c>
      <c r="M206" s="28">
        <f t="shared" si="37"/>
        <v>107285.6274</v>
      </c>
      <c r="N206" s="89"/>
      <c r="O206" s="28">
        <f t="shared" si="38"/>
        <v>0</v>
      </c>
      <c r="P206" s="6">
        <v>2</v>
      </c>
      <c r="Q206" s="28">
        <f t="shared" si="39"/>
        <v>214571.2548</v>
      </c>
      <c r="R206" s="6"/>
      <c r="S206" s="28">
        <f t="shared" si="40"/>
        <v>0</v>
      </c>
      <c r="T206" s="28"/>
      <c r="U206" s="28">
        <f t="shared" si="41"/>
        <v>0</v>
      </c>
      <c r="V206" s="6"/>
      <c r="W206" s="28">
        <f t="shared" si="42"/>
        <v>0</v>
      </c>
      <c r="X206" s="6">
        <v>32</v>
      </c>
      <c r="Y206" s="28">
        <f t="shared" si="43"/>
        <v>3433140.0767999999</v>
      </c>
      <c r="Z206" s="6" t="s">
        <v>31</v>
      </c>
      <c r="AA206" s="6" t="s">
        <v>32</v>
      </c>
      <c r="AB206" s="12" t="s">
        <v>48</v>
      </c>
    </row>
    <row r="207" spans="1:28" x14ac:dyDescent="0.25">
      <c r="A207" s="41">
        <v>205</v>
      </c>
      <c r="B207" s="92" t="s">
        <v>479</v>
      </c>
      <c r="C207" s="92" t="s">
        <v>480</v>
      </c>
      <c r="D207" s="87" t="s">
        <v>336</v>
      </c>
      <c r="E207" s="41">
        <f t="shared" si="33"/>
        <v>30</v>
      </c>
      <c r="F207" s="30">
        <v>67216.697799999994</v>
      </c>
      <c r="G207" s="28">
        <f t="shared" si="34"/>
        <v>2016500.9339999999</v>
      </c>
      <c r="H207" s="88"/>
      <c r="I207" s="31">
        <f t="shared" si="35"/>
        <v>0</v>
      </c>
      <c r="J207" s="6">
        <v>30</v>
      </c>
      <c r="K207" s="28">
        <f t="shared" si="36"/>
        <v>2016500.9339999999</v>
      </c>
      <c r="L207" s="6"/>
      <c r="M207" s="28">
        <f t="shared" si="37"/>
        <v>0</v>
      </c>
      <c r="N207" s="89"/>
      <c r="O207" s="28">
        <f t="shared" si="38"/>
        <v>0</v>
      </c>
      <c r="P207" s="6"/>
      <c r="Q207" s="28">
        <f t="shared" si="39"/>
        <v>0</v>
      </c>
      <c r="R207" s="6"/>
      <c r="S207" s="28">
        <f t="shared" si="40"/>
        <v>0</v>
      </c>
      <c r="T207" s="28"/>
      <c r="U207" s="28">
        <f t="shared" si="41"/>
        <v>0</v>
      </c>
      <c r="V207" s="6"/>
      <c r="W207" s="28">
        <f t="shared" si="42"/>
        <v>0</v>
      </c>
      <c r="X207" s="6"/>
      <c r="Y207" s="28">
        <f t="shared" si="43"/>
        <v>0</v>
      </c>
      <c r="Z207" s="6" t="s">
        <v>31</v>
      </c>
      <c r="AA207" s="6" t="s">
        <v>32</v>
      </c>
      <c r="AB207" s="12" t="s">
        <v>41</v>
      </c>
    </row>
    <row r="208" spans="1:28" x14ac:dyDescent="0.25">
      <c r="A208" s="41">
        <v>206</v>
      </c>
      <c r="B208" s="90" t="s">
        <v>481</v>
      </c>
      <c r="C208" s="90" t="s">
        <v>46</v>
      </c>
      <c r="D208" s="90" t="s">
        <v>383</v>
      </c>
      <c r="E208" s="41">
        <f t="shared" si="33"/>
        <v>5</v>
      </c>
      <c r="F208" s="30">
        <v>220128.41374177014</v>
      </c>
      <c r="G208" s="28">
        <f t="shared" si="34"/>
        <v>1100642.0687088508</v>
      </c>
      <c r="H208" s="88">
        <v>2</v>
      </c>
      <c r="I208" s="31">
        <f t="shared" si="35"/>
        <v>440256.82748354028</v>
      </c>
      <c r="J208" s="6"/>
      <c r="K208" s="28">
        <f t="shared" si="36"/>
        <v>0</v>
      </c>
      <c r="L208" s="6">
        <v>1</v>
      </c>
      <c r="M208" s="28">
        <f t="shared" si="37"/>
        <v>220128.41374177014</v>
      </c>
      <c r="N208" s="89"/>
      <c r="O208" s="28">
        <f t="shared" si="38"/>
        <v>0</v>
      </c>
      <c r="P208" s="6"/>
      <c r="Q208" s="28">
        <f t="shared" si="39"/>
        <v>0</v>
      </c>
      <c r="R208" s="6">
        <v>2</v>
      </c>
      <c r="S208" s="28">
        <f t="shared" si="40"/>
        <v>440256.82748354028</v>
      </c>
      <c r="T208" s="28"/>
      <c r="U208" s="28">
        <f t="shared" si="41"/>
        <v>0</v>
      </c>
      <c r="V208" s="6"/>
      <c r="W208" s="28">
        <f t="shared" si="42"/>
        <v>0</v>
      </c>
      <c r="X208" s="6"/>
      <c r="Y208" s="28">
        <f t="shared" si="43"/>
        <v>0</v>
      </c>
      <c r="Z208" s="6" t="s">
        <v>31</v>
      </c>
      <c r="AA208" s="6" t="s">
        <v>32</v>
      </c>
      <c r="AB208" s="12" t="s">
        <v>56</v>
      </c>
    </row>
    <row r="209" spans="1:28" ht="27" x14ac:dyDescent="0.25">
      <c r="A209" s="41">
        <v>207</v>
      </c>
      <c r="B209" s="40" t="s">
        <v>482</v>
      </c>
      <c r="C209" s="40" t="s">
        <v>483</v>
      </c>
      <c r="D209" s="40" t="s">
        <v>125</v>
      </c>
      <c r="E209" s="41">
        <f t="shared" si="33"/>
        <v>2</v>
      </c>
      <c r="F209" s="30">
        <v>189413.32491986564</v>
      </c>
      <c r="G209" s="28">
        <f t="shared" si="34"/>
        <v>378826.64983973128</v>
      </c>
      <c r="H209" s="88"/>
      <c r="I209" s="31">
        <f t="shared" si="35"/>
        <v>0</v>
      </c>
      <c r="J209" s="6"/>
      <c r="K209" s="28">
        <f t="shared" si="36"/>
        <v>0</v>
      </c>
      <c r="L209" s="6"/>
      <c r="M209" s="28">
        <f t="shared" si="37"/>
        <v>0</v>
      </c>
      <c r="N209" s="89"/>
      <c r="O209" s="28">
        <f t="shared" si="38"/>
        <v>0</v>
      </c>
      <c r="P209" s="6">
        <v>1</v>
      </c>
      <c r="Q209" s="28">
        <f t="shared" si="39"/>
        <v>189413.32491986564</v>
      </c>
      <c r="R209" s="6">
        <v>1</v>
      </c>
      <c r="S209" s="28">
        <f t="shared" si="40"/>
        <v>189413.32491986564</v>
      </c>
      <c r="T209" s="28"/>
      <c r="U209" s="28">
        <f t="shared" si="41"/>
        <v>0</v>
      </c>
      <c r="V209" s="6"/>
      <c r="W209" s="28">
        <f t="shared" si="42"/>
        <v>0</v>
      </c>
      <c r="X209" s="6"/>
      <c r="Y209" s="28">
        <f t="shared" si="43"/>
        <v>0</v>
      </c>
      <c r="Z209" s="6" t="s">
        <v>31</v>
      </c>
      <c r="AA209" s="6" t="s">
        <v>32</v>
      </c>
      <c r="AB209" s="12" t="s">
        <v>37</v>
      </c>
    </row>
    <row r="210" spans="1:28" ht="27" x14ac:dyDescent="0.25">
      <c r="A210" s="41">
        <v>208</v>
      </c>
      <c r="B210" s="40" t="s">
        <v>484</v>
      </c>
      <c r="C210" s="40" t="s">
        <v>485</v>
      </c>
      <c r="D210" s="90" t="s">
        <v>125</v>
      </c>
      <c r="E210" s="41">
        <f t="shared" si="33"/>
        <v>1</v>
      </c>
      <c r="F210" s="30">
        <v>383581.87611861387</v>
      </c>
      <c r="G210" s="28">
        <f t="shared" si="34"/>
        <v>383581.87611861387</v>
      </c>
      <c r="H210" s="88"/>
      <c r="I210" s="31">
        <f t="shared" si="35"/>
        <v>0</v>
      </c>
      <c r="J210" s="6"/>
      <c r="K210" s="28">
        <f t="shared" si="36"/>
        <v>0</v>
      </c>
      <c r="L210" s="6"/>
      <c r="M210" s="28">
        <f t="shared" si="37"/>
        <v>0</v>
      </c>
      <c r="N210" s="89"/>
      <c r="O210" s="28">
        <f t="shared" si="38"/>
        <v>0</v>
      </c>
      <c r="P210" s="6"/>
      <c r="Q210" s="28">
        <f t="shared" si="39"/>
        <v>0</v>
      </c>
      <c r="R210" s="6"/>
      <c r="S210" s="28">
        <f t="shared" si="40"/>
        <v>0</v>
      </c>
      <c r="T210" s="28"/>
      <c r="U210" s="28">
        <f t="shared" si="41"/>
        <v>0</v>
      </c>
      <c r="V210" s="6">
        <v>1</v>
      </c>
      <c r="W210" s="28">
        <f t="shared" si="42"/>
        <v>383581.87611861387</v>
      </c>
      <c r="X210" s="6"/>
      <c r="Y210" s="28">
        <f t="shared" si="43"/>
        <v>0</v>
      </c>
      <c r="Z210" s="6" t="s">
        <v>31</v>
      </c>
      <c r="AA210" s="6" t="s">
        <v>32</v>
      </c>
      <c r="AB210" s="12" t="s">
        <v>60</v>
      </c>
    </row>
    <row r="211" spans="1:28" ht="27" x14ac:dyDescent="0.25">
      <c r="A211" s="41">
        <v>209</v>
      </c>
      <c r="B211" s="40" t="s">
        <v>486</v>
      </c>
      <c r="C211" s="90" t="s">
        <v>487</v>
      </c>
      <c r="D211" s="90" t="s">
        <v>70</v>
      </c>
      <c r="E211" s="41">
        <f t="shared" si="33"/>
        <v>1</v>
      </c>
      <c r="F211" s="30">
        <v>571993.67500000005</v>
      </c>
      <c r="G211" s="28">
        <f t="shared" si="34"/>
        <v>571993.67500000005</v>
      </c>
      <c r="H211" s="88"/>
      <c r="I211" s="31">
        <f t="shared" si="35"/>
        <v>0</v>
      </c>
      <c r="J211" s="6"/>
      <c r="K211" s="28">
        <f t="shared" si="36"/>
        <v>0</v>
      </c>
      <c r="L211" s="6"/>
      <c r="M211" s="28">
        <f t="shared" si="37"/>
        <v>0</v>
      </c>
      <c r="N211" s="89"/>
      <c r="O211" s="28">
        <f t="shared" si="38"/>
        <v>0</v>
      </c>
      <c r="P211" s="6"/>
      <c r="Q211" s="28">
        <f t="shared" si="39"/>
        <v>0</v>
      </c>
      <c r="R211" s="6"/>
      <c r="S211" s="28">
        <f t="shared" si="40"/>
        <v>0</v>
      </c>
      <c r="T211" s="28"/>
      <c r="U211" s="28">
        <f t="shared" si="41"/>
        <v>0</v>
      </c>
      <c r="V211" s="6">
        <v>1</v>
      </c>
      <c r="W211" s="28">
        <f t="shared" si="42"/>
        <v>571993.67500000005</v>
      </c>
      <c r="X211" s="6"/>
      <c r="Y211" s="28">
        <f t="shared" si="43"/>
        <v>0</v>
      </c>
      <c r="Z211" s="6" t="s">
        <v>31</v>
      </c>
      <c r="AA211" s="6" t="s">
        <v>32</v>
      </c>
      <c r="AB211" s="12" t="s">
        <v>60</v>
      </c>
    </row>
    <row r="212" spans="1:28" ht="27" x14ac:dyDescent="0.25">
      <c r="A212" s="41">
        <v>210</v>
      </c>
      <c r="B212" s="90" t="s">
        <v>488</v>
      </c>
      <c r="C212" s="40" t="s">
        <v>489</v>
      </c>
      <c r="D212" s="90" t="s">
        <v>433</v>
      </c>
      <c r="E212" s="41">
        <f t="shared" si="33"/>
        <v>1</v>
      </c>
      <c r="F212" s="30">
        <v>480092.54139999999</v>
      </c>
      <c r="G212" s="28">
        <f t="shared" si="34"/>
        <v>480092.54139999999</v>
      </c>
      <c r="H212" s="88"/>
      <c r="I212" s="31">
        <f t="shared" si="35"/>
        <v>0</v>
      </c>
      <c r="J212" s="6"/>
      <c r="K212" s="28">
        <f t="shared" si="36"/>
        <v>0</v>
      </c>
      <c r="L212" s="6"/>
      <c r="M212" s="28">
        <f t="shared" si="37"/>
        <v>0</v>
      </c>
      <c r="N212" s="89"/>
      <c r="O212" s="28">
        <f t="shared" si="38"/>
        <v>0</v>
      </c>
      <c r="P212" s="6"/>
      <c r="Q212" s="28">
        <f t="shared" si="39"/>
        <v>0</v>
      </c>
      <c r="R212" s="6"/>
      <c r="S212" s="28">
        <f t="shared" si="40"/>
        <v>0</v>
      </c>
      <c r="T212" s="28"/>
      <c r="U212" s="28">
        <f t="shared" si="41"/>
        <v>0</v>
      </c>
      <c r="V212" s="6">
        <v>1</v>
      </c>
      <c r="W212" s="28">
        <f t="shared" si="42"/>
        <v>480092.54139999999</v>
      </c>
      <c r="X212" s="6"/>
      <c r="Y212" s="28">
        <f t="shared" si="43"/>
        <v>0</v>
      </c>
      <c r="Z212" s="6" t="s">
        <v>31</v>
      </c>
      <c r="AA212" s="6" t="s">
        <v>32</v>
      </c>
      <c r="AB212" s="12" t="s">
        <v>60</v>
      </c>
    </row>
    <row r="213" spans="1:28" ht="27" x14ac:dyDescent="0.25">
      <c r="A213" s="41">
        <v>211</v>
      </c>
      <c r="B213" s="90" t="s">
        <v>490</v>
      </c>
      <c r="C213" s="90" t="s">
        <v>491</v>
      </c>
      <c r="D213" s="90" t="s">
        <v>88</v>
      </c>
      <c r="E213" s="41">
        <f t="shared" si="33"/>
        <v>1</v>
      </c>
      <c r="F213" s="30">
        <v>388665.9</v>
      </c>
      <c r="G213" s="28">
        <f t="shared" si="34"/>
        <v>388665.9</v>
      </c>
      <c r="H213" s="88"/>
      <c r="I213" s="31">
        <f t="shared" si="35"/>
        <v>0</v>
      </c>
      <c r="J213" s="6"/>
      <c r="K213" s="28">
        <f t="shared" si="36"/>
        <v>0</v>
      </c>
      <c r="L213" s="6"/>
      <c r="M213" s="28">
        <f t="shared" si="37"/>
        <v>0</v>
      </c>
      <c r="N213" s="89"/>
      <c r="O213" s="28">
        <f t="shared" si="38"/>
        <v>0</v>
      </c>
      <c r="P213" s="6"/>
      <c r="Q213" s="28">
        <f t="shared" si="39"/>
        <v>0</v>
      </c>
      <c r="R213" s="6"/>
      <c r="S213" s="28">
        <f t="shared" si="40"/>
        <v>0</v>
      </c>
      <c r="T213" s="28"/>
      <c r="U213" s="28">
        <f t="shared" si="41"/>
        <v>0</v>
      </c>
      <c r="V213" s="6">
        <v>1</v>
      </c>
      <c r="W213" s="28">
        <f t="shared" si="42"/>
        <v>388665.9</v>
      </c>
      <c r="X213" s="6"/>
      <c r="Y213" s="28">
        <f t="shared" si="43"/>
        <v>0</v>
      </c>
      <c r="Z213" s="6" t="s">
        <v>31</v>
      </c>
      <c r="AA213" s="6" t="s">
        <v>32</v>
      </c>
      <c r="AB213" s="12" t="s">
        <v>60</v>
      </c>
    </row>
    <row r="214" spans="1:28" x14ac:dyDescent="0.25">
      <c r="A214" s="41">
        <v>212</v>
      </c>
      <c r="B214" s="92" t="s">
        <v>492</v>
      </c>
      <c r="C214" s="40" t="s">
        <v>78</v>
      </c>
      <c r="D214" s="87" t="s">
        <v>493</v>
      </c>
      <c r="E214" s="41">
        <f t="shared" si="33"/>
        <v>2</v>
      </c>
      <c r="F214" s="30">
        <v>933381.86563560681</v>
      </c>
      <c r="G214" s="28">
        <f t="shared" si="34"/>
        <v>1866763.7312712136</v>
      </c>
      <c r="H214" s="88">
        <v>1</v>
      </c>
      <c r="I214" s="31">
        <f t="shared" si="35"/>
        <v>933381.86563560681</v>
      </c>
      <c r="J214" s="6"/>
      <c r="K214" s="28">
        <f t="shared" si="36"/>
        <v>0</v>
      </c>
      <c r="L214" s="6"/>
      <c r="M214" s="28">
        <f t="shared" si="37"/>
        <v>0</v>
      </c>
      <c r="N214" s="89"/>
      <c r="O214" s="28">
        <f t="shared" si="38"/>
        <v>0</v>
      </c>
      <c r="P214" s="6"/>
      <c r="Q214" s="28">
        <f t="shared" si="39"/>
        <v>0</v>
      </c>
      <c r="R214" s="6"/>
      <c r="S214" s="28">
        <f t="shared" si="40"/>
        <v>0</v>
      </c>
      <c r="T214" s="28"/>
      <c r="U214" s="28">
        <f t="shared" si="41"/>
        <v>0</v>
      </c>
      <c r="V214" s="6">
        <v>1</v>
      </c>
      <c r="W214" s="28">
        <f t="shared" si="42"/>
        <v>933381.86563560681</v>
      </c>
      <c r="X214" s="6"/>
      <c r="Y214" s="28">
        <f t="shared" si="43"/>
        <v>0</v>
      </c>
      <c r="Z214" s="6" t="s">
        <v>31</v>
      </c>
      <c r="AA214" s="6" t="s">
        <v>32</v>
      </c>
      <c r="AB214" s="12" t="s">
        <v>60</v>
      </c>
    </row>
    <row r="215" spans="1:28" ht="27" x14ac:dyDescent="0.25">
      <c r="A215" s="41">
        <v>213</v>
      </c>
      <c r="B215" s="90" t="s">
        <v>494</v>
      </c>
      <c r="C215" s="90" t="s">
        <v>46</v>
      </c>
      <c r="D215" s="90" t="s">
        <v>495</v>
      </c>
      <c r="E215" s="41">
        <f t="shared" si="33"/>
        <v>6</v>
      </c>
      <c r="F215" s="30">
        <v>475449.29038397194</v>
      </c>
      <c r="G215" s="28">
        <f t="shared" si="34"/>
        <v>2852695.7423038315</v>
      </c>
      <c r="H215" s="88">
        <v>1</v>
      </c>
      <c r="I215" s="31">
        <f t="shared" si="35"/>
        <v>475449.29038397194</v>
      </c>
      <c r="J215" s="6">
        <v>1</v>
      </c>
      <c r="K215" s="28">
        <f t="shared" si="36"/>
        <v>475449.29038397194</v>
      </c>
      <c r="L215" s="6">
        <v>3</v>
      </c>
      <c r="M215" s="28">
        <f t="shared" si="37"/>
        <v>1426347.8711519158</v>
      </c>
      <c r="N215" s="89"/>
      <c r="O215" s="28">
        <f t="shared" si="38"/>
        <v>0</v>
      </c>
      <c r="P215" s="6">
        <v>1</v>
      </c>
      <c r="Q215" s="28">
        <f t="shared" si="39"/>
        <v>475449.29038397194</v>
      </c>
      <c r="R215" s="6"/>
      <c r="S215" s="28">
        <f t="shared" si="40"/>
        <v>0</v>
      </c>
      <c r="T215" s="28"/>
      <c r="U215" s="28">
        <f t="shared" si="41"/>
        <v>0</v>
      </c>
      <c r="V215" s="6"/>
      <c r="W215" s="28">
        <f t="shared" si="42"/>
        <v>0</v>
      </c>
      <c r="X215" s="6"/>
      <c r="Y215" s="28">
        <f t="shared" si="43"/>
        <v>0</v>
      </c>
      <c r="Z215" s="6" t="s">
        <v>31</v>
      </c>
      <c r="AA215" s="6" t="s">
        <v>32</v>
      </c>
      <c r="AB215" s="12" t="s">
        <v>41</v>
      </c>
    </row>
    <row r="216" spans="1:28" x14ac:dyDescent="0.25">
      <c r="A216" s="41">
        <v>214</v>
      </c>
      <c r="B216" s="92" t="s">
        <v>496</v>
      </c>
      <c r="C216" s="40" t="s">
        <v>78</v>
      </c>
      <c r="D216" s="87" t="s">
        <v>79</v>
      </c>
      <c r="E216" s="41">
        <f t="shared" si="33"/>
        <v>1</v>
      </c>
      <c r="F216" s="30">
        <v>1102829.9666666666</v>
      </c>
      <c r="G216" s="28">
        <f t="shared" si="34"/>
        <v>1102829.9666666666</v>
      </c>
      <c r="H216" s="88">
        <v>1</v>
      </c>
      <c r="I216" s="31">
        <f t="shared" si="35"/>
        <v>1102829.9666666666</v>
      </c>
      <c r="J216" s="6"/>
      <c r="K216" s="28">
        <f t="shared" si="36"/>
        <v>0</v>
      </c>
      <c r="L216" s="6"/>
      <c r="M216" s="28">
        <f t="shared" si="37"/>
        <v>0</v>
      </c>
      <c r="N216" s="89"/>
      <c r="O216" s="28">
        <f t="shared" si="38"/>
        <v>0</v>
      </c>
      <c r="P216" s="6"/>
      <c r="Q216" s="28">
        <f t="shared" si="39"/>
        <v>0</v>
      </c>
      <c r="R216" s="6"/>
      <c r="S216" s="28">
        <f t="shared" si="40"/>
        <v>0</v>
      </c>
      <c r="T216" s="28"/>
      <c r="U216" s="28">
        <f t="shared" si="41"/>
        <v>0</v>
      </c>
      <c r="V216" s="6"/>
      <c r="W216" s="28">
        <f t="shared" si="42"/>
        <v>0</v>
      </c>
      <c r="X216" s="6"/>
      <c r="Y216" s="28">
        <f t="shared" si="43"/>
        <v>0</v>
      </c>
      <c r="Z216" s="6" t="s">
        <v>31</v>
      </c>
      <c r="AA216" s="6" t="s">
        <v>32</v>
      </c>
      <c r="AB216" s="12" t="s">
        <v>33</v>
      </c>
    </row>
    <row r="217" spans="1:28" x14ac:dyDescent="0.25">
      <c r="A217" s="41">
        <v>215</v>
      </c>
      <c r="B217" s="40" t="s">
        <v>497</v>
      </c>
      <c r="C217" s="40" t="s">
        <v>46</v>
      </c>
      <c r="D217" s="40" t="s">
        <v>85</v>
      </c>
      <c r="E217" s="41">
        <f t="shared" si="33"/>
        <v>4</v>
      </c>
      <c r="F217" s="30">
        <v>609716.49375000002</v>
      </c>
      <c r="G217" s="28">
        <f t="shared" si="34"/>
        <v>2438865.9750000001</v>
      </c>
      <c r="H217" s="88">
        <v>1</v>
      </c>
      <c r="I217" s="31">
        <f t="shared" si="35"/>
        <v>609716.49375000002</v>
      </c>
      <c r="J217" s="6"/>
      <c r="K217" s="28">
        <f t="shared" si="36"/>
        <v>0</v>
      </c>
      <c r="L217" s="6"/>
      <c r="M217" s="28">
        <f t="shared" si="37"/>
        <v>0</v>
      </c>
      <c r="N217" s="89"/>
      <c r="O217" s="28">
        <f t="shared" si="38"/>
        <v>0</v>
      </c>
      <c r="P217" s="6">
        <v>1</v>
      </c>
      <c r="Q217" s="28">
        <f t="shared" si="39"/>
        <v>609716.49375000002</v>
      </c>
      <c r="R217" s="6"/>
      <c r="S217" s="28">
        <f t="shared" si="40"/>
        <v>0</v>
      </c>
      <c r="T217" s="28"/>
      <c r="U217" s="28">
        <f t="shared" si="41"/>
        <v>0</v>
      </c>
      <c r="V217" s="6">
        <v>2</v>
      </c>
      <c r="W217" s="28">
        <f t="shared" si="42"/>
        <v>1219432.9875</v>
      </c>
      <c r="X217" s="6"/>
      <c r="Y217" s="28">
        <f t="shared" si="43"/>
        <v>0</v>
      </c>
      <c r="Z217" s="6" t="s">
        <v>31</v>
      </c>
      <c r="AA217" s="6" t="s">
        <v>32</v>
      </c>
      <c r="AB217" s="12" t="s">
        <v>60</v>
      </c>
    </row>
    <row r="218" spans="1:28" ht="40.5" x14ac:dyDescent="0.25">
      <c r="A218" s="41">
        <v>216</v>
      </c>
      <c r="B218" s="90" t="s">
        <v>498</v>
      </c>
      <c r="C218" s="90" t="s">
        <v>272</v>
      </c>
      <c r="D218" s="90" t="s">
        <v>273</v>
      </c>
      <c r="E218" s="41">
        <f t="shared" si="33"/>
        <v>1</v>
      </c>
      <c r="F218" s="30">
        <v>2170828.5</v>
      </c>
      <c r="G218" s="28">
        <f t="shared" si="34"/>
        <v>2170828.5</v>
      </c>
      <c r="H218" s="88"/>
      <c r="I218" s="31">
        <f t="shared" si="35"/>
        <v>0</v>
      </c>
      <c r="J218" s="6"/>
      <c r="K218" s="28">
        <f t="shared" si="36"/>
        <v>0</v>
      </c>
      <c r="L218" s="6"/>
      <c r="M218" s="28">
        <f t="shared" si="37"/>
        <v>0</v>
      </c>
      <c r="N218" s="89"/>
      <c r="O218" s="28">
        <f t="shared" si="38"/>
        <v>0</v>
      </c>
      <c r="P218" s="6"/>
      <c r="Q218" s="28">
        <f t="shared" si="39"/>
        <v>0</v>
      </c>
      <c r="R218" s="6"/>
      <c r="S218" s="28">
        <f t="shared" si="40"/>
        <v>0</v>
      </c>
      <c r="T218" s="28"/>
      <c r="U218" s="28">
        <f t="shared" si="41"/>
        <v>0</v>
      </c>
      <c r="V218" s="6">
        <v>1</v>
      </c>
      <c r="W218" s="28">
        <f t="shared" si="42"/>
        <v>2170828.5</v>
      </c>
      <c r="X218" s="6"/>
      <c r="Y218" s="28">
        <f t="shared" si="43"/>
        <v>0</v>
      </c>
      <c r="Z218" s="6" t="s">
        <v>31</v>
      </c>
      <c r="AA218" s="6" t="s">
        <v>32</v>
      </c>
      <c r="AB218" s="12" t="s">
        <v>60</v>
      </c>
    </row>
    <row r="219" spans="1:28" ht="27" x14ac:dyDescent="0.25">
      <c r="A219" s="41">
        <v>217</v>
      </c>
      <c r="B219" s="47" t="s">
        <v>499</v>
      </c>
      <c r="C219" s="40" t="s">
        <v>35</v>
      </c>
      <c r="D219" s="40" t="s">
        <v>36</v>
      </c>
      <c r="E219" s="41">
        <f t="shared" si="33"/>
        <v>9</v>
      </c>
      <c r="F219" s="30">
        <v>1141335.1674460673</v>
      </c>
      <c r="G219" s="28">
        <f t="shared" si="34"/>
        <v>10272016.507014606</v>
      </c>
      <c r="H219" s="88"/>
      <c r="I219" s="31">
        <f t="shared" si="35"/>
        <v>0</v>
      </c>
      <c r="J219" s="6"/>
      <c r="K219" s="28">
        <f t="shared" si="36"/>
        <v>0</v>
      </c>
      <c r="L219" s="6"/>
      <c r="M219" s="28">
        <f t="shared" si="37"/>
        <v>0</v>
      </c>
      <c r="N219" s="89"/>
      <c r="O219" s="28">
        <f t="shared" si="38"/>
        <v>0</v>
      </c>
      <c r="P219" s="6">
        <v>9</v>
      </c>
      <c r="Q219" s="28">
        <f t="shared" si="39"/>
        <v>10272016.507014606</v>
      </c>
      <c r="R219" s="6"/>
      <c r="S219" s="28">
        <f t="shared" si="40"/>
        <v>0</v>
      </c>
      <c r="T219" s="28"/>
      <c r="U219" s="28">
        <f t="shared" si="41"/>
        <v>0</v>
      </c>
      <c r="V219" s="6"/>
      <c r="W219" s="28">
        <f t="shared" si="42"/>
        <v>0</v>
      </c>
      <c r="X219" s="6"/>
      <c r="Y219" s="28">
        <f t="shared" si="43"/>
        <v>0</v>
      </c>
      <c r="Z219" s="6" t="s">
        <v>31</v>
      </c>
      <c r="AA219" s="6" t="s">
        <v>32</v>
      </c>
      <c r="AB219" s="12" t="s">
        <v>37</v>
      </c>
    </row>
    <row r="220" spans="1:28" ht="27" x14ac:dyDescent="0.25">
      <c r="A220" s="41">
        <v>218</v>
      </c>
      <c r="B220" s="100" t="s">
        <v>500</v>
      </c>
      <c r="C220" s="99" t="s">
        <v>501</v>
      </c>
      <c r="D220" s="40" t="s">
        <v>36</v>
      </c>
      <c r="E220" s="41">
        <f t="shared" si="33"/>
        <v>8</v>
      </c>
      <c r="F220" s="30">
        <v>831821.0559981371</v>
      </c>
      <c r="G220" s="28">
        <f t="shared" si="34"/>
        <v>6654568.4479850968</v>
      </c>
      <c r="H220" s="88"/>
      <c r="I220" s="31">
        <f t="shared" si="35"/>
        <v>0</v>
      </c>
      <c r="J220" s="6"/>
      <c r="K220" s="28">
        <f t="shared" si="36"/>
        <v>0</v>
      </c>
      <c r="L220" s="6">
        <v>2</v>
      </c>
      <c r="M220" s="28">
        <f t="shared" si="37"/>
        <v>1663642.1119962742</v>
      </c>
      <c r="N220" s="89"/>
      <c r="O220" s="28">
        <f t="shared" si="38"/>
        <v>0</v>
      </c>
      <c r="P220" s="6">
        <v>6</v>
      </c>
      <c r="Q220" s="28">
        <f t="shared" si="39"/>
        <v>4990926.3359888224</v>
      </c>
      <c r="R220" s="6"/>
      <c r="S220" s="28">
        <f t="shared" si="40"/>
        <v>0</v>
      </c>
      <c r="T220" s="28"/>
      <c r="U220" s="28">
        <f t="shared" si="41"/>
        <v>0</v>
      </c>
      <c r="V220" s="6"/>
      <c r="W220" s="28">
        <f t="shared" si="42"/>
        <v>0</v>
      </c>
      <c r="X220" s="6"/>
      <c r="Y220" s="28">
        <f t="shared" si="43"/>
        <v>0</v>
      </c>
      <c r="Z220" s="6" t="s">
        <v>31</v>
      </c>
      <c r="AA220" s="6" t="s">
        <v>32</v>
      </c>
      <c r="AB220" s="12" t="s">
        <v>37</v>
      </c>
    </row>
    <row r="221" spans="1:28" x14ac:dyDescent="0.25">
      <c r="A221" s="41">
        <v>219</v>
      </c>
      <c r="B221" s="90" t="s">
        <v>502</v>
      </c>
      <c r="C221" s="40" t="s">
        <v>503</v>
      </c>
      <c r="D221" s="40" t="s">
        <v>55</v>
      </c>
      <c r="E221" s="41">
        <f t="shared" si="33"/>
        <v>3</v>
      </c>
      <c r="F221" s="30">
        <v>435605.7</v>
      </c>
      <c r="G221" s="28">
        <f t="shared" si="34"/>
        <v>1306817.1000000001</v>
      </c>
      <c r="H221" s="88"/>
      <c r="I221" s="31">
        <f t="shared" si="35"/>
        <v>0</v>
      </c>
      <c r="J221" s="6">
        <v>1</v>
      </c>
      <c r="K221" s="28">
        <f t="shared" si="36"/>
        <v>435605.7</v>
      </c>
      <c r="L221" s="6">
        <v>1</v>
      </c>
      <c r="M221" s="28">
        <f t="shared" si="37"/>
        <v>435605.7</v>
      </c>
      <c r="N221" s="89"/>
      <c r="O221" s="28">
        <f t="shared" si="38"/>
        <v>0</v>
      </c>
      <c r="P221" s="6">
        <v>1</v>
      </c>
      <c r="Q221" s="28">
        <f t="shared" si="39"/>
        <v>435605.7</v>
      </c>
      <c r="R221" s="6"/>
      <c r="S221" s="28">
        <f t="shared" si="40"/>
        <v>0</v>
      </c>
      <c r="T221" s="28"/>
      <c r="U221" s="28">
        <f t="shared" si="41"/>
        <v>0</v>
      </c>
      <c r="V221" s="6"/>
      <c r="W221" s="28">
        <f t="shared" si="42"/>
        <v>0</v>
      </c>
      <c r="X221" s="6"/>
      <c r="Y221" s="28">
        <f t="shared" si="43"/>
        <v>0</v>
      </c>
      <c r="Z221" s="6" t="s">
        <v>31</v>
      </c>
      <c r="AA221" s="6" t="s">
        <v>32</v>
      </c>
      <c r="AB221" s="12" t="s">
        <v>37</v>
      </c>
    </row>
    <row r="222" spans="1:28" x14ac:dyDescent="0.25">
      <c r="A222" s="41">
        <v>220</v>
      </c>
      <c r="B222" s="40" t="s">
        <v>504</v>
      </c>
      <c r="C222" s="40" t="s">
        <v>505</v>
      </c>
      <c r="D222" s="40" t="s">
        <v>55</v>
      </c>
      <c r="E222" s="41">
        <f t="shared" si="33"/>
        <v>3</v>
      </c>
      <c r="F222" s="30">
        <v>265123.98917748919</v>
      </c>
      <c r="G222" s="28">
        <f t="shared" si="34"/>
        <v>795371.96753246756</v>
      </c>
      <c r="H222" s="88"/>
      <c r="I222" s="31">
        <f t="shared" si="35"/>
        <v>0</v>
      </c>
      <c r="J222" s="6">
        <v>2</v>
      </c>
      <c r="K222" s="28">
        <f t="shared" si="36"/>
        <v>530247.97835497838</v>
      </c>
      <c r="L222" s="6"/>
      <c r="M222" s="28">
        <f t="shared" si="37"/>
        <v>0</v>
      </c>
      <c r="N222" s="89"/>
      <c r="O222" s="28">
        <f t="shared" si="38"/>
        <v>0</v>
      </c>
      <c r="P222" s="6">
        <v>1</v>
      </c>
      <c r="Q222" s="28">
        <f t="shared" si="39"/>
        <v>265123.98917748919</v>
      </c>
      <c r="R222" s="6"/>
      <c r="S222" s="28">
        <f t="shared" si="40"/>
        <v>0</v>
      </c>
      <c r="T222" s="28"/>
      <c r="U222" s="28">
        <f t="shared" si="41"/>
        <v>0</v>
      </c>
      <c r="V222" s="6"/>
      <c r="W222" s="28">
        <f t="shared" si="42"/>
        <v>0</v>
      </c>
      <c r="X222" s="6"/>
      <c r="Y222" s="28">
        <f t="shared" si="43"/>
        <v>0</v>
      </c>
      <c r="Z222" s="6" t="s">
        <v>31</v>
      </c>
      <c r="AA222" s="6" t="s">
        <v>32</v>
      </c>
      <c r="AB222" s="12" t="s">
        <v>41</v>
      </c>
    </row>
    <row r="223" spans="1:28" ht="27" x14ac:dyDescent="0.25">
      <c r="A223" s="41">
        <v>221</v>
      </c>
      <c r="B223" s="90" t="s">
        <v>506</v>
      </c>
      <c r="C223" s="90" t="s">
        <v>507</v>
      </c>
      <c r="D223" s="90" t="s">
        <v>508</v>
      </c>
      <c r="E223" s="41">
        <f t="shared" si="33"/>
        <v>1</v>
      </c>
      <c r="F223" s="30">
        <v>1149493.6666666667</v>
      </c>
      <c r="G223" s="28">
        <f t="shared" si="34"/>
        <v>1149493.6666666667</v>
      </c>
      <c r="H223" s="88"/>
      <c r="I223" s="31">
        <f t="shared" si="35"/>
        <v>0</v>
      </c>
      <c r="J223" s="6"/>
      <c r="K223" s="28">
        <f t="shared" si="36"/>
        <v>0</v>
      </c>
      <c r="L223" s="6"/>
      <c r="M223" s="28">
        <f t="shared" si="37"/>
        <v>0</v>
      </c>
      <c r="N223" s="89"/>
      <c r="O223" s="28">
        <f t="shared" si="38"/>
        <v>0</v>
      </c>
      <c r="P223" s="6"/>
      <c r="Q223" s="28">
        <f t="shared" si="39"/>
        <v>0</v>
      </c>
      <c r="R223" s="6">
        <v>1</v>
      </c>
      <c r="S223" s="28">
        <f t="shared" si="40"/>
        <v>1149493.6666666667</v>
      </c>
      <c r="T223" s="28"/>
      <c r="U223" s="28">
        <f t="shared" si="41"/>
        <v>0</v>
      </c>
      <c r="V223" s="6"/>
      <c r="W223" s="28">
        <f t="shared" si="42"/>
        <v>0</v>
      </c>
      <c r="X223" s="6"/>
      <c r="Y223" s="28">
        <f t="shared" si="43"/>
        <v>0</v>
      </c>
      <c r="Z223" s="6" t="s">
        <v>31</v>
      </c>
      <c r="AA223" s="6" t="s">
        <v>32</v>
      </c>
      <c r="AB223" s="12" t="s">
        <v>56</v>
      </c>
    </row>
    <row r="224" spans="1:28" x14ac:dyDescent="0.25">
      <c r="A224" s="41">
        <v>222</v>
      </c>
      <c r="B224" s="90" t="s">
        <v>509</v>
      </c>
      <c r="C224" s="40" t="s">
        <v>231</v>
      </c>
      <c r="D224" s="40" t="s">
        <v>125</v>
      </c>
      <c r="E224" s="41">
        <f t="shared" si="33"/>
        <v>4</v>
      </c>
      <c r="F224" s="30">
        <v>765683.34073078702</v>
      </c>
      <c r="G224" s="28">
        <f t="shared" si="34"/>
        <v>3062733.3629231481</v>
      </c>
      <c r="H224" s="88">
        <v>2</v>
      </c>
      <c r="I224" s="31">
        <f t="shared" si="35"/>
        <v>1531366.681461574</v>
      </c>
      <c r="J224" s="6"/>
      <c r="K224" s="28">
        <f t="shared" si="36"/>
        <v>0</v>
      </c>
      <c r="L224" s="6"/>
      <c r="M224" s="28">
        <f t="shared" si="37"/>
        <v>0</v>
      </c>
      <c r="N224" s="89"/>
      <c r="O224" s="28">
        <f t="shared" si="38"/>
        <v>0</v>
      </c>
      <c r="P224" s="6">
        <v>1</v>
      </c>
      <c r="Q224" s="28">
        <f t="shared" si="39"/>
        <v>765683.34073078702</v>
      </c>
      <c r="R224" s="6"/>
      <c r="S224" s="28">
        <f t="shared" si="40"/>
        <v>0</v>
      </c>
      <c r="T224" s="28"/>
      <c r="U224" s="28">
        <f t="shared" si="41"/>
        <v>0</v>
      </c>
      <c r="V224" s="6">
        <v>1</v>
      </c>
      <c r="W224" s="28">
        <f t="shared" si="42"/>
        <v>765683.34073078702</v>
      </c>
      <c r="X224" s="6"/>
      <c r="Y224" s="28">
        <f t="shared" si="43"/>
        <v>0</v>
      </c>
      <c r="Z224" s="6" t="s">
        <v>31</v>
      </c>
      <c r="AA224" s="6" t="s">
        <v>32</v>
      </c>
      <c r="AB224" s="12" t="s">
        <v>33</v>
      </c>
    </row>
    <row r="225" spans="1:28" ht="27" x14ac:dyDescent="0.25">
      <c r="A225" s="41">
        <v>223</v>
      </c>
      <c r="B225" s="90" t="s">
        <v>510</v>
      </c>
      <c r="C225" s="40" t="s">
        <v>511</v>
      </c>
      <c r="D225" s="40" t="s">
        <v>512</v>
      </c>
      <c r="E225" s="41">
        <f t="shared" si="33"/>
        <v>1</v>
      </c>
      <c r="F225" s="30">
        <v>239804.27427249914</v>
      </c>
      <c r="G225" s="28">
        <f t="shared" si="34"/>
        <v>239804.27427249914</v>
      </c>
      <c r="H225" s="88"/>
      <c r="I225" s="31">
        <f t="shared" si="35"/>
        <v>0</v>
      </c>
      <c r="J225" s="6"/>
      <c r="K225" s="28">
        <f t="shared" si="36"/>
        <v>0</v>
      </c>
      <c r="L225" s="6"/>
      <c r="M225" s="28">
        <f t="shared" si="37"/>
        <v>0</v>
      </c>
      <c r="N225" s="89"/>
      <c r="O225" s="28">
        <f t="shared" si="38"/>
        <v>0</v>
      </c>
      <c r="P225" s="6">
        <v>1</v>
      </c>
      <c r="Q225" s="28">
        <f t="shared" si="39"/>
        <v>239804.27427249914</v>
      </c>
      <c r="R225" s="6"/>
      <c r="S225" s="28">
        <f t="shared" si="40"/>
        <v>0</v>
      </c>
      <c r="T225" s="28"/>
      <c r="U225" s="28">
        <f t="shared" si="41"/>
        <v>0</v>
      </c>
      <c r="V225" s="6"/>
      <c r="W225" s="28">
        <f t="shared" si="42"/>
        <v>0</v>
      </c>
      <c r="X225" s="6"/>
      <c r="Y225" s="28">
        <f t="shared" si="43"/>
        <v>0</v>
      </c>
      <c r="Z225" s="6" t="s">
        <v>31</v>
      </c>
      <c r="AA225" s="6" t="s">
        <v>32</v>
      </c>
      <c r="AB225" s="12" t="s">
        <v>37</v>
      </c>
    </row>
    <row r="226" spans="1:28" ht="24.75" customHeight="1" x14ac:dyDescent="0.25">
      <c r="A226" s="41">
        <v>224</v>
      </c>
      <c r="B226" s="108" t="s">
        <v>513</v>
      </c>
      <c r="C226" s="90" t="s">
        <v>46</v>
      </c>
      <c r="D226" s="99" t="s">
        <v>514</v>
      </c>
      <c r="E226" s="41">
        <f t="shared" si="33"/>
        <v>29</v>
      </c>
      <c r="F226" s="30">
        <v>834879.55200000003</v>
      </c>
      <c r="G226" s="28">
        <f t="shared" si="34"/>
        <v>24211507.008000001</v>
      </c>
      <c r="H226" s="88"/>
      <c r="I226" s="31">
        <f t="shared" si="35"/>
        <v>0</v>
      </c>
      <c r="J226" s="6">
        <v>1</v>
      </c>
      <c r="K226" s="28">
        <f t="shared" si="36"/>
        <v>834879.55200000003</v>
      </c>
      <c r="L226" s="6"/>
      <c r="M226" s="28">
        <f t="shared" si="37"/>
        <v>0</v>
      </c>
      <c r="N226" s="89"/>
      <c r="O226" s="28">
        <f t="shared" si="38"/>
        <v>0</v>
      </c>
      <c r="P226" s="6"/>
      <c r="Q226" s="28">
        <f t="shared" si="39"/>
        <v>0</v>
      </c>
      <c r="R226" s="6">
        <v>28</v>
      </c>
      <c r="S226" s="28">
        <f t="shared" si="40"/>
        <v>23376627.456</v>
      </c>
      <c r="T226" s="28"/>
      <c r="U226" s="28">
        <f t="shared" si="41"/>
        <v>0</v>
      </c>
      <c r="V226" s="6"/>
      <c r="W226" s="28">
        <f t="shared" si="42"/>
        <v>0</v>
      </c>
      <c r="X226" s="6"/>
      <c r="Y226" s="28">
        <f t="shared" si="43"/>
        <v>0</v>
      </c>
      <c r="Z226" s="6" t="s">
        <v>31</v>
      </c>
      <c r="AA226" s="6" t="s">
        <v>32</v>
      </c>
      <c r="AB226" s="12" t="s">
        <v>56</v>
      </c>
    </row>
    <row r="227" spans="1:28" x14ac:dyDescent="0.25">
      <c r="A227" s="41">
        <v>225</v>
      </c>
      <c r="B227" s="90" t="s">
        <v>515</v>
      </c>
      <c r="C227" s="40" t="s">
        <v>516</v>
      </c>
      <c r="D227" s="40" t="s">
        <v>517</v>
      </c>
      <c r="E227" s="41">
        <f t="shared" si="33"/>
        <v>1</v>
      </c>
      <c r="F227" s="30">
        <v>2929530.1861999999</v>
      </c>
      <c r="G227" s="28">
        <f t="shared" si="34"/>
        <v>2929530.1861999999</v>
      </c>
      <c r="H227" s="88"/>
      <c r="I227" s="31">
        <f t="shared" si="35"/>
        <v>0</v>
      </c>
      <c r="J227" s="6">
        <v>1</v>
      </c>
      <c r="K227" s="28">
        <f t="shared" si="36"/>
        <v>2929530.1861999999</v>
      </c>
      <c r="L227" s="6"/>
      <c r="M227" s="28">
        <f t="shared" si="37"/>
        <v>0</v>
      </c>
      <c r="N227" s="89"/>
      <c r="O227" s="28">
        <f t="shared" si="38"/>
        <v>0</v>
      </c>
      <c r="P227" s="6"/>
      <c r="Q227" s="28">
        <f t="shared" si="39"/>
        <v>0</v>
      </c>
      <c r="R227" s="6"/>
      <c r="S227" s="28">
        <f t="shared" si="40"/>
        <v>0</v>
      </c>
      <c r="T227" s="28"/>
      <c r="U227" s="28">
        <f t="shared" si="41"/>
        <v>0</v>
      </c>
      <c r="V227" s="6"/>
      <c r="W227" s="28">
        <f t="shared" si="42"/>
        <v>0</v>
      </c>
      <c r="X227" s="6"/>
      <c r="Y227" s="28">
        <f t="shared" si="43"/>
        <v>0</v>
      </c>
      <c r="Z227" s="6" t="s">
        <v>31</v>
      </c>
      <c r="AA227" s="6" t="s">
        <v>32</v>
      </c>
      <c r="AB227" s="12" t="s">
        <v>41</v>
      </c>
    </row>
    <row r="228" spans="1:28" ht="27" x14ac:dyDescent="0.25">
      <c r="A228" s="41">
        <v>226</v>
      </c>
      <c r="B228" s="47" t="s">
        <v>518</v>
      </c>
      <c r="C228" s="40" t="s">
        <v>519</v>
      </c>
      <c r="D228" s="47" t="s">
        <v>520</v>
      </c>
      <c r="E228" s="41">
        <f t="shared" si="33"/>
        <v>5</v>
      </c>
      <c r="F228" s="30">
        <v>181475.04564176942</v>
      </c>
      <c r="G228" s="28">
        <f t="shared" si="34"/>
        <v>907375.22820884711</v>
      </c>
      <c r="H228" s="88">
        <v>5</v>
      </c>
      <c r="I228" s="31">
        <f t="shared" si="35"/>
        <v>907375.22820884711</v>
      </c>
      <c r="J228" s="6"/>
      <c r="K228" s="28">
        <f t="shared" si="36"/>
        <v>0</v>
      </c>
      <c r="L228" s="6"/>
      <c r="M228" s="28">
        <f t="shared" si="37"/>
        <v>0</v>
      </c>
      <c r="N228" s="89"/>
      <c r="O228" s="28">
        <f t="shared" si="38"/>
        <v>0</v>
      </c>
      <c r="P228" s="6"/>
      <c r="Q228" s="28">
        <f t="shared" si="39"/>
        <v>0</v>
      </c>
      <c r="R228" s="6"/>
      <c r="S228" s="28">
        <f t="shared" si="40"/>
        <v>0</v>
      </c>
      <c r="T228" s="28"/>
      <c r="U228" s="28">
        <f t="shared" si="41"/>
        <v>0</v>
      </c>
      <c r="V228" s="6"/>
      <c r="W228" s="28">
        <f t="shared" si="42"/>
        <v>0</v>
      </c>
      <c r="X228" s="6"/>
      <c r="Y228" s="28">
        <f t="shared" si="43"/>
        <v>0</v>
      </c>
      <c r="Z228" s="6" t="s">
        <v>31</v>
      </c>
      <c r="AA228" s="6" t="s">
        <v>32</v>
      </c>
      <c r="AB228" s="12" t="s">
        <v>33</v>
      </c>
    </row>
    <row r="229" spans="1:28" x14ac:dyDescent="0.25">
      <c r="A229" s="41">
        <v>227</v>
      </c>
      <c r="B229" s="90" t="s">
        <v>521</v>
      </c>
      <c r="C229" s="40" t="s">
        <v>62</v>
      </c>
      <c r="D229" s="40" t="s">
        <v>199</v>
      </c>
      <c r="E229" s="41">
        <f t="shared" si="33"/>
        <v>3</v>
      </c>
      <c r="F229" s="30">
        <v>129433.2</v>
      </c>
      <c r="G229" s="28">
        <f t="shared" si="34"/>
        <v>388299.6</v>
      </c>
      <c r="H229" s="88"/>
      <c r="I229" s="31">
        <f t="shared" si="35"/>
        <v>0</v>
      </c>
      <c r="J229" s="6"/>
      <c r="K229" s="28">
        <f t="shared" si="36"/>
        <v>0</v>
      </c>
      <c r="L229" s="6">
        <v>2</v>
      </c>
      <c r="M229" s="28">
        <f t="shared" si="37"/>
        <v>258866.4</v>
      </c>
      <c r="N229" s="89"/>
      <c r="O229" s="28">
        <f t="shared" si="38"/>
        <v>0</v>
      </c>
      <c r="P229" s="6">
        <v>1</v>
      </c>
      <c r="Q229" s="28">
        <f t="shared" si="39"/>
        <v>129433.2</v>
      </c>
      <c r="R229" s="6"/>
      <c r="S229" s="28">
        <f t="shared" si="40"/>
        <v>0</v>
      </c>
      <c r="T229" s="28"/>
      <c r="U229" s="28">
        <f t="shared" si="41"/>
        <v>0</v>
      </c>
      <c r="V229" s="6"/>
      <c r="W229" s="28">
        <f t="shared" si="42"/>
        <v>0</v>
      </c>
      <c r="X229" s="6"/>
      <c r="Y229" s="28">
        <f t="shared" si="43"/>
        <v>0</v>
      </c>
      <c r="Z229" s="6" t="s">
        <v>31</v>
      </c>
      <c r="AA229" s="6" t="s">
        <v>32</v>
      </c>
      <c r="AB229" s="12" t="s">
        <v>76</v>
      </c>
    </row>
    <row r="230" spans="1:28" x14ac:dyDescent="0.25">
      <c r="A230" s="41">
        <v>228</v>
      </c>
      <c r="B230" s="40" t="s">
        <v>522</v>
      </c>
      <c r="C230" s="40" t="s">
        <v>103</v>
      </c>
      <c r="D230" s="40" t="s">
        <v>464</v>
      </c>
      <c r="E230" s="41">
        <f t="shared" si="33"/>
        <v>1</v>
      </c>
      <c r="F230" s="30">
        <v>631781.56076113274</v>
      </c>
      <c r="G230" s="28">
        <f t="shared" si="34"/>
        <v>631781.56076113274</v>
      </c>
      <c r="H230" s="88"/>
      <c r="I230" s="31">
        <f t="shared" si="35"/>
        <v>0</v>
      </c>
      <c r="J230" s="6"/>
      <c r="K230" s="28">
        <f t="shared" si="36"/>
        <v>0</v>
      </c>
      <c r="L230" s="6">
        <v>1</v>
      </c>
      <c r="M230" s="28">
        <f t="shared" si="37"/>
        <v>631781.56076113274</v>
      </c>
      <c r="N230" s="89"/>
      <c r="O230" s="28">
        <f t="shared" si="38"/>
        <v>0</v>
      </c>
      <c r="P230" s="6"/>
      <c r="Q230" s="28">
        <f t="shared" si="39"/>
        <v>0</v>
      </c>
      <c r="R230" s="6"/>
      <c r="S230" s="28">
        <f t="shared" si="40"/>
        <v>0</v>
      </c>
      <c r="T230" s="28"/>
      <c r="U230" s="28">
        <f t="shared" si="41"/>
        <v>0</v>
      </c>
      <c r="V230" s="6"/>
      <c r="W230" s="28">
        <f t="shared" si="42"/>
        <v>0</v>
      </c>
      <c r="X230" s="6"/>
      <c r="Y230" s="28">
        <f t="shared" si="43"/>
        <v>0</v>
      </c>
      <c r="Z230" s="6" t="s">
        <v>31</v>
      </c>
      <c r="AA230" s="6" t="s">
        <v>32</v>
      </c>
      <c r="AB230" s="12" t="s">
        <v>76</v>
      </c>
    </row>
    <row r="231" spans="1:28" x14ac:dyDescent="0.25">
      <c r="A231" s="41">
        <v>229</v>
      </c>
      <c r="B231" s="90" t="s">
        <v>523</v>
      </c>
      <c r="C231" s="40" t="s">
        <v>46</v>
      </c>
      <c r="D231" s="40" t="s">
        <v>524</v>
      </c>
      <c r="E231" s="41">
        <f t="shared" si="33"/>
        <v>4</v>
      </c>
      <c r="F231" s="30">
        <v>880600</v>
      </c>
      <c r="G231" s="28">
        <f t="shared" si="34"/>
        <v>3522400</v>
      </c>
      <c r="H231" s="88"/>
      <c r="I231" s="31">
        <f t="shared" si="35"/>
        <v>0</v>
      </c>
      <c r="J231" s="6">
        <v>2</v>
      </c>
      <c r="K231" s="28">
        <f t="shared" si="36"/>
        <v>1761200</v>
      </c>
      <c r="L231" s="6">
        <v>1</v>
      </c>
      <c r="M231" s="28">
        <f t="shared" si="37"/>
        <v>880600</v>
      </c>
      <c r="N231" s="89"/>
      <c r="O231" s="28">
        <f t="shared" si="38"/>
        <v>0</v>
      </c>
      <c r="P231" s="6">
        <v>1</v>
      </c>
      <c r="Q231" s="28">
        <f t="shared" si="39"/>
        <v>880600</v>
      </c>
      <c r="R231" s="6"/>
      <c r="S231" s="28">
        <f t="shared" si="40"/>
        <v>0</v>
      </c>
      <c r="T231" s="28"/>
      <c r="U231" s="28">
        <f t="shared" si="41"/>
        <v>0</v>
      </c>
      <c r="V231" s="6"/>
      <c r="W231" s="28">
        <f t="shared" si="42"/>
        <v>0</v>
      </c>
      <c r="X231" s="6"/>
      <c r="Y231" s="28">
        <f t="shared" si="43"/>
        <v>0</v>
      </c>
      <c r="Z231" s="6" t="s">
        <v>31</v>
      </c>
      <c r="AA231" s="6" t="s">
        <v>32</v>
      </c>
      <c r="AB231" s="12" t="s">
        <v>41</v>
      </c>
    </row>
    <row r="232" spans="1:28" x14ac:dyDescent="0.25">
      <c r="A232" s="41">
        <v>230</v>
      </c>
      <c r="B232" s="90" t="s">
        <v>525</v>
      </c>
      <c r="C232" s="40" t="s">
        <v>526</v>
      </c>
      <c r="D232" s="40" t="s">
        <v>359</v>
      </c>
      <c r="E232" s="41">
        <f t="shared" ref="E232:E295" si="44">+H232+J232+L232+N232+P232+R232+T232+V232+X232</f>
        <v>16</v>
      </c>
      <c r="F232" s="30">
        <v>17596.292000000001</v>
      </c>
      <c r="G232" s="28">
        <f t="shared" ref="G232:G295" si="45">+IFERROR(E232*F232," ")</f>
        <v>281540.67200000002</v>
      </c>
      <c r="H232" s="88"/>
      <c r="I232" s="31">
        <f t="shared" ref="I232:I295" si="46">+IFERROR(H232*$F232," ")</f>
        <v>0</v>
      </c>
      <c r="J232" s="6">
        <v>1</v>
      </c>
      <c r="K232" s="28">
        <f t="shared" ref="K232:K295" si="47">+IFERROR(J232*$F232," ")</f>
        <v>17596.292000000001</v>
      </c>
      <c r="L232" s="6"/>
      <c r="M232" s="28">
        <f t="shared" ref="M232:M295" si="48">+IFERROR(L232*$F232," ")</f>
        <v>0</v>
      </c>
      <c r="N232" s="89"/>
      <c r="O232" s="28">
        <f t="shared" ref="O232:O295" si="49">+IFERROR(N232*$F232," ")</f>
        <v>0</v>
      </c>
      <c r="P232" s="6">
        <v>15</v>
      </c>
      <c r="Q232" s="28">
        <f t="shared" ref="Q232:Q295" si="50">+IFERROR(P232*$F232," ")</f>
        <v>263944.38</v>
      </c>
      <c r="R232" s="6"/>
      <c r="S232" s="28">
        <f t="shared" ref="S232:S295" si="51">+IFERROR(R232*$F232," ")</f>
        <v>0</v>
      </c>
      <c r="T232" s="28"/>
      <c r="U232" s="28">
        <f t="shared" ref="U232:U295" si="52">+IFERROR(T232*$F232," ")</f>
        <v>0</v>
      </c>
      <c r="V232" s="6"/>
      <c r="W232" s="28">
        <f t="shared" ref="W232:W295" si="53">+IFERROR(V232*$F232," ")</f>
        <v>0</v>
      </c>
      <c r="X232" s="6"/>
      <c r="Y232" s="28">
        <f t="shared" ref="Y232:Y295" si="54">+IFERROR(X232*$F232," ")</f>
        <v>0</v>
      </c>
      <c r="Z232" s="6" t="s">
        <v>31</v>
      </c>
      <c r="AA232" s="6" t="s">
        <v>32</v>
      </c>
      <c r="AB232" s="12" t="s">
        <v>37</v>
      </c>
    </row>
    <row r="233" spans="1:28" ht="40.5" x14ac:dyDescent="0.25">
      <c r="A233" s="41">
        <v>231</v>
      </c>
      <c r="B233" s="90" t="s">
        <v>527</v>
      </c>
      <c r="C233" s="90" t="s">
        <v>272</v>
      </c>
      <c r="D233" s="90" t="s">
        <v>273</v>
      </c>
      <c r="E233" s="41">
        <f t="shared" si="44"/>
        <v>1</v>
      </c>
      <c r="F233" s="30">
        <v>371786.5428432094</v>
      </c>
      <c r="G233" s="28">
        <f t="shared" si="45"/>
        <v>371786.5428432094</v>
      </c>
      <c r="H233" s="88"/>
      <c r="I233" s="31">
        <f t="shared" si="46"/>
        <v>0</v>
      </c>
      <c r="J233" s="6"/>
      <c r="K233" s="28">
        <f t="shared" si="47"/>
        <v>0</v>
      </c>
      <c r="L233" s="6"/>
      <c r="M233" s="28">
        <f t="shared" si="48"/>
        <v>0</v>
      </c>
      <c r="N233" s="89"/>
      <c r="O233" s="28">
        <f t="shared" si="49"/>
        <v>0</v>
      </c>
      <c r="P233" s="6"/>
      <c r="Q233" s="28">
        <f t="shared" si="50"/>
        <v>0</v>
      </c>
      <c r="R233" s="6"/>
      <c r="S233" s="28">
        <f t="shared" si="51"/>
        <v>0</v>
      </c>
      <c r="T233" s="28"/>
      <c r="U233" s="28">
        <f t="shared" si="52"/>
        <v>0</v>
      </c>
      <c r="V233" s="6">
        <v>1</v>
      </c>
      <c r="W233" s="28">
        <f t="shared" si="53"/>
        <v>371786.5428432094</v>
      </c>
      <c r="X233" s="6"/>
      <c r="Y233" s="28">
        <f t="shared" si="54"/>
        <v>0</v>
      </c>
      <c r="Z233" s="6" t="s">
        <v>31</v>
      </c>
      <c r="AA233" s="6" t="s">
        <v>32</v>
      </c>
      <c r="AB233" s="12" t="s">
        <v>60</v>
      </c>
    </row>
    <row r="234" spans="1:28" ht="40.5" x14ac:dyDescent="0.25">
      <c r="A234" s="41">
        <v>232</v>
      </c>
      <c r="B234" s="90" t="s">
        <v>528</v>
      </c>
      <c r="C234" s="90" t="s">
        <v>272</v>
      </c>
      <c r="D234" s="90" t="s">
        <v>273</v>
      </c>
      <c r="E234" s="41">
        <f t="shared" si="44"/>
        <v>1</v>
      </c>
      <c r="F234" s="30">
        <v>471978.80637125217</v>
      </c>
      <c r="G234" s="28">
        <f t="shared" si="45"/>
        <v>471978.80637125217</v>
      </c>
      <c r="H234" s="88"/>
      <c r="I234" s="31">
        <f t="shared" si="46"/>
        <v>0</v>
      </c>
      <c r="J234" s="6"/>
      <c r="K234" s="28">
        <f t="shared" si="47"/>
        <v>0</v>
      </c>
      <c r="L234" s="6"/>
      <c r="M234" s="28">
        <f t="shared" si="48"/>
        <v>0</v>
      </c>
      <c r="N234" s="89"/>
      <c r="O234" s="28">
        <f t="shared" si="49"/>
        <v>0</v>
      </c>
      <c r="P234" s="6"/>
      <c r="Q234" s="28">
        <f t="shared" si="50"/>
        <v>0</v>
      </c>
      <c r="R234" s="6"/>
      <c r="S234" s="28">
        <f t="shared" si="51"/>
        <v>0</v>
      </c>
      <c r="T234" s="28"/>
      <c r="U234" s="28">
        <f t="shared" si="52"/>
        <v>0</v>
      </c>
      <c r="V234" s="6">
        <v>1</v>
      </c>
      <c r="W234" s="28">
        <f t="shared" si="53"/>
        <v>471978.80637125217</v>
      </c>
      <c r="X234" s="6"/>
      <c r="Y234" s="28">
        <f t="shared" si="54"/>
        <v>0</v>
      </c>
      <c r="Z234" s="6" t="s">
        <v>31</v>
      </c>
      <c r="AA234" s="6" t="s">
        <v>32</v>
      </c>
      <c r="AB234" s="12" t="s">
        <v>60</v>
      </c>
    </row>
    <row r="235" spans="1:28" ht="40.5" x14ac:dyDescent="0.25">
      <c r="A235" s="41">
        <v>233</v>
      </c>
      <c r="B235" s="90" t="s">
        <v>529</v>
      </c>
      <c r="C235" s="90" t="s">
        <v>272</v>
      </c>
      <c r="D235" s="90" t="s">
        <v>273</v>
      </c>
      <c r="E235" s="41">
        <f t="shared" si="44"/>
        <v>1</v>
      </c>
      <c r="F235" s="30">
        <v>489185.62287547515</v>
      </c>
      <c r="G235" s="28">
        <f t="shared" si="45"/>
        <v>489185.62287547515</v>
      </c>
      <c r="H235" s="88"/>
      <c r="I235" s="31">
        <f t="shared" si="46"/>
        <v>0</v>
      </c>
      <c r="J235" s="6"/>
      <c r="K235" s="28">
        <f t="shared" si="47"/>
        <v>0</v>
      </c>
      <c r="L235" s="6"/>
      <c r="M235" s="28">
        <f t="shared" si="48"/>
        <v>0</v>
      </c>
      <c r="N235" s="89"/>
      <c r="O235" s="28">
        <f t="shared" si="49"/>
        <v>0</v>
      </c>
      <c r="P235" s="6"/>
      <c r="Q235" s="28">
        <f t="shared" si="50"/>
        <v>0</v>
      </c>
      <c r="R235" s="6"/>
      <c r="S235" s="28">
        <f t="shared" si="51"/>
        <v>0</v>
      </c>
      <c r="T235" s="28"/>
      <c r="U235" s="28">
        <f t="shared" si="52"/>
        <v>0</v>
      </c>
      <c r="V235" s="6">
        <v>1</v>
      </c>
      <c r="W235" s="28">
        <f t="shared" si="53"/>
        <v>489185.62287547515</v>
      </c>
      <c r="X235" s="6"/>
      <c r="Y235" s="28">
        <f t="shared" si="54"/>
        <v>0</v>
      </c>
      <c r="Z235" s="6" t="s">
        <v>31</v>
      </c>
      <c r="AA235" s="6" t="s">
        <v>32</v>
      </c>
      <c r="AB235" s="12" t="s">
        <v>60</v>
      </c>
    </row>
    <row r="236" spans="1:28" ht="54" x14ac:dyDescent="0.25">
      <c r="A236" s="41">
        <v>234</v>
      </c>
      <c r="B236" s="47" t="s">
        <v>530</v>
      </c>
      <c r="C236" s="47" t="s">
        <v>531</v>
      </c>
      <c r="D236" s="47" t="s">
        <v>532</v>
      </c>
      <c r="E236" s="41">
        <f t="shared" si="44"/>
        <v>1</v>
      </c>
      <c r="F236" s="30">
        <v>590191.34730605374</v>
      </c>
      <c r="G236" s="28">
        <f t="shared" si="45"/>
        <v>590191.34730605374</v>
      </c>
      <c r="H236" s="88">
        <v>1</v>
      </c>
      <c r="I236" s="31">
        <f t="shared" si="46"/>
        <v>590191.34730605374</v>
      </c>
      <c r="J236" s="6"/>
      <c r="K236" s="28">
        <f t="shared" si="47"/>
        <v>0</v>
      </c>
      <c r="L236" s="6"/>
      <c r="M236" s="28">
        <f t="shared" si="48"/>
        <v>0</v>
      </c>
      <c r="N236" s="89"/>
      <c r="O236" s="28">
        <f t="shared" si="49"/>
        <v>0</v>
      </c>
      <c r="P236" s="6"/>
      <c r="Q236" s="28">
        <f t="shared" si="50"/>
        <v>0</v>
      </c>
      <c r="R236" s="6"/>
      <c r="S236" s="28">
        <f t="shared" si="51"/>
        <v>0</v>
      </c>
      <c r="T236" s="28"/>
      <c r="U236" s="28">
        <f t="shared" si="52"/>
        <v>0</v>
      </c>
      <c r="V236" s="6"/>
      <c r="W236" s="28">
        <f t="shared" si="53"/>
        <v>0</v>
      </c>
      <c r="X236" s="6"/>
      <c r="Y236" s="28">
        <f t="shared" si="54"/>
        <v>0</v>
      </c>
      <c r="Z236" s="6" t="s">
        <v>31</v>
      </c>
      <c r="AA236" s="6" t="s">
        <v>32</v>
      </c>
      <c r="AB236" s="12" t="s">
        <v>422</v>
      </c>
    </row>
    <row r="237" spans="1:28" ht="27" x14ac:dyDescent="0.25">
      <c r="A237" s="41">
        <v>235</v>
      </c>
      <c r="B237" s="90" t="s">
        <v>533</v>
      </c>
      <c r="C237" s="90" t="s">
        <v>272</v>
      </c>
      <c r="D237" s="90" t="s">
        <v>273</v>
      </c>
      <c r="E237" s="41">
        <f t="shared" si="44"/>
        <v>1</v>
      </c>
      <c r="F237" s="30">
        <v>606092.22262735479</v>
      </c>
      <c r="G237" s="28">
        <f t="shared" si="45"/>
        <v>606092.22262735479</v>
      </c>
      <c r="H237" s="88"/>
      <c r="I237" s="31">
        <f t="shared" si="46"/>
        <v>0</v>
      </c>
      <c r="J237" s="6"/>
      <c r="K237" s="28">
        <f t="shared" si="47"/>
        <v>0</v>
      </c>
      <c r="L237" s="6"/>
      <c r="M237" s="28">
        <f t="shared" si="48"/>
        <v>0</v>
      </c>
      <c r="N237" s="89"/>
      <c r="O237" s="28">
        <f t="shared" si="49"/>
        <v>0</v>
      </c>
      <c r="P237" s="6"/>
      <c r="Q237" s="28">
        <f t="shared" si="50"/>
        <v>0</v>
      </c>
      <c r="R237" s="6"/>
      <c r="S237" s="28">
        <f t="shared" si="51"/>
        <v>0</v>
      </c>
      <c r="T237" s="28"/>
      <c r="U237" s="28">
        <f t="shared" si="52"/>
        <v>0</v>
      </c>
      <c r="V237" s="6">
        <v>1</v>
      </c>
      <c r="W237" s="28">
        <f t="shared" si="53"/>
        <v>606092.22262735479</v>
      </c>
      <c r="X237" s="6"/>
      <c r="Y237" s="28">
        <f t="shared" si="54"/>
        <v>0</v>
      </c>
      <c r="Z237" s="6" t="s">
        <v>31</v>
      </c>
      <c r="AA237" s="6" t="s">
        <v>32</v>
      </c>
      <c r="AB237" s="12" t="s">
        <v>60</v>
      </c>
    </row>
    <row r="238" spans="1:28" ht="54" x14ac:dyDescent="0.25">
      <c r="A238" s="41">
        <v>236</v>
      </c>
      <c r="B238" s="47" t="s">
        <v>534</v>
      </c>
      <c r="C238" s="47" t="s">
        <v>531</v>
      </c>
      <c r="D238" s="47" t="s">
        <v>532</v>
      </c>
      <c r="E238" s="41">
        <f t="shared" si="44"/>
        <v>2</v>
      </c>
      <c r="F238" s="30">
        <v>561436.3650466043</v>
      </c>
      <c r="G238" s="28">
        <f t="shared" si="45"/>
        <v>1122872.7300932086</v>
      </c>
      <c r="H238" s="88">
        <v>1</v>
      </c>
      <c r="I238" s="31">
        <f t="shared" si="46"/>
        <v>561436.3650466043</v>
      </c>
      <c r="J238" s="6"/>
      <c r="K238" s="28">
        <f t="shared" si="47"/>
        <v>0</v>
      </c>
      <c r="L238" s="6"/>
      <c r="M238" s="28">
        <f t="shared" si="48"/>
        <v>0</v>
      </c>
      <c r="N238" s="89"/>
      <c r="O238" s="28">
        <f t="shared" si="49"/>
        <v>0</v>
      </c>
      <c r="P238" s="6"/>
      <c r="Q238" s="28">
        <f t="shared" si="50"/>
        <v>0</v>
      </c>
      <c r="R238" s="6"/>
      <c r="S238" s="28">
        <f t="shared" si="51"/>
        <v>0</v>
      </c>
      <c r="T238" s="28"/>
      <c r="U238" s="28">
        <f t="shared" si="52"/>
        <v>0</v>
      </c>
      <c r="V238" s="6">
        <v>1</v>
      </c>
      <c r="W238" s="28">
        <f t="shared" si="53"/>
        <v>561436.3650466043</v>
      </c>
      <c r="X238" s="6"/>
      <c r="Y238" s="28">
        <f t="shared" si="54"/>
        <v>0</v>
      </c>
      <c r="Z238" s="6" t="s">
        <v>31</v>
      </c>
      <c r="AA238" s="6" t="s">
        <v>32</v>
      </c>
      <c r="AB238" s="12" t="s">
        <v>60</v>
      </c>
    </row>
    <row r="239" spans="1:28" ht="54" x14ac:dyDescent="0.25">
      <c r="A239" s="41">
        <v>237</v>
      </c>
      <c r="B239" s="47" t="s">
        <v>535</v>
      </c>
      <c r="C239" s="47" t="s">
        <v>531</v>
      </c>
      <c r="D239" s="107" t="s">
        <v>536</v>
      </c>
      <c r="E239" s="41">
        <f t="shared" si="44"/>
        <v>2</v>
      </c>
      <c r="F239" s="30">
        <v>896362.37097552745</v>
      </c>
      <c r="G239" s="28">
        <f t="shared" si="45"/>
        <v>1792724.7419510549</v>
      </c>
      <c r="H239" s="88">
        <v>2</v>
      </c>
      <c r="I239" s="31">
        <f t="shared" si="46"/>
        <v>1792724.7419510549</v>
      </c>
      <c r="J239" s="6"/>
      <c r="K239" s="28">
        <f t="shared" si="47"/>
        <v>0</v>
      </c>
      <c r="L239" s="6"/>
      <c r="M239" s="28">
        <f t="shared" si="48"/>
        <v>0</v>
      </c>
      <c r="N239" s="89"/>
      <c r="O239" s="28">
        <f t="shared" si="49"/>
        <v>0</v>
      </c>
      <c r="P239" s="6"/>
      <c r="Q239" s="28">
        <f t="shared" si="50"/>
        <v>0</v>
      </c>
      <c r="R239" s="6"/>
      <c r="S239" s="28">
        <f t="shared" si="51"/>
        <v>0</v>
      </c>
      <c r="T239" s="28"/>
      <c r="U239" s="28">
        <f t="shared" si="52"/>
        <v>0</v>
      </c>
      <c r="V239" s="6"/>
      <c r="W239" s="28">
        <f t="shared" si="53"/>
        <v>0</v>
      </c>
      <c r="X239" s="6"/>
      <c r="Y239" s="28">
        <f t="shared" si="54"/>
        <v>0</v>
      </c>
      <c r="Z239" s="6" t="s">
        <v>31</v>
      </c>
      <c r="AA239" s="6" t="s">
        <v>32</v>
      </c>
      <c r="AB239" s="12" t="s">
        <v>33</v>
      </c>
    </row>
    <row r="240" spans="1:28" ht="54" x14ac:dyDescent="0.25">
      <c r="A240" s="41">
        <v>238</v>
      </c>
      <c r="B240" s="47" t="s">
        <v>537</v>
      </c>
      <c r="C240" s="47" t="s">
        <v>531</v>
      </c>
      <c r="D240" s="47" t="s">
        <v>532</v>
      </c>
      <c r="E240" s="41">
        <f t="shared" si="44"/>
        <v>1</v>
      </c>
      <c r="F240" s="30">
        <v>473362.13564087357</v>
      </c>
      <c r="G240" s="28">
        <f t="shared" si="45"/>
        <v>473362.13564087357</v>
      </c>
      <c r="H240" s="88">
        <v>1</v>
      </c>
      <c r="I240" s="31">
        <f t="shared" si="46"/>
        <v>473362.13564087357</v>
      </c>
      <c r="J240" s="6"/>
      <c r="K240" s="28">
        <f t="shared" si="47"/>
        <v>0</v>
      </c>
      <c r="L240" s="6"/>
      <c r="M240" s="28">
        <f t="shared" si="48"/>
        <v>0</v>
      </c>
      <c r="N240" s="89"/>
      <c r="O240" s="28">
        <f t="shared" si="49"/>
        <v>0</v>
      </c>
      <c r="P240" s="6"/>
      <c r="Q240" s="28">
        <f t="shared" si="50"/>
        <v>0</v>
      </c>
      <c r="R240" s="6"/>
      <c r="S240" s="28">
        <f t="shared" si="51"/>
        <v>0</v>
      </c>
      <c r="T240" s="28"/>
      <c r="U240" s="28">
        <f t="shared" si="52"/>
        <v>0</v>
      </c>
      <c r="V240" s="6"/>
      <c r="W240" s="28">
        <f t="shared" si="53"/>
        <v>0</v>
      </c>
      <c r="X240" s="6"/>
      <c r="Y240" s="28">
        <f t="shared" si="54"/>
        <v>0</v>
      </c>
      <c r="Z240" s="6" t="s">
        <v>31</v>
      </c>
      <c r="AA240" s="6" t="s">
        <v>32</v>
      </c>
      <c r="AB240" s="12" t="s">
        <v>33</v>
      </c>
    </row>
    <row r="241" spans="1:28" ht="54" x14ac:dyDescent="0.25">
      <c r="A241" s="41">
        <v>239</v>
      </c>
      <c r="B241" s="47" t="s">
        <v>538</v>
      </c>
      <c r="C241" s="47" t="s">
        <v>531</v>
      </c>
      <c r="D241" s="47" t="s">
        <v>532</v>
      </c>
      <c r="E241" s="41">
        <f t="shared" si="44"/>
        <v>1</v>
      </c>
      <c r="F241" s="30">
        <v>947648.33741854434</v>
      </c>
      <c r="G241" s="28">
        <f t="shared" si="45"/>
        <v>947648.33741854434</v>
      </c>
      <c r="H241" s="88">
        <v>1</v>
      </c>
      <c r="I241" s="31">
        <f t="shared" si="46"/>
        <v>947648.33741854434</v>
      </c>
      <c r="J241" s="6"/>
      <c r="K241" s="28">
        <f t="shared" si="47"/>
        <v>0</v>
      </c>
      <c r="L241" s="6"/>
      <c r="M241" s="28">
        <f t="shared" si="48"/>
        <v>0</v>
      </c>
      <c r="N241" s="89"/>
      <c r="O241" s="28">
        <f t="shared" si="49"/>
        <v>0</v>
      </c>
      <c r="P241" s="6"/>
      <c r="Q241" s="28">
        <f t="shared" si="50"/>
        <v>0</v>
      </c>
      <c r="R241" s="6"/>
      <c r="S241" s="28">
        <f t="shared" si="51"/>
        <v>0</v>
      </c>
      <c r="T241" s="28"/>
      <c r="U241" s="28">
        <f t="shared" si="52"/>
        <v>0</v>
      </c>
      <c r="V241" s="6"/>
      <c r="W241" s="28">
        <f t="shared" si="53"/>
        <v>0</v>
      </c>
      <c r="X241" s="6"/>
      <c r="Y241" s="28">
        <f t="shared" si="54"/>
        <v>0</v>
      </c>
      <c r="Z241" s="6" t="s">
        <v>31</v>
      </c>
      <c r="AA241" s="6" t="s">
        <v>32</v>
      </c>
      <c r="AB241" s="12" t="s">
        <v>33</v>
      </c>
    </row>
    <row r="242" spans="1:28" ht="54" x14ac:dyDescent="0.25">
      <c r="A242" s="41">
        <v>240</v>
      </c>
      <c r="B242" s="47" t="s">
        <v>539</v>
      </c>
      <c r="C242" s="47" t="s">
        <v>540</v>
      </c>
      <c r="D242" s="47" t="s">
        <v>532</v>
      </c>
      <c r="E242" s="41">
        <f t="shared" si="44"/>
        <v>1</v>
      </c>
      <c r="F242" s="30">
        <v>2331737.1983333337</v>
      </c>
      <c r="G242" s="28">
        <f t="shared" si="45"/>
        <v>2331737.1983333337</v>
      </c>
      <c r="H242" s="88">
        <v>1</v>
      </c>
      <c r="I242" s="31">
        <f t="shared" si="46"/>
        <v>2331737.1983333337</v>
      </c>
      <c r="J242" s="6"/>
      <c r="K242" s="28">
        <f t="shared" si="47"/>
        <v>0</v>
      </c>
      <c r="L242" s="6"/>
      <c r="M242" s="28">
        <f t="shared" si="48"/>
        <v>0</v>
      </c>
      <c r="N242" s="89"/>
      <c r="O242" s="28">
        <f t="shared" si="49"/>
        <v>0</v>
      </c>
      <c r="P242" s="6"/>
      <c r="Q242" s="28">
        <f t="shared" si="50"/>
        <v>0</v>
      </c>
      <c r="R242" s="6"/>
      <c r="S242" s="28">
        <f t="shared" si="51"/>
        <v>0</v>
      </c>
      <c r="T242" s="28"/>
      <c r="U242" s="28">
        <f t="shared" si="52"/>
        <v>0</v>
      </c>
      <c r="V242" s="6"/>
      <c r="W242" s="28">
        <f t="shared" si="53"/>
        <v>0</v>
      </c>
      <c r="X242" s="6"/>
      <c r="Y242" s="28">
        <f t="shared" si="54"/>
        <v>0</v>
      </c>
      <c r="Z242" s="6" t="s">
        <v>31</v>
      </c>
      <c r="AA242" s="6" t="s">
        <v>32</v>
      </c>
      <c r="AB242" s="12" t="s">
        <v>33</v>
      </c>
    </row>
    <row r="243" spans="1:28" ht="54" x14ac:dyDescent="0.25">
      <c r="A243" s="41">
        <v>241</v>
      </c>
      <c r="B243" s="47" t="s">
        <v>541</v>
      </c>
      <c r="C243" s="47" t="s">
        <v>531</v>
      </c>
      <c r="D243" s="47" t="s">
        <v>532</v>
      </c>
      <c r="E243" s="41">
        <f t="shared" si="44"/>
        <v>1</v>
      </c>
      <c r="F243" s="30">
        <v>3860674</v>
      </c>
      <c r="G243" s="28">
        <f t="shared" si="45"/>
        <v>3860674</v>
      </c>
      <c r="H243" s="88">
        <v>1</v>
      </c>
      <c r="I243" s="31">
        <f t="shared" si="46"/>
        <v>3860674</v>
      </c>
      <c r="J243" s="6"/>
      <c r="K243" s="28">
        <f t="shared" si="47"/>
        <v>0</v>
      </c>
      <c r="L243" s="6"/>
      <c r="M243" s="28">
        <f t="shared" si="48"/>
        <v>0</v>
      </c>
      <c r="N243" s="89"/>
      <c r="O243" s="28">
        <f t="shared" si="49"/>
        <v>0</v>
      </c>
      <c r="P243" s="6"/>
      <c r="Q243" s="28">
        <f t="shared" si="50"/>
        <v>0</v>
      </c>
      <c r="R243" s="6"/>
      <c r="S243" s="28">
        <f t="shared" si="51"/>
        <v>0</v>
      </c>
      <c r="T243" s="28"/>
      <c r="U243" s="28">
        <f t="shared" si="52"/>
        <v>0</v>
      </c>
      <c r="V243" s="6"/>
      <c r="W243" s="28">
        <f t="shared" si="53"/>
        <v>0</v>
      </c>
      <c r="X243" s="6"/>
      <c r="Y243" s="28">
        <f t="shared" si="54"/>
        <v>0</v>
      </c>
      <c r="Z243" s="6" t="s">
        <v>31</v>
      </c>
      <c r="AA243" s="6" t="s">
        <v>32</v>
      </c>
      <c r="AB243" s="12" t="s">
        <v>33</v>
      </c>
    </row>
    <row r="244" spans="1:28" ht="54" x14ac:dyDescent="0.25">
      <c r="A244" s="41">
        <v>242</v>
      </c>
      <c r="B244" s="92" t="s">
        <v>542</v>
      </c>
      <c r="C244" s="40" t="s">
        <v>543</v>
      </c>
      <c r="D244" s="47" t="s">
        <v>544</v>
      </c>
      <c r="E244" s="41">
        <f t="shared" si="44"/>
        <v>1</v>
      </c>
      <c r="F244" s="30">
        <v>2629900</v>
      </c>
      <c r="G244" s="28">
        <f t="shared" si="45"/>
        <v>2629900</v>
      </c>
      <c r="H244" s="88">
        <v>1</v>
      </c>
      <c r="I244" s="31">
        <f t="shared" si="46"/>
        <v>2629900</v>
      </c>
      <c r="J244" s="6"/>
      <c r="K244" s="28">
        <f t="shared" si="47"/>
        <v>0</v>
      </c>
      <c r="L244" s="6"/>
      <c r="M244" s="28">
        <f t="shared" si="48"/>
        <v>0</v>
      </c>
      <c r="N244" s="89"/>
      <c r="O244" s="28">
        <f t="shared" si="49"/>
        <v>0</v>
      </c>
      <c r="P244" s="6"/>
      <c r="Q244" s="28">
        <f t="shared" si="50"/>
        <v>0</v>
      </c>
      <c r="R244" s="6"/>
      <c r="S244" s="28">
        <f t="shared" si="51"/>
        <v>0</v>
      </c>
      <c r="T244" s="28"/>
      <c r="U244" s="28">
        <f t="shared" si="52"/>
        <v>0</v>
      </c>
      <c r="V244" s="6"/>
      <c r="W244" s="28">
        <f t="shared" si="53"/>
        <v>0</v>
      </c>
      <c r="X244" s="6"/>
      <c r="Y244" s="28">
        <f t="shared" si="54"/>
        <v>0</v>
      </c>
      <c r="Z244" s="6" t="s">
        <v>31</v>
      </c>
      <c r="AA244" s="6" t="s">
        <v>32</v>
      </c>
      <c r="AB244" s="12" t="s">
        <v>33</v>
      </c>
    </row>
    <row r="245" spans="1:28" ht="54" x14ac:dyDescent="0.25">
      <c r="A245" s="41">
        <v>243</v>
      </c>
      <c r="B245" s="47" t="s">
        <v>545</v>
      </c>
      <c r="C245" s="47" t="s">
        <v>531</v>
      </c>
      <c r="D245" s="47" t="s">
        <v>532</v>
      </c>
      <c r="E245" s="41">
        <f t="shared" si="44"/>
        <v>1</v>
      </c>
      <c r="F245" s="30">
        <v>2686116.9665735206</v>
      </c>
      <c r="G245" s="28">
        <f t="shared" si="45"/>
        <v>2686116.9665735206</v>
      </c>
      <c r="H245" s="88">
        <v>1</v>
      </c>
      <c r="I245" s="31">
        <f t="shared" si="46"/>
        <v>2686116.9665735206</v>
      </c>
      <c r="J245" s="6"/>
      <c r="K245" s="28">
        <f t="shared" si="47"/>
        <v>0</v>
      </c>
      <c r="L245" s="6"/>
      <c r="M245" s="28">
        <f t="shared" si="48"/>
        <v>0</v>
      </c>
      <c r="N245" s="89"/>
      <c r="O245" s="28">
        <f t="shared" si="49"/>
        <v>0</v>
      </c>
      <c r="P245" s="6"/>
      <c r="Q245" s="28">
        <f t="shared" si="50"/>
        <v>0</v>
      </c>
      <c r="R245" s="6"/>
      <c r="S245" s="28">
        <f t="shared" si="51"/>
        <v>0</v>
      </c>
      <c r="T245" s="28"/>
      <c r="U245" s="28">
        <f t="shared" si="52"/>
        <v>0</v>
      </c>
      <c r="V245" s="6"/>
      <c r="W245" s="28">
        <f t="shared" si="53"/>
        <v>0</v>
      </c>
      <c r="X245" s="6"/>
      <c r="Y245" s="28">
        <f t="shared" si="54"/>
        <v>0</v>
      </c>
      <c r="Z245" s="6" t="s">
        <v>31</v>
      </c>
      <c r="AA245" s="6" t="s">
        <v>32</v>
      </c>
      <c r="AB245" s="12" t="s">
        <v>33</v>
      </c>
    </row>
    <row r="246" spans="1:28" ht="54" x14ac:dyDescent="0.25">
      <c r="A246" s="41">
        <v>244</v>
      </c>
      <c r="B246" s="47" t="s">
        <v>546</v>
      </c>
      <c r="C246" s="47" t="s">
        <v>531</v>
      </c>
      <c r="D246" s="47" t="s">
        <v>532</v>
      </c>
      <c r="E246" s="41">
        <f t="shared" si="44"/>
        <v>1</v>
      </c>
      <c r="F246" s="30">
        <v>666485.57626382867</v>
      </c>
      <c r="G246" s="28">
        <f t="shared" si="45"/>
        <v>666485.57626382867</v>
      </c>
      <c r="H246" s="88">
        <v>1</v>
      </c>
      <c r="I246" s="31">
        <f t="shared" si="46"/>
        <v>666485.57626382867</v>
      </c>
      <c r="J246" s="6"/>
      <c r="K246" s="28">
        <f t="shared" si="47"/>
        <v>0</v>
      </c>
      <c r="L246" s="6"/>
      <c r="M246" s="28">
        <f t="shared" si="48"/>
        <v>0</v>
      </c>
      <c r="N246" s="89"/>
      <c r="O246" s="28">
        <f t="shared" si="49"/>
        <v>0</v>
      </c>
      <c r="P246" s="6"/>
      <c r="Q246" s="28">
        <f t="shared" si="50"/>
        <v>0</v>
      </c>
      <c r="R246" s="6"/>
      <c r="S246" s="28">
        <f t="shared" si="51"/>
        <v>0</v>
      </c>
      <c r="T246" s="28"/>
      <c r="U246" s="28">
        <f t="shared" si="52"/>
        <v>0</v>
      </c>
      <c r="V246" s="6"/>
      <c r="W246" s="28">
        <f t="shared" si="53"/>
        <v>0</v>
      </c>
      <c r="X246" s="6"/>
      <c r="Y246" s="28">
        <f t="shared" si="54"/>
        <v>0</v>
      </c>
      <c r="Z246" s="6" t="s">
        <v>31</v>
      </c>
      <c r="AA246" s="6" t="s">
        <v>32</v>
      </c>
      <c r="AB246" s="12" t="s">
        <v>33</v>
      </c>
    </row>
    <row r="247" spans="1:28" ht="54" x14ac:dyDescent="0.25">
      <c r="A247" s="41">
        <v>245</v>
      </c>
      <c r="B247" s="47" t="s">
        <v>547</v>
      </c>
      <c r="C247" s="47" t="s">
        <v>531</v>
      </c>
      <c r="D247" s="47" t="s">
        <v>532</v>
      </c>
      <c r="E247" s="41">
        <f t="shared" si="44"/>
        <v>1</v>
      </c>
      <c r="F247" s="30">
        <v>1091899.8545636353</v>
      </c>
      <c r="G247" s="28">
        <f t="shared" si="45"/>
        <v>1091899.8545636353</v>
      </c>
      <c r="H247" s="88">
        <v>1</v>
      </c>
      <c r="I247" s="31">
        <f t="shared" si="46"/>
        <v>1091899.8545636353</v>
      </c>
      <c r="J247" s="6"/>
      <c r="K247" s="28">
        <f t="shared" si="47"/>
        <v>0</v>
      </c>
      <c r="L247" s="6"/>
      <c r="M247" s="28">
        <f t="shared" si="48"/>
        <v>0</v>
      </c>
      <c r="N247" s="89"/>
      <c r="O247" s="28">
        <f t="shared" si="49"/>
        <v>0</v>
      </c>
      <c r="P247" s="6"/>
      <c r="Q247" s="28">
        <f t="shared" si="50"/>
        <v>0</v>
      </c>
      <c r="R247" s="6"/>
      <c r="S247" s="28">
        <f t="shared" si="51"/>
        <v>0</v>
      </c>
      <c r="T247" s="28"/>
      <c r="U247" s="28">
        <f t="shared" si="52"/>
        <v>0</v>
      </c>
      <c r="V247" s="6"/>
      <c r="W247" s="28">
        <f t="shared" si="53"/>
        <v>0</v>
      </c>
      <c r="X247" s="6"/>
      <c r="Y247" s="28">
        <f t="shared" si="54"/>
        <v>0</v>
      </c>
      <c r="Z247" s="6" t="s">
        <v>31</v>
      </c>
      <c r="AA247" s="6" t="s">
        <v>32</v>
      </c>
      <c r="AB247" s="12" t="s">
        <v>33</v>
      </c>
    </row>
    <row r="248" spans="1:28" ht="54" x14ac:dyDescent="0.25">
      <c r="A248" s="41">
        <v>246</v>
      </c>
      <c r="B248" s="47" t="s">
        <v>548</v>
      </c>
      <c r="C248" s="47" t="s">
        <v>531</v>
      </c>
      <c r="D248" s="47" t="s">
        <v>532</v>
      </c>
      <c r="E248" s="41">
        <f t="shared" si="44"/>
        <v>1</v>
      </c>
      <c r="F248" s="30">
        <v>1190661.8245719068</v>
      </c>
      <c r="G248" s="28">
        <f t="shared" si="45"/>
        <v>1190661.8245719068</v>
      </c>
      <c r="H248" s="88">
        <v>1</v>
      </c>
      <c r="I248" s="31">
        <f t="shared" si="46"/>
        <v>1190661.8245719068</v>
      </c>
      <c r="J248" s="6"/>
      <c r="K248" s="28">
        <f t="shared" si="47"/>
        <v>0</v>
      </c>
      <c r="L248" s="6"/>
      <c r="M248" s="28">
        <f t="shared" si="48"/>
        <v>0</v>
      </c>
      <c r="N248" s="89"/>
      <c r="O248" s="28">
        <f t="shared" si="49"/>
        <v>0</v>
      </c>
      <c r="P248" s="6"/>
      <c r="Q248" s="28">
        <f t="shared" si="50"/>
        <v>0</v>
      </c>
      <c r="R248" s="6"/>
      <c r="S248" s="28">
        <f t="shared" si="51"/>
        <v>0</v>
      </c>
      <c r="T248" s="28"/>
      <c r="U248" s="28">
        <f t="shared" si="52"/>
        <v>0</v>
      </c>
      <c r="V248" s="6"/>
      <c r="W248" s="28">
        <f t="shared" si="53"/>
        <v>0</v>
      </c>
      <c r="X248" s="6"/>
      <c r="Y248" s="28">
        <f t="shared" si="54"/>
        <v>0</v>
      </c>
      <c r="Z248" s="6" t="s">
        <v>31</v>
      </c>
      <c r="AA248" s="6" t="s">
        <v>32</v>
      </c>
      <c r="AB248" s="12" t="s">
        <v>33</v>
      </c>
    </row>
    <row r="249" spans="1:28" ht="54" x14ac:dyDescent="0.25">
      <c r="A249" s="41">
        <v>247</v>
      </c>
      <c r="B249" s="90" t="s">
        <v>549</v>
      </c>
      <c r="C249" s="90" t="s">
        <v>550</v>
      </c>
      <c r="D249" s="90" t="s">
        <v>551</v>
      </c>
      <c r="E249" s="41">
        <f t="shared" si="44"/>
        <v>1</v>
      </c>
      <c r="F249" s="30">
        <v>1480333.2220485844</v>
      </c>
      <c r="G249" s="28">
        <f t="shared" si="45"/>
        <v>1480333.2220485844</v>
      </c>
      <c r="H249" s="88">
        <v>1</v>
      </c>
      <c r="I249" s="31">
        <f t="shared" si="46"/>
        <v>1480333.2220485844</v>
      </c>
      <c r="J249" s="6"/>
      <c r="K249" s="28">
        <f t="shared" si="47"/>
        <v>0</v>
      </c>
      <c r="L249" s="6"/>
      <c r="M249" s="28">
        <f t="shared" si="48"/>
        <v>0</v>
      </c>
      <c r="N249" s="89"/>
      <c r="O249" s="28">
        <f t="shared" si="49"/>
        <v>0</v>
      </c>
      <c r="P249" s="6"/>
      <c r="Q249" s="28">
        <f t="shared" si="50"/>
        <v>0</v>
      </c>
      <c r="R249" s="6"/>
      <c r="S249" s="28">
        <f t="shared" si="51"/>
        <v>0</v>
      </c>
      <c r="T249" s="28"/>
      <c r="U249" s="28">
        <f t="shared" si="52"/>
        <v>0</v>
      </c>
      <c r="V249" s="6"/>
      <c r="W249" s="28">
        <f t="shared" si="53"/>
        <v>0</v>
      </c>
      <c r="X249" s="6"/>
      <c r="Y249" s="28">
        <f t="shared" si="54"/>
        <v>0</v>
      </c>
      <c r="Z249" s="6" t="s">
        <v>31</v>
      </c>
      <c r="AA249" s="6" t="s">
        <v>32</v>
      </c>
      <c r="AB249" s="12" t="s">
        <v>33</v>
      </c>
    </row>
    <row r="250" spans="1:28" ht="54" x14ac:dyDescent="0.25">
      <c r="A250" s="41">
        <v>248</v>
      </c>
      <c r="B250" s="90" t="s">
        <v>552</v>
      </c>
      <c r="C250" s="90" t="s">
        <v>553</v>
      </c>
      <c r="D250" s="90" t="s">
        <v>551</v>
      </c>
      <c r="E250" s="41">
        <f t="shared" si="44"/>
        <v>1</v>
      </c>
      <c r="F250" s="30">
        <v>1260670.1250672597</v>
      </c>
      <c r="G250" s="28">
        <f t="shared" si="45"/>
        <v>1260670.1250672597</v>
      </c>
      <c r="H250" s="88">
        <v>1</v>
      </c>
      <c r="I250" s="31">
        <f t="shared" si="46"/>
        <v>1260670.1250672597</v>
      </c>
      <c r="J250" s="6"/>
      <c r="K250" s="28">
        <f t="shared" si="47"/>
        <v>0</v>
      </c>
      <c r="L250" s="6"/>
      <c r="M250" s="28">
        <f t="shared" si="48"/>
        <v>0</v>
      </c>
      <c r="N250" s="89"/>
      <c r="O250" s="28">
        <f t="shared" si="49"/>
        <v>0</v>
      </c>
      <c r="P250" s="6"/>
      <c r="Q250" s="28">
        <f t="shared" si="50"/>
        <v>0</v>
      </c>
      <c r="R250" s="6"/>
      <c r="S250" s="28">
        <f t="shared" si="51"/>
        <v>0</v>
      </c>
      <c r="T250" s="28"/>
      <c r="U250" s="28">
        <f t="shared" si="52"/>
        <v>0</v>
      </c>
      <c r="V250" s="6"/>
      <c r="W250" s="28">
        <f t="shared" si="53"/>
        <v>0</v>
      </c>
      <c r="X250" s="6"/>
      <c r="Y250" s="28">
        <f t="shared" si="54"/>
        <v>0</v>
      </c>
      <c r="Z250" s="6" t="s">
        <v>31</v>
      </c>
      <c r="AA250" s="6" t="s">
        <v>32</v>
      </c>
      <c r="AB250" s="12" t="s">
        <v>33</v>
      </c>
    </row>
    <row r="251" spans="1:28" ht="54" x14ac:dyDescent="0.25">
      <c r="A251" s="41">
        <v>249</v>
      </c>
      <c r="B251" s="90" t="s">
        <v>554</v>
      </c>
      <c r="C251" s="90" t="s">
        <v>555</v>
      </c>
      <c r="D251" s="90" t="s">
        <v>551</v>
      </c>
      <c r="E251" s="41">
        <f t="shared" si="44"/>
        <v>1</v>
      </c>
      <c r="F251" s="30">
        <v>1222761.4738001344</v>
      </c>
      <c r="G251" s="28">
        <f t="shared" si="45"/>
        <v>1222761.4738001344</v>
      </c>
      <c r="H251" s="88">
        <v>1</v>
      </c>
      <c r="I251" s="31">
        <f t="shared" si="46"/>
        <v>1222761.4738001344</v>
      </c>
      <c r="J251" s="6"/>
      <c r="K251" s="28">
        <f t="shared" si="47"/>
        <v>0</v>
      </c>
      <c r="L251" s="6"/>
      <c r="M251" s="28">
        <f t="shared" si="48"/>
        <v>0</v>
      </c>
      <c r="N251" s="89"/>
      <c r="O251" s="28">
        <f t="shared" si="49"/>
        <v>0</v>
      </c>
      <c r="P251" s="6"/>
      <c r="Q251" s="28">
        <f t="shared" si="50"/>
        <v>0</v>
      </c>
      <c r="R251" s="6"/>
      <c r="S251" s="28">
        <f t="shared" si="51"/>
        <v>0</v>
      </c>
      <c r="T251" s="28"/>
      <c r="U251" s="28">
        <f t="shared" si="52"/>
        <v>0</v>
      </c>
      <c r="V251" s="6"/>
      <c r="W251" s="28">
        <f t="shared" si="53"/>
        <v>0</v>
      </c>
      <c r="X251" s="6"/>
      <c r="Y251" s="28">
        <f t="shared" si="54"/>
        <v>0</v>
      </c>
      <c r="Z251" s="6" t="s">
        <v>31</v>
      </c>
      <c r="AA251" s="6" t="s">
        <v>32</v>
      </c>
      <c r="AB251" s="12" t="s">
        <v>33</v>
      </c>
    </row>
    <row r="252" spans="1:28" ht="54" x14ac:dyDescent="0.25">
      <c r="A252" s="41">
        <v>250</v>
      </c>
      <c r="B252" s="90" t="s">
        <v>556</v>
      </c>
      <c r="C252" s="90" t="s">
        <v>557</v>
      </c>
      <c r="D252" s="90" t="s">
        <v>551</v>
      </c>
      <c r="E252" s="41">
        <f t="shared" si="44"/>
        <v>1</v>
      </c>
      <c r="F252" s="30">
        <v>629849.88723229768</v>
      </c>
      <c r="G252" s="28">
        <f t="shared" si="45"/>
        <v>629849.88723229768</v>
      </c>
      <c r="H252" s="88">
        <v>1</v>
      </c>
      <c r="I252" s="31">
        <f t="shared" si="46"/>
        <v>629849.88723229768</v>
      </c>
      <c r="J252" s="6"/>
      <c r="K252" s="28">
        <f t="shared" si="47"/>
        <v>0</v>
      </c>
      <c r="L252" s="6"/>
      <c r="M252" s="28">
        <f t="shared" si="48"/>
        <v>0</v>
      </c>
      <c r="N252" s="89"/>
      <c r="O252" s="28">
        <f t="shared" si="49"/>
        <v>0</v>
      </c>
      <c r="P252" s="6"/>
      <c r="Q252" s="28">
        <f t="shared" si="50"/>
        <v>0</v>
      </c>
      <c r="R252" s="6"/>
      <c r="S252" s="28">
        <f t="shared" si="51"/>
        <v>0</v>
      </c>
      <c r="T252" s="28"/>
      <c r="U252" s="28">
        <f t="shared" si="52"/>
        <v>0</v>
      </c>
      <c r="V252" s="6"/>
      <c r="W252" s="28">
        <f t="shared" si="53"/>
        <v>0</v>
      </c>
      <c r="X252" s="6"/>
      <c r="Y252" s="28">
        <f t="shared" si="54"/>
        <v>0</v>
      </c>
      <c r="Z252" s="6" t="s">
        <v>31</v>
      </c>
      <c r="AA252" s="6" t="s">
        <v>32</v>
      </c>
      <c r="AB252" s="12" t="s">
        <v>33</v>
      </c>
    </row>
    <row r="253" spans="1:28" ht="54" x14ac:dyDescent="0.25">
      <c r="A253" s="41">
        <v>251</v>
      </c>
      <c r="B253" s="90" t="s">
        <v>558</v>
      </c>
      <c r="C253" s="90" t="s">
        <v>559</v>
      </c>
      <c r="D253" s="90" t="s">
        <v>560</v>
      </c>
      <c r="E253" s="41">
        <f t="shared" si="44"/>
        <v>1</v>
      </c>
      <c r="F253" s="30">
        <v>845880.12307637301</v>
      </c>
      <c r="G253" s="28">
        <f t="shared" si="45"/>
        <v>845880.12307637301</v>
      </c>
      <c r="H253" s="88">
        <v>1</v>
      </c>
      <c r="I253" s="31">
        <f t="shared" si="46"/>
        <v>845880.12307637301</v>
      </c>
      <c r="J253" s="6"/>
      <c r="K253" s="28">
        <f t="shared" si="47"/>
        <v>0</v>
      </c>
      <c r="L253" s="6"/>
      <c r="M253" s="28">
        <f t="shared" si="48"/>
        <v>0</v>
      </c>
      <c r="N253" s="89"/>
      <c r="O253" s="28">
        <f t="shared" si="49"/>
        <v>0</v>
      </c>
      <c r="P253" s="6"/>
      <c r="Q253" s="28">
        <f t="shared" si="50"/>
        <v>0</v>
      </c>
      <c r="R253" s="6"/>
      <c r="S253" s="28">
        <f t="shared" si="51"/>
        <v>0</v>
      </c>
      <c r="T253" s="28"/>
      <c r="U253" s="28">
        <f t="shared" si="52"/>
        <v>0</v>
      </c>
      <c r="V253" s="6"/>
      <c r="W253" s="28">
        <f t="shared" si="53"/>
        <v>0</v>
      </c>
      <c r="X253" s="6"/>
      <c r="Y253" s="28">
        <f t="shared" si="54"/>
        <v>0</v>
      </c>
      <c r="Z253" s="6" t="s">
        <v>31</v>
      </c>
      <c r="AA253" s="6" t="s">
        <v>32</v>
      </c>
      <c r="AB253" s="12" t="s">
        <v>33</v>
      </c>
    </row>
    <row r="254" spans="1:28" ht="54" x14ac:dyDescent="0.25">
      <c r="A254" s="41">
        <v>252</v>
      </c>
      <c r="B254" s="90" t="s">
        <v>561</v>
      </c>
      <c r="C254" s="40" t="s">
        <v>562</v>
      </c>
      <c r="D254" s="40" t="s">
        <v>563</v>
      </c>
      <c r="E254" s="41">
        <f t="shared" si="44"/>
        <v>1</v>
      </c>
      <c r="F254" s="30">
        <v>416936.2476</v>
      </c>
      <c r="G254" s="28">
        <f t="shared" si="45"/>
        <v>416936.2476</v>
      </c>
      <c r="H254" s="88">
        <v>1</v>
      </c>
      <c r="I254" s="31">
        <f t="shared" si="46"/>
        <v>416936.2476</v>
      </c>
      <c r="J254" s="6"/>
      <c r="K254" s="28">
        <f t="shared" si="47"/>
        <v>0</v>
      </c>
      <c r="L254" s="6"/>
      <c r="M254" s="28">
        <f t="shared" si="48"/>
        <v>0</v>
      </c>
      <c r="N254" s="89"/>
      <c r="O254" s="28">
        <f t="shared" si="49"/>
        <v>0</v>
      </c>
      <c r="P254" s="6"/>
      <c r="Q254" s="28">
        <f t="shared" si="50"/>
        <v>0</v>
      </c>
      <c r="R254" s="6"/>
      <c r="S254" s="28">
        <f t="shared" si="51"/>
        <v>0</v>
      </c>
      <c r="T254" s="28"/>
      <c r="U254" s="28">
        <f t="shared" si="52"/>
        <v>0</v>
      </c>
      <c r="V254" s="6"/>
      <c r="W254" s="28">
        <f t="shared" si="53"/>
        <v>0</v>
      </c>
      <c r="X254" s="6"/>
      <c r="Y254" s="28">
        <f t="shared" si="54"/>
        <v>0</v>
      </c>
      <c r="Z254" s="6" t="s">
        <v>31</v>
      </c>
      <c r="AA254" s="6" t="s">
        <v>32</v>
      </c>
      <c r="AB254" s="12" t="s">
        <v>33</v>
      </c>
    </row>
    <row r="255" spans="1:28" ht="67.5" x14ac:dyDescent="0.25">
      <c r="A255" s="41">
        <v>253</v>
      </c>
      <c r="B255" s="47" t="s">
        <v>564</v>
      </c>
      <c r="C255" s="40" t="s">
        <v>565</v>
      </c>
      <c r="D255" s="47" t="s">
        <v>551</v>
      </c>
      <c r="E255" s="41">
        <f t="shared" si="44"/>
        <v>2</v>
      </c>
      <c r="F255" s="30">
        <v>767550</v>
      </c>
      <c r="G255" s="28">
        <f t="shared" si="45"/>
        <v>1535100</v>
      </c>
      <c r="H255" s="88">
        <v>2</v>
      </c>
      <c r="I255" s="31">
        <f t="shared" si="46"/>
        <v>1535100</v>
      </c>
      <c r="J255" s="6"/>
      <c r="K255" s="28">
        <f t="shared" si="47"/>
        <v>0</v>
      </c>
      <c r="L255" s="6"/>
      <c r="M255" s="28">
        <f t="shared" si="48"/>
        <v>0</v>
      </c>
      <c r="N255" s="89"/>
      <c r="O255" s="28">
        <f t="shared" si="49"/>
        <v>0</v>
      </c>
      <c r="P255" s="6"/>
      <c r="Q255" s="28">
        <f t="shared" si="50"/>
        <v>0</v>
      </c>
      <c r="R255" s="6"/>
      <c r="S255" s="28">
        <f t="shared" si="51"/>
        <v>0</v>
      </c>
      <c r="T255" s="28"/>
      <c r="U255" s="28">
        <f t="shared" si="52"/>
        <v>0</v>
      </c>
      <c r="V255" s="6"/>
      <c r="W255" s="28">
        <f t="shared" si="53"/>
        <v>0</v>
      </c>
      <c r="X255" s="6"/>
      <c r="Y255" s="28">
        <f t="shared" si="54"/>
        <v>0</v>
      </c>
      <c r="Z255" s="6" t="s">
        <v>31</v>
      </c>
      <c r="AA255" s="6" t="s">
        <v>32</v>
      </c>
      <c r="AB255" s="12" t="s">
        <v>33</v>
      </c>
    </row>
    <row r="256" spans="1:28" ht="54" x14ac:dyDescent="0.25">
      <c r="A256" s="41">
        <v>254</v>
      </c>
      <c r="B256" s="90" t="s">
        <v>566</v>
      </c>
      <c r="C256" s="40" t="s">
        <v>567</v>
      </c>
      <c r="D256" s="40" t="s">
        <v>568</v>
      </c>
      <c r="E256" s="41">
        <f t="shared" si="44"/>
        <v>2</v>
      </c>
      <c r="F256" s="30">
        <v>3737567.3906967887</v>
      </c>
      <c r="G256" s="28">
        <f t="shared" si="45"/>
        <v>7475134.7813935773</v>
      </c>
      <c r="H256" s="88">
        <v>2</v>
      </c>
      <c r="I256" s="31">
        <f t="shared" si="46"/>
        <v>7475134.7813935773</v>
      </c>
      <c r="J256" s="6"/>
      <c r="K256" s="28">
        <f t="shared" si="47"/>
        <v>0</v>
      </c>
      <c r="L256" s="6"/>
      <c r="M256" s="28">
        <f t="shared" si="48"/>
        <v>0</v>
      </c>
      <c r="N256" s="89"/>
      <c r="O256" s="28">
        <f t="shared" si="49"/>
        <v>0</v>
      </c>
      <c r="P256" s="6"/>
      <c r="Q256" s="28">
        <f t="shared" si="50"/>
        <v>0</v>
      </c>
      <c r="R256" s="6"/>
      <c r="S256" s="28">
        <f t="shared" si="51"/>
        <v>0</v>
      </c>
      <c r="T256" s="28"/>
      <c r="U256" s="28">
        <f t="shared" si="52"/>
        <v>0</v>
      </c>
      <c r="V256" s="6"/>
      <c r="W256" s="28">
        <f t="shared" si="53"/>
        <v>0</v>
      </c>
      <c r="X256" s="6"/>
      <c r="Y256" s="28">
        <f t="shared" si="54"/>
        <v>0</v>
      </c>
      <c r="Z256" s="6" t="s">
        <v>31</v>
      </c>
      <c r="AA256" s="6" t="s">
        <v>32</v>
      </c>
      <c r="AB256" s="12" t="s">
        <v>33</v>
      </c>
    </row>
    <row r="257" spans="1:28" ht="54" x14ac:dyDescent="0.25">
      <c r="A257" s="41">
        <v>255</v>
      </c>
      <c r="B257" s="90" t="s">
        <v>569</v>
      </c>
      <c r="C257" s="40" t="s">
        <v>570</v>
      </c>
      <c r="D257" s="40" t="s">
        <v>563</v>
      </c>
      <c r="E257" s="41">
        <f t="shared" si="44"/>
        <v>1</v>
      </c>
      <c r="F257" s="30">
        <v>2686013.5</v>
      </c>
      <c r="G257" s="28">
        <f t="shared" si="45"/>
        <v>2686013.5</v>
      </c>
      <c r="H257" s="88">
        <v>1</v>
      </c>
      <c r="I257" s="31">
        <f t="shared" si="46"/>
        <v>2686013.5</v>
      </c>
      <c r="J257" s="6"/>
      <c r="K257" s="28">
        <f t="shared" si="47"/>
        <v>0</v>
      </c>
      <c r="L257" s="6"/>
      <c r="M257" s="28">
        <f t="shared" si="48"/>
        <v>0</v>
      </c>
      <c r="N257" s="89"/>
      <c r="O257" s="28">
        <f t="shared" si="49"/>
        <v>0</v>
      </c>
      <c r="P257" s="6"/>
      <c r="Q257" s="28">
        <f t="shared" si="50"/>
        <v>0</v>
      </c>
      <c r="R257" s="6"/>
      <c r="S257" s="28">
        <f t="shared" si="51"/>
        <v>0</v>
      </c>
      <c r="T257" s="28"/>
      <c r="U257" s="28">
        <f t="shared" si="52"/>
        <v>0</v>
      </c>
      <c r="V257" s="6"/>
      <c r="W257" s="28">
        <f t="shared" si="53"/>
        <v>0</v>
      </c>
      <c r="X257" s="6"/>
      <c r="Y257" s="28">
        <f t="shared" si="54"/>
        <v>0</v>
      </c>
      <c r="Z257" s="6" t="s">
        <v>31</v>
      </c>
      <c r="AA257" s="6" t="s">
        <v>32</v>
      </c>
      <c r="AB257" s="12" t="s">
        <v>33</v>
      </c>
    </row>
    <row r="258" spans="1:28" ht="54" x14ac:dyDescent="0.25">
      <c r="A258" s="41">
        <v>256</v>
      </c>
      <c r="B258" s="90" t="s">
        <v>571</v>
      </c>
      <c r="C258" s="40" t="s">
        <v>572</v>
      </c>
      <c r="D258" s="40" t="s">
        <v>573</v>
      </c>
      <c r="E258" s="41">
        <f t="shared" si="44"/>
        <v>1</v>
      </c>
      <c r="F258" s="30">
        <v>1045260.3581644304</v>
      </c>
      <c r="G258" s="28">
        <f t="shared" si="45"/>
        <v>1045260.3581644304</v>
      </c>
      <c r="H258" s="88">
        <v>1</v>
      </c>
      <c r="I258" s="31">
        <f t="shared" si="46"/>
        <v>1045260.3581644304</v>
      </c>
      <c r="J258" s="6"/>
      <c r="K258" s="28">
        <f t="shared" si="47"/>
        <v>0</v>
      </c>
      <c r="L258" s="6"/>
      <c r="M258" s="28">
        <f t="shared" si="48"/>
        <v>0</v>
      </c>
      <c r="N258" s="89"/>
      <c r="O258" s="28">
        <f t="shared" si="49"/>
        <v>0</v>
      </c>
      <c r="P258" s="6"/>
      <c r="Q258" s="28">
        <f t="shared" si="50"/>
        <v>0</v>
      </c>
      <c r="R258" s="6"/>
      <c r="S258" s="28">
        <f t="shared" si="51"/>
        <v>0</v>
      </c>
      <c r="T258" s="28"/>
      <c r="U258" s="28">
        <f t="shared" si="52"/>
        <v>0</v>
      </c>
      <c r="V258" s="6"/>
      <c r="W258" s="28">
        <f t="shared" si="53"/>
        <v>0</v>
      </c>
      <c r="X258" s="6"/>
      <c r="Y258" s="28">
        <f t="shared" si="54"/>
        <v>0</v>
      </c>
      <c r="Z258" s="6" t="s">
        <v>31</v>
      </c>
      <c r="AA258" s="6" t="s">
        <v>32</v>
      </c>
      <c r="AB258" s="12" t="s">
        <v>33</v>
      </c>
    </row>
    <row r="259" spans="1:28" ht="40.5" x14ac:dyDescent="0.25">
      <c r="A259" s="41">
        <v>257</v>
      </c>
      <c r="B259" s="90" t="s">
        <v>574</v>
      </c>
      <c r="C259" s="40" t="s">
        <v>575</v>
      </c>
      <c r="D259" s="40" t="s">
        <v>199</v>
      </c>
      <c r="E259" s="41">
        <f t="shared" si="44"/>
        <v>2</v>
      </c>
      <c r="F259" s="30">
        <v>155761.83040000001</v>
      </c>
      <c r="G259" s="28">
        <f t="shared" si="45"/>
        <v>311523.66080000001</v>
      </c>
      <c r="H259" s="88">
        <v>1</v>
      </c>
      <c r="I259" s="31">
        <f t="shared" si="46"/>
        <v>155761.83040000001</v>
      </c>
      <c r="J259" s="6"/>
      <c r="K259" s="28">
        <f t="shared" si="47"/>
        <v>0</v>
      </c>
      <c r="L259" s="6"/>
      <c r="M259" s="28">
        <f t="shared" si="48"/>
        <v>0</v>
      </c>
      <c r="N259" s="89"/>
      <c r="O259" s="28">
        <f t="shared" si="49"/>
        <v>0</v>
      </c>
      <c r="P259" s="6"/>
      <c r="Q259" s="28">
        <f t="shared" si="50"/>
        <v>0</v>
      </c>
      <c r="R259" s="6"/>
      <c r="S259" s="28">
        <f t="shared" si="51"/>
        <v>0</v>
      </c>
      <c r="T259" s="28"/>
      <c r="U259" s="28">
        <f t="shared" si="52"/>
        <v>0</v>
      </c>
      <c r="V259" s="6">
        <v>1</v>
      </c>
      <c r="W259" s="28">
        <f t="shared" si="53"/>
        <v>155761.83040000001</v>
      </c>
      <c r="X259" s="6"/>
      <c r="Y259" s="28">
        <f t="shared" si="54"/>
        <v>0</v>
      </c>
      <c r="Z259" s="6" t="s">
        <v>31</v>
      </c>
      <c r="AA259" s="6" t="s">
        <v>32</v>
      </c>
      <c r="AB259" s="12" t="s">
        <v>33</v>
      </c>
    </row>
    <row r="260" spans="1:28" x14ac:dyDescent="0.25">
      <c r="A260" s="41">
        <v>258</v>
      </c>
      <c r="B260" s="40" t="s">
        <v>576</v>
      </c>
      <c r="C260" s="40" t="s">
        <v>577</v>
      </c>
      <c r="D260" s="87" t="s">
        <v>560</v>
      </c>
      <c r="E260" s="41">
        <f t="shared" si="44"/>
        <v>1</v>
      </c>
      <c r="F260" s="30">
        <v>15372420</v>
      </c>
      <c r="G260" s="28">
        <f t="shared" si="45"/>
        <v>15372420</v>
      </c>
      <c r="H260" s="88">
        <v>1</v>
      </c>
      <c r="I260" s="31">
        <f t="shared" si="46"/>
        <v>15372420</v>
      </c>
      <c r="J260" s="6"/>
      <c r="K260" s="28">
        <f t="shared" si="47"/>
        <v>0</v>
      </c>
      <c r="L260" s="6"/>
      <c r="M260" s="28">
        <f t="shared" si="48"/>
        <v>0</v>
      </c>
      <c r="N260" s="89"/>
      <c r="O260" s="28">
        <f t="shared" si="49"/>
        <v>0</v>
      </c>
      <c r="P260" s="6"/>
      <c r="Q260" s="28">
        <f t="shared" si="50"/>
        <v>0</v>
      </c>
      <c r="R260" s="6"/>
      <c r="S260" s="28">
        <f t="shared" si="51"/>
        <v>0</v>
      </c>
      <c r="T260" s="28"/>
      <c r="U260" s="28">
        <f t="shared" si="52"/>
        <v>0</v>
      </c>
      <c r="V260" s="6"/>
      <c r="W260" s="28">
        <f t="shared" si="53"/>
        <v>0</v>
      </c>
      <c r="X260" s="6"/>
      <c r="Y260" s="28">
        <f t="shared" si="54"/>
        <v>0</v>
      </c>
      <c r="Z260" s="6" t="s">
        <v>31</v>
      </c>
      <c r="AA260" s="6" t="s">
        <v>32</v>
      </c>
      <c r="AB260" s="12" t="s">
        <v>33</v>
      </c>
    </row>
    <row r="261" spans="1:28" x14ac:dyDescent="0.25">
      <c r="A261" s="41">
        <v>259</v>
      </c>
      <c r="B261" s="90" t="s">
        <v>578</v>
      </c>
      <c r="C261" s="90" t="s">
        <v>579</v>
      </c>
      <c r="D261" s="90" t="s">
        <v>560</v>
      </c>
      <c r="E261" s="41">
        <f t="shared" si="44"/>
        <v>1</v>
      </c>
      <c r="F261" s="30">
        <v>432454</v>
      </c>
      <c r="G261" s="28">
        <f t="shared" si="45"/>
        <v>432454</v>
      </c>
      <c r="H261" s="88">
        <v>1</v>
      </c>
      <c r="I261" s="31">
        <f t="shared" si="46"/>
        <v>432454</v>
      </c>
      <c r="J261" s="6"/>
      <c r="K261" s="28">
        <f t="shared" si="47"/>
        <v>0</v>
      </c>
      <c r="L261" s="6"/>
      <c r="M261" s="28">
        <f t="shared" si="48"/>
        <v>0</v>
      </c>
      <c r="N261" s="89"/>
      <c r="O261" s="28">
        <f t="shared" si="49"/>
        <v>0</v>
      </c>
      <c r="P261" s="6"/>
      <c r="Q261" s="28">
        <f t="shared" si="50"/>
        <v>0</v>
      </c>
      <c r="R261" s="6"/>
      <c r="S261" s="28">
        <f t="shared" si="51"/>
        <v>0</v>
      </c>
      <c r="T261" s="28"/>
      <c r="U261" s="28">
        <f t="shared" si="52"/>
        <v>0</v>
      </c>
      <c r="V261" s="6"/>
      <c r="W261" s="28">
        <f t="shared" si="53"/>
        <v>0</v>
      </c>
      <c r="X261" s="6"/>
      <c r="Y261" s="28">
        <f t="shared" si="54"/>
        <v>0</v>
      </c>
      <c r="Z261" s="6" t="s">
        <v>31</v>
      </c>
      <c r="AA261" s="6" t="s">
        <v>32</v>
      </c>
      <c r="AB261" s="12" t="s">
        <v>33</v>
      </c>
    </row>
    <row r="262" spans="1:28" ht="40.5" x14ac:dyDescent="0.25">
      <c r="A262" s="41">
        <v>260</v>
      </c>
      <c r="B262" s="47" t="s">
        <v>580</v>
      </c>
      <c r="C262" s="40" t="s">
        <v>565</v>
      </c>
      <c r="D262" s="47" t="s">
        <v>581</v>
      </c>
      <c r="E262" s="41">
        <f t="shared" si="44"/>
        <v>2</v>
      </c>
      <c r="F262" s="30">
        <v>441645.8052</v>
      </c>
      <c r="G262" s="28">
        <f t="shared" si="45"/>
        <v>883291.61040000001</v>
      </c>
      <c r="H262" s="88">
        <v>2</v>
      </c>
      <c r="I262" s="31">
        <f t="shared" si="46"/>
        <v>883291.61040000001</v>
      </c>
      <c r="J262" s="6"/>
      <c r="K262" s="28">
        <f t="shared" si="47"/>
        <v>0</v>
      </c>
      <c r="L262" s="6"/>
      <c r="M262" s="28">
        <f t="shared" si="48"/>
        <v>0</v>
      </c>
      <c r="N262" s="89"/>
      <c r="O262" s="28">
        <f t="shared" si="49"/>
        <v>0</v>
      </c>
      <c r="P262" s="6"/>
      <c r="Q262" s="28">
        <f t="shared" si="50"/>
        <v>0</v>
      </c>
      <c r="R262" s="6"/>
      <c r="S262" s="28">
        <f t="shared" si="51"/>
        <v>0</v>
      </c>
      <c r="T262" s="28"/>
      <c r="U262" s="28">
        <f t="shared" si="52"/>
        <v>0</v>
      </c>
      <c r="V262" s="6"/>
      <c r="W262" s="28">
        <f t="shared" si="53"/>
        <v>0</v>
      </c>
      <c r="X262" s="6"/>
      <c r="Y262" s="28">
        <f t="shared" si="54"/>
        <v>0</v>
      </c>
      <c r="Z262" s="6" t="s">
        <v>31</v>
      </c>
      <c r="AA262" s="6" t="s">
        <v>32</v>
      </c>
      <c r="AB262" s="12" t="s">
        <v>33</v>
      </c>
    </row>
    <row r="263" spans="1:28" ht="54" x14ac:dyDescent="0.25">
      <c r="A263" s="41">
        <v>261</v>
      </c>
      <c r="B263" s="47" t="s">
        <v>582</v>
      </c>
      <c r="C263" s="47" t="s">
        <v>583</v>
      </c>
      <c r="D263" s="47" t="s">
        <v>584</v>
      </c>
      <c r="E263" s="41">
        <f t="shared" si="44"/>
        <v>1</v>
      </c>
      <c r="F263" s="30">
        <v>1974666.1359999999</v>
      </c>
      <c r="G263" s="28">
        <f>+IFERROR(E263*F263," ")</f>
        <v>1974666.1359999999</v>
      </c>
      <c r="H263" s="88">
        <v>1</v>
      </c>
      <c r="I263" s="31">
        <f t="shared" si="46"/>
        <v>1974666.1359999999</v>
      </c>
      <c r="J263" s="6"/>
      <c r="K263" s="28">
        <f t="shared" si="47"/>
        <v>0</v>
      </c>
      <c r="L263" s="6"/>
      <c r="M263" s="28">
        <f t="shared" si="48"/>
        <v>0</v>
      </c>
      <c r="N263" s="89"/>
      <c r="O263" s="28">
        <f t="shared" si="49"/>
        <v>0</v>
      </c>
      <c r="P263" s="6"/>
      <c r="Q263" s="28">
        <f t="shared" si="50"/>
        <v>0</v>
      </c>
      <c r="R263" s="6"/>
      <c r="S263" s="28">
        <f t="shared" si="51"/>
        <v>0</v>
      </c>
      <c r="T263" s="28"/>
      <c r="U263" s="28">
        <f t="shared" si="52"/>
        <v>0</v>
      </c>
      <c r="V263" s="6"/>
      <c r="W263" s="28">
        <f t="shared" si="53"/>
        <v>0</v>
      </c>
      <c r="X263" s="6"/>
      <c r="Y263" s="28">
        <f t="shared" si="54"/>
        <v>0</v>
      </c>
      <c r="Z263" s="6" t="s">
        <v>31</v>
      </c>
      <c r="AA263" s="6" t="s">
        <v>32</v>
      </c>
      <c r="AB263" s="12" t="s">
        <v>33</v>
      </c>
    </row>
    <row r="264" spans="1:28" ht="40.5" x14ac:dyDescent="0.25">
      <c r="A264" s="41">
        <v>262</v>
      </c>
      <c r="B264" s="47" t="s">
        <v>585</v>
      </c>
      <c r="C264" s="40" t="s">
        <v>565</v>
      </c>
      <c r="D264" s="47" t="s">
        <v>581</v>
      </c>
      <c r="E264" s="41">
        <f t="shared" si="44"/>
        <v>2</v>
      </c>
      <c r="F264" s="30">
        <v>5237190</v>
      </c>
      <c r="G264" s="28">
        <f t="shared" si="45"/>
        <v>10474380</v>
      </c>
      <c r="H264" s="88">
        <v>2</v>
      </c>
      <c r="I264" s="31">
        <f t="shared" si="46"/>
        <v>10474380</v>
      </c>
      <c r="J264" s="6"/>
      <c r="K264" s="28">
        <f t="shared" si="47"/>
        <v>0</v>
      </c>
      <c r="L264" s="6"/>
      <c r="M264" s="28">
        <f t="shared" si="48"/>
        <v>0</v>
      </c>
      <c r="N264" s="89"/>
      <c r="O264" s="28">
        <f t="shared" si="49"/>
        <v>0</v>
      </c>
      <c r="P264" s="6"/>
      <c r="Q264" s="28">
        <f t="shared" si="50"/>
        <v>0</v>
      </c>
      <c r="R264" s="6"/>
      <c r="S264" s="28">
        <f t="shared" si="51"/>
        <v>0</v>
      </c>
      <c r="T264" s="28"/>
      <c r="U264" s="28">
        <f t="shared" si="52"/>
        <v>0</v>
      </c>
      <c r="V264" s="6"/>
      <c r="W264" s="28">
        <f t="shared" si="53"/>
        <v>0</v>
      </c>
      <c r="X264" s="6"/>
      <c r="Y264" s="28">
        <f t="shared" si="54"/>
        <v>0</v>
      </c>
      <c r="Z264" s="6" t="s">
        <v>31</v>
      </c>
      <c r="AA264" s="6" t="s">
        <v>32</v>
      </c>
      <c r="AB264" s="12" t="s">
        <v>33</v>
      </c>
    </row>
    <row r="265" spans="1:28" ht="40.5" x14ac:dyDescent="0.25">
      <c r="A265" s="41">
        <v>263</v>
      </c>
      <c r="B265" s="47" t="s">
        <v>586</v>
      </c>
      <c r="C265" s="40" t="s">
        <v>565</v>
      </c>
      <c r="D265" s="47" t="s">
        <v>581</v>
      </c>
      <c r="E265" s="41">
        <f t="shared" si="44"/>
        <v>2</v>
      </c>
      <c r="F265" s="30">
        <v>6105890</v>
      </c>
      <c r="G265" s="28">
        <f t="shared" si="45"/>
        <v>12211780</v>
      </c>
      <c r="H265" s="88">
        <v>2</v>
      </c>
      <c r="I265" s="31">
        <f t="shared" si="46"/>
        <v>12211780</v>
      </c>
      <c r="J265" s="6"/>
      <c r="K265" s="28">
        <f t="shared" si="47"/>
        <v>0</v>
      </c>
      <c r="L265" s="6"/>
      <c r="M265" s="28">
        <f t="shared" si="48"/>
        <v>0</v>
      </c>
      <c r="N265" s="89"/>
      <c r="O265" s="28">
        <f t="shared" si="49"/>
        <v>0</v>
      </c>
      <c r="P265" s="6"/>
      <c r="Q265" s="28">
        <f t="shared" si="50"/>
        <v>0</v>
      </c>
      <c r="R265" s="6"/>
      <c r="S265" s="28">
        <f t="shared" si="51"/>
        <v>0</v>
      </c>
      <c r="T265" s="28"/>
      <c r="U265" s="28">
        <f t="shared" si="52"/>
        <v>0</v>
      </c>
      <c r="V265" s="6"/>
      <c r="W265" s="28">
        <f t="shared" si="53"/>
        <v>0</v>
      </c>
      <c r="X265" s="6"/>
      <c r="Y265" s="28">
        <f t="shared" si="54"/>
        <v>0</v>
      </c>
      <c r="Z265" s="6" t="s">
        <v>31</v>
      </c>
      <c r="AA265" s="6" t="s">
        <v>32</v>
      </c>
      <c r="AB265" s="12" t="s">
        <v>33</v>
      </c>
    </row>
    <row r="266" spans="1:28" ht="54" x14ac:dyDescent="0.25">
      <c r="A266" s="41">
        <v>264</v>
      </c>
      <c r="B266" s="90" t="s">
        <v>587</v>
      </c>
      <c r="C266" s="38" t="s">
        <v>588</v>
      </c>
      <c r="D266" s="90" t="s">
        <v>199</v>
      </c>
      <c r="E266" s="41">
        <f t="shared" si="44"/>
        <v>2</v>
      </c>
      <c r="F266" s="30">
        <v>206383.56737546125</v>
      </c>
      <c r="G266" s="28">
        <f t="shared" si="45"/>
        <v>412767.1347509225</v>
      </c>
      <c r="H266" s="88">
        <v>1</v>
      </c>
      <c r="I266" s="31">
        <f t="shared" si="46"/>
        <v>206383.56737546125</v>
      </c>
      <c r="J266" s="6"/>
      <c r="K266" s="28">
        <f t="shared" si="47"/>
        <v>0</v>
      </c>
      <c r="L266" s="6"/>
      <c r="M266" s="28">
        <f t="shared" si="48"/>
        <v>0</v>
      </c>
      <c r="N266" s="89"/>
      <c r="O266" s="28">
        <f t="shared" si="49"/>
        <v>0</v>
      </c>
      <c r="P266" s="6"/>
      <c r="Q266" s="28">
        <f t="shared" si="50"/>
        <v>0</v>
      </c>
      <c r="R266" s="6"/>
      <c r="S266" s="28">
        <f t="shared" si="51"/>
        <v>0</v>
      </c>
      <c r="T266" s="28"/>
      <c r="U266" s="28">
        <f t="shared" si="52"/>
        <v>0</v>
      </c>
      <c r="V266" s="6">
        <v>1</v>
      </c>
      <c r="W266" s="28">
        <f t="shared" si="53"/>
        <v>206383.56737546125</v>
      </c>
      <c r="X266" s="6"/>
      <c r="Y266" s="28">
        <f t="shared" si="54"/>
        <v>0</v>
      </c>
      <c r="Z266" s="6" t="s">
        <v>31</v>
      </c>
      <c r="AA266" s="6" t="s">
        <v>32</v>
      </c>
      <c r="AB266" s="12" t="s">
        <v>33</v>
      </c>
    </row>
    <row r="267" spans="1:28" ht="54" x14ac:dyDescent="0.25">
      <c r="A267" s="41">
        <v>265</v>
      </c>
      <c r="B267" s="90" t="s">
        <v>589</v>
      </c>
      <c r="C267" s="40" t="s">
        <v>590</v>
      </c>
      <c r="D267" s="40" t="s">
        <v>199</v>
      </c>
      <c r="E267" s="41">
        <f t="shared" si="44"/>
        <v>1</v>
      </c>
      <c r="F267" s="30">
        <v>199366.0564860818</v>
      </c>
      <c r="G267" s="28">
        <f t="shared" si="45"/>
        <v>199366.0564860818</v>
      </c>
      <c r="H267" s="88">
        <v>1</v>
      </c>
      <c r="I267" s="31">
        <f t="shared" si="46"/>
        <v>199366.0564860818</v>
      </c>
      <c r="J267" s="6"/>
      <c r="K267" s="28">
        <f t="shared" si="47"/>
        <v>0</v>
      </c>
      <c r="L267" s="6"/>
      <c r="M267" s="28">
        <f t="shared" si="48"/>
        <v>0</v>
      </c>
      <c r="N267" s="89"/>
      <c r="O267" s="28">
        <f t="shared" si="49"/>
        <v>0</v>
      </c>
      <c r="P267" s="6"/>
      <c r="Q267" s="28">
        <f t="shared" si="50"/>
        <v>0</v>
      </c>
      <c r="R267" s="6"/>
      <c r="S267" s="28">
        <f t="shared" si="51"/>
        <v>0</v>
      </c>
      <c r="T267" s="28"/>
      <c r="U267" s="28">
        <f t="shared" si="52"/>
        <v>0</v>
      </c>
      <c r="V267" s="6"/>
      <c r="W267" s="28">
        <f t="shared" si="53"/>
        <v>0</v>
      </c>
      <c r="X267" s="6"/>
      <c r="Y267" s="28">
        <f t="shared" si="54"/>
        <v>0</v>
      </c>
      <c r="Z267" s="6" t="s">
        <v>31</v>
      </c>
      <c r="AA267" s="6" t="s">
        <v>32</v>
      </c>
      <c r="AB267" s="12" t="s">
        <v>33</v>
      </c>
    </row>
    <row r="268" spans="1:28" ht="54" x14ac:dyDescent="0.25">
      <c r="A268" s="41">
        <v>266</v>
      </c>
      <c r="B268" s="95" t="s">
        <v>591</v>
      </c>
      <c r="C268" s="40" t="s">
        <v>543</v>
      </c>
      <c r="D268" s="92" t="s">
        <v>592</v>
      </c>
      <c r="E268" s="41">
        <f t="shared" si="44"/>
        <v>2</v>
      </c>
      <c r="F268" s="30">
        <v>597455.0715593046</v>
      </c>
      <c r="G268" s="28">
        <f t="shared" si="45"/>
        <v>1194910.1431186092</v>
      </c>
      <c r="H268" s="88">
        <v>1</v>
      </c>
      <c r="I268" s="31">
        <f t="shared" si="46"/>
        <v>597455.0715593046</v>
      </c>
      <c r="J268" s="6"/>
      <c r="K268" s="28">
        <f t="shared" si="47"/>
        <v>0</v>
      </c>
      <c r="L268" s="6"/>
      <c r="M268" s="28">
        <f t="shared" si="48"/>
        <v>0</v>
      </c>
      <c r="N268" s="89"/>
      <c r="O268" s="28">
        <f t="shared" si="49"/>
        <v>0</v>
      </c>
      <c r="P268" s="6"/>
      <c r="Q268" s="28">
        <f t="shared" si="50"/>
        <v>0</v>
      </c>
      <c r="R268" s="6"/>
      <c r="S268" s="28">
        <f t="shared" si="51"/>
        <v>0</v>
      </c>
      <c r="T268" s="28"/>
      <c r="U268" s="28">
        <f t="shared" si="52"/>
        <v>0</v>
      </c>
      <c r="V268" s="6">
        <v>1</v>
      </c>
      <c r="W268" s="28">
        <f t="shared" si="53"/>
        <v>597455.0715593046</v>
      </c>
      <c r="X268" s="6"/>
      <c r="Y268" s="28">
        <f t="shared" si="54"/>
        <v>0</v>
      </c>
      <c r="Z268" s="6" t="s">
        <v>31</v>
      </c>
      <c r="AA268" s="6" t="s">
        <v>31</v>
      </c>
      <c r="AB268" s="12" t="s">
        <v>33</v>
      </c>
    </row>
    <row r="269" spans="1:28" ht="40.5" x14ac:dyDescent="0.25">
      <c r="A269" s="41">
        <v>267</v>
      </c>
      <c r="B269" s="40" t="s">
        <v>593</v>
      </c>
      <c r="C269" s="40" t="s">
        <v>594</v>
      </c>
      <c r="D269" s="87" t="s">
        <v>44</v>
      </c>
      <c r="E269" s="41">
        <f t="shared" si="44"/>
        <v>2</v>
      </c>
      <c r="F269" s="30">
        <v>805223.15280920733</v>
      </c>
      <c r="G269" s="28">
        <f t="shared" si="45"/>
        <v>1610446.3056184147</v>
      </c>
      <c r="H269" s="88">
        <v>2</v>
      </c>
      <c r="I269" s="31">
        <f t="shared" si="46"/>
        <v>1610446.3056184147</v>
      </c>
      <c r="J269" s="6"/>
      <c r="K269" s="28">
        <f t="shared" si="47"/>
        <v>0</v>
      </c>
      <c r="L269" s="6"/>
      <c r="M269" s="28">
        <f t="shared" si="48"/>
        <v>0</v>
      </c>
      <c r="N269" s="89"/>
      <c r="O269" s="28">
        <f t="shared" si="49"/>
        <v>0</v>
      </c>
      <c r="P269" s="6"/>
      <c r="Q269" s="28">
        <f t="shared" si="50"/>
        <v>0</v>
      </c>
      <c r="R269" s="6"/>
      <c r="S269" s="28">
        <f t="shared" si="51"/>
        <v>0</v>
      </c>
      <c r="T269" s="28"/>
      <c r="U269" s="28">
        <f t="shared" si="52"/>
        <v>0</v>
      </c>
      <c r="V269" s="6"/>
      <c r="W269" s="28">
        <f t="shared" si="53"/>
        <v>0</v>
      </c>
      <c r="X269" s="6"/>
      <c r="Y269" s="28">
        <f t="shared" si="54"/>
        <v>0</v>
      </c>
      <c r="Z269" s="6" t="s">
        <v>31</v>
      </c>
      <c r="AA269" s="6" t="s">
        <v>32</v>
      </c>
      <c r="AB269" s="12" t="s">
        <v>33</v>
      </c>
    </row>
    <row r="270" spans="1:28" ht="54" x14ac:dyDescent="0.25">
      <c r="A270" s="41">
        <v>268</v>
      </c>
      <c r="B270" s="90" t="s">
        <v>595</v>
      </c>
      <c r="C270" s="90" t="s">
        <v>596</v>
      </c>
      <c r="D270" s="90" t="s">
        <v>563</v>
      </c>
      <c r="E270" s="41">
        <f t="shared" si="44"/>
        <v>1</v>
      </c>
      <c r="F270" s="30">
        <v>1082899.2999997737</v>
      </c>
      <c r="G270" s="28">
        <f t="shared" si="45"/>
        <v>1082899.2999997737</v>
      </c>
      <c r="H270" s="88">
        <v>1</v>
      </c>
      <c r="I270" s="31">
        <f t="shared" si="46"/>
        <v>1082899.2999997737</v>
      </c>
      <c r="J270" s="6"/>
      <c r="K270" s="28">
        <f t="shared" si="47"/>
        <v>0</v>
      </c>
      <c r="L270" s="6"/>
      <c r="M270" s="28">
        <f t="shared" si="48"/>
        <v>0</v>
      </c>
      <c r="N270" s="89"/>
      <c r="O270" s="28">
        <f t="shared" si="49"/>
        <v>0</v>
      </c>
      <c r="P270" s="6"/>
      <c r="Q270" s="28">
        <f t="shared" si="50"/>
        <v>0</v>
      </c>
      <c r="R270" s="6"/>
      <c r="S270" s="28">
        <f t="shared" si="51"/>
        <v>0</v>
      </c>
      <c r="T270" s="28"/>
      <c r="U270" s="28">
        <f t="shared" si="52"/>
        <v>0</v>
      </c>
      <c r="V270" s="6"/>
      <c r="W270" s="28">
        <f t="shared" si="53"/>
        <v>0</v>
      </c>
      <c r="X270" s="6"/>
      <c r="Y270" s="28">
        <f t="shared" si="54"/>
        <v>0</v>
      </c>
      <c r="Z270" s="6" t="s">
        <v>31</v>
      </c>
      <c r="AA270" s="6" t="s">
        <v>32</v>
      </c>
      <c r="AB270" s="12" t="s">
        <v>33</v>
      </c>
    </row>
    <row r="271" spans="1:28" ht="54" x14ac:dyDescent="0.25">
      <c r="A271" s="41">
        <v>269</v>
      </c>
      <c r="B271" s="47" t="s">
        <v>597</v>
      </c>
      <c r="C271" s="40" t="s">
        <v>598</v>
      </c>
      <c r="D271" s="47" t="s">
        <v>560</v>
      </c>
      <c r="E271" s="41">
        <f t="shared" si="44"/>
        <v>4</v>
      </c>
      <c r="F271" s="30">
        <v>459614</v>
      </c>
      <c r="G271" s="28">
        <f t="shared" si="45"/>
        <v>1838456</v>
      </c>
      <c r="H271" s="88">
        <v>3</v>
      </c>
      <c r="I271" s="31">
        <f t="shared" si="46"/>
        <v>1378842</v>
      </c>
      <c r="J271" s="6"/>
      <c r="K271" s="28">
        <f t="shared" si="47"/>
        <v>0</v>
      </c>
      <c r="L271" s="6"/>
      <c r="M271" s="28">
        <f t="shared" si="48"/>
        <v>0</v>
      </c>
      <c r="N271" s="89"/>
      <c r="O271" s="28">
        <f t="shared" si="49"/>
        <v>0</v>
      </c>
      <c r="P271" s="6"/>
      <c r="Q271" s="28">
        <f t="shared" si="50"/>
        <v>0</v>
      </c>
      <c r="R271" s="6"/>
      <c r="S271" s="28">
        <f t="shared" si="51"/>
        <v>0</v>
      </c>
      <c r="T271" s="28"/>
      <c r="U271" s="28">
        <f t="shared" si="52"/>
        <v>0</v>
      </c>
      <c r="V271" s="6">
        <v>1</v>
      </c>
      <c r="W271" s="28">
        <f t="shared" si="53"/>
        <v>459614</v>
      </c>
      <c r="X271" s="6"/>
      <c r="Y271" s="28">
        <f t="shared" si="54"/>
        <v>0</v>
      </c>
      <c r="Z271" s="6" t="s">
        <v>31</v>
      </c>
      <c r="AA271" s="6" t="s">
        <v>32</v>
      </c>
      <c r="AB271" s="12" t="s">
        <v>33</v>
      </c>
    </row>
    <row r="272" spans="1:28" ht="40.5" x14ac:dyDescent="0.25">
      <c r="A272" s="41">
        <v>270</v>
      </c>
      <c r="B272" s="90" t="s">
        <v>599</v>
      </c>
      <c r="C272" s="40" t="s">
        <v>590</v>
      </c>
      <c r="D272" s="40" t="s">
        <v>199</v>
      </c>
      <c r="E272" s="41">
        <f t="shared" si="44"/>
        <v>1</v>
      </c>
      <c r="F272" s="30">
        <v>178375</v>
      </c>
      <c r="G272" s="28">
        <f t="shared" si="45"/>
        <v>178375</v>
      </c>
      <c r="H272" s="88">
        <v>1</v>
      </c>
      <c r="I272" s="31">
        <f t="shared" si="46"/>
        <v>178375</v>
      </c>
      <c r="J272" s="6"/>
      <c r="K272" s="28">
        <f t="shared" si="47"/>
        <v>0</v>
      </c>
      <c r="L272" s="6"/>
      <c r="M272" s="28">
        <f t="shared" si="48"/>
        <v>0</v>
      </c>
      <c r="N272" s="89"/>
      <c r="O272" s="28">
        <f t="shared" si="49"/>
        <v>0</v>
      </c>
      <c r="P272" s="6"/>
      <c r="Q272" s="28">
        <f t="shared" si="50"/>
        <v>0</v>
      </c>
      <c r="R272" s="6"/>
      <c r="S272" s="28">
        <f t="shared" si="51"/>
        <v>0</v>
      </c>
      <c r="T272" s="28"/>
      <c r="U272" s="28">
        <f t="shared" si="52"/>
        <v>0</v>
      </c>
      <c r="V272" s="6"/>
      <c r="W272" s="28">
        <f t="shared" si="53"/>
        <v>0</v>
      </c>
      <c r="X272" s="6"/>
      <c r="Y272" s="28">
        <f t="shared" si="54"/>
        <v>0</v>
      </c>
      <c r="Z272" s="6" t="s">
        <v>31</v>
      </c>
      <c r="AA272" s="6" t="s">
        <v>32</v>
      </c>
      <c r="AB272" s="12" t="s">
        <v>33</v>
      </c>
    </row>
    <row r="273" spans="1:28" ht="54" x14ac:dyDescent="0.25">
      <c r="A273" s="41">
        <v>271</v>
      </c>
      <c r="B273" s="90" t="s">
        <v>600</v>
      </c>
      <c r="C273" s="40" t="s">
        <v>601</v>
      </c>
      <c r="D273" s="40" t="s">
        <v>199</v>
      </c>
      <c r="E273" s="41">
        <f t="shared" si="44"/>
        <v>1</v>
      </c>
      <c r="F273" s="30">
        <v>176367.61782349844</v>
      </c>
      <c r="G273" s="28">
        <f t="shared" si="45"/>
        <v>176367.61782349844</v>
      </c>
      <c r="H273" s="88">
        <v>1</v>
      </c>
      <c r="I273" s="31">
        <f t="shared" si="46"/>
        <v>176367.61782349844</v>
      </c>
      <c r="J273" s="6"/>
      <c r="K273" s="28">
        <f t="shared" si="47"/>
        <v>0</v>
      </c>
      <c r="L273" s="6"/>
      <c r="M273" s="28">
        <f t="shared" si="48"/>
        <v>0</v>
      </c>
      <c r="N273" s="89"/>
      <c r="O273" s="28">
        <f t="shared" si="49"/>
        <v>0</v>
      </c>
      <c r="P273" s="6"/>
      <c r="Q273" s="28">
        <f t="shared" si="50"/>
        <v>0</v>
      </c>
      <c r="R273" s="6"/>
      <c r="S273" s="28">
        <f t="shared" si="51"/>
        <v>0</v>
      </c>
      <c r="T273" s="28"/>
      <c r="U273" s="28">
        <f t="shared" si="52"/>
        <v>0</v>
      </c>
      <c r="V273" s="6"/>
      <c r="W273" s="28">
        <f t="shared" si="53"/>
        <v>0</v>
      </c>
      <c r="X273" s="6"/>
      <c r="Y273" s="28">
        <f t="shared" si="54"/>
        <v>0</v>
      </c>
      <c r="Z273" s="6" t="s">
        <v>31</v>
      </c>
      <c r="AA273" s="6" t="s">
        <v>32</v>
      </c>
      <c r="AB273" s="12" t="s">
        <v>33</v>
      </c>
    </row>
    <row r="274" spans="1:28" ht="54" x14ac:dyDescent="0.25">
      <c r="A274" s="41">
        <v>272</v>
      </c>
      <c r="B274" s="90" t="s">
        <v>602</v>
      </c>
      <c r="C274" s="90" t="s">
        <v>603</v>
      </c>
      <c r="D274" s="90" t="s">
        <v>604</v>
      </c>
      <c r="E274" s="41">
        <f t="shared" si="44"/>
        <v>1</v>
      </c>
      <c r="F274" s="30">
        <v>860833.5</v>
      </c>
      <c r="G274" s="28">
        <f t="shared" si="45"/>
        <v>860833.5</v>
      </c>
      <c r="H274" s="88">
        <v>1</v>
      </c>
      <c r="I274" s="31">
        <f t="shared" si="46"/>
        <v>860833.5</v>
      </c>
      <c r="J274" s="6"/>
      <c r="K274" s="28">
        <f t="shared" si="47"/>
        <v>0</v>
      </c>
      <c r="L274" s="6"/>
      <c r="M274" s="28">
        <f t="shared" si="48"/>
        <v>0</v>
      </c>
      <c r="N274" s="89"/>
      <c r="O274" s="28">
        <f t="shared" si="49"/>
        <v>0</v>
      </c>
      <c r="P274" s="6"/>
      <c r="Q274" s="28">
        <f t="shared" si="50"/>
        <v>0</v>
      </c>
      <c r="R274" s="6"/>
      <c r="S274" s="28">
        <f t="shared" si="51"/>
        <v>0</v>
      </c>
      <c r="T274" s="28"/>
      <c r="U274" s="28">
        <f t="shared" si="52"/>
        <v>0</v>
      </c>
      <c r="V274" s="6"/>
      <c r="W274" s="28">
        <f t="shared" si="53"/>
        <v>0</v>
      </c>
      <c r="X274" s="6"/>
      <c r="Y274" s="28">
        <f t="shared" si="54"/>
        <v>0</v>
      </c>
      <c r="Z274" s="6" t="s">
        <v>31</v>
      </c>
      <c r="AA274" s="6" t="s">
        <v>32</v>
      </c>
      <c r="AB274" s="12" t="s">
        <v>33</v>
      </c>
    </row>
    <row r="275" spans="1:28" ht="54" x14ac:dyDescent="0.25">
      <c r="A275" s="41">
        <v>273</v>
      </c>
      <c r="B275" s="90" t="s">
        <v>605</v>
      </c>
      <c r="C275" s="90" t="s">
        <v>606</v>
      </c>
      <c r="D275" s="90" t="s">
        <v>573</v>
      </c>
      <c r="E275" s="41">
        <f t="shared" si="44"/>
        <v>1</v>
      </c>
      <c r="F275" s="30">
        <v>492277.19185434544</v>
      </c>
      <c r="G275" s="28">
        <f t="shared" si="45"/>
        <v>492277.19185434544</v>
      </c>
      <c r="H275" s="88">
        <v>1</v>
      </c>
      <c r="I275" s="31">
        <f t="shared" si="46"/>
        <v>492277.19185434544</v>
      </c>
      <c r="J275" s="6"/>
      <c r="K275" s="28">
        <f t="shared" si="47"/>
        <v>0</v>
      </c>
      <c r="L275" s="6"/>
      <c r="M275" s="28">
        <f t="shared" si="48"/>
        <v>0</v>
      </c>
      <c r="N275" s="89"/>
      <c r="O275" s="28">
        <f t="shared" si="49"/>
        <v>0</v>
      </c>
      <c r="P275" s="6"/>
      <c r="Q275" s="28">
        <f t="shared" si="50"/>
        <v>0</v>
      </c>
      <c r="R275" s="6"/>
      <c r="S275" s="28">
        <f t="shared" si="51"/>
        <v>0</v>
      </c>
      <c r="T275" s="28"/>
      <c r="U275" s="28">
        <f t="shared" si="52"/>
        <v>0</v>
      </c>
      <c r="V275" s="6"/>
      <c r="W275" s="28">
        <f t="shared" si="53"/>
        <v>0</v>
      </c>
      <c r="X275" s="6"/>
      <c r="Y275" s="28">
        <f t="shared" si="54"/>
        <v>0</v>
      </c>
      <c r="Z275" s="6" t="s">
        <v>31</v>
      </c>
      <c r="AA275" s="6" t="s">
        <v>32</v>
      </c>
      <c r="AB275" s="12" t="s">
        <v>33</v>
      </c>
    </row>
    <row r="276" spans="1:28" ht="54" x14ac:dyDescent="0.25">
      <c r="A276" s="41">
        <v>274</v>
      </c>
      <c r="B276" s="90" t="s">
        <v>607</v>
      </c>
      <c r="C276" s="90" t="s">
        <v>608</v>
      </c>
      <c r="D276" s="90" t="s">
        <v>563</v>
      </c>
      <c r="E276" s="41">
        <f t="shared" si="44"/>
        <v>1</v>
      </c>
      <c r="F276" s="30">
        <v>821937.71180059621</v>
      </c>
      <c r="G276" s="28">
        <f t="shared" si="45"/>
        <v>821937.71180059621</v>
      </c>
      <c r="H276" s="88">
        <v>1</v>
      </c>
      <c r="I276" s="31">
        <f t="shared" si="46"/>
        <v>821937.71180059621</v>
      </c>
      <c r="J276" s="6"/>
      <c r="K276" s="28">
        <f t="shared" si="47"/>
        <v>0</v>
      </c>
      <c r="L276" s="6"/>
      <c r="M276" s="28">
        <f t="shared" si="48"/>
        <v>0</v>
      </c>
      <c r="N276" s="89"/>
      <c r="O276" s="28">
        <f t="shared" si="49"/>
        <v>0</v>
      </c>
      <c r="P276" s="6"/>
      <c r="Q276" s="28">
        <f t="shared" si="50"/>
        <v>0</v>
      </c>
      <c r="R276" s="6"/>
      <c r="S276" s="28">
        <f t="shared" si="51"/>
        <v>0</v>
      </c>
      <c r="T276" s="28"/>
      <c r="U276" s="28">
        <f t="shared" si="52"/>
        <v>0</v>
      </c>
      <c r="V276" s="6"/>
      <c r="W276" s="28">
        <f t="shared" si="53"/>
        <v>0</v>
      </c>
      <c r="X276" s="6"/>
      <c r="Y276" s="28">
        <f t="shared" si="54"/>
        <v>0</v>
      </c>
      <c r="Z276" s="6" t="s">
        <v>31</v>
      </c>
      <c r="AA276" s="6" t="s">
        <v>32</v>
      </c>
      <c r="AB276" s="12" t="s">
        <v>33</v>
      </c>
    </row>
    <row r="277" spans="1:28" ht="54" x14ac:dyDescent="0.25">
      <c r="A277" s="41">
        <v>275</v>
      </c>
      <c r="B277" s="90" t="s">
        <v>609</v>
      </c>
      <c r="C277" s="40" t="s">
        <v>610</v>
      </c>
      <c r="D277" s="40" t="s">
        <v>199</v>
      </c>
      <c r="E277" s="41">
        <f t="shared" si="44"/>
        <v>2</v>
      </c>
      <c r="F277" s="30">
        <v>341013.911337225</v>
      </c>
      <c r="G277" s="28">
        <f t="shared" si="45"/>
        <v>682027.82267445</v>
      </c>
      <c r="H277" s="88">
        <v>1</v>
      </c>
      <c r="I277" s="31">
        <f t="shared" si="46"/>
        <v>341013.911337225</v>
      </c>
      <c r="J277" s="6"/>
      <c r="K277" s="28">
        <f t="shared" si="47"/>
        <v>0</v>
      </c>
      <c r="L277" s="6"/>
      <c r="M277" s="28">
        <f t="shared" si="48"/>
        <v>0</v>
      </c>
      <c r="N277" s="89"/>
      <c r="O277" s="28">
        <f t="shared" si="49"/>
        <v>0</v>
      </c>
      <c r="P277" s="6"/>
      <c r="Q277" s="28">
        <f t="shared" si="50"/>
        <v>0</v>
      </c>
      <c r="R277" s="6"/>
      <c r="S277" s="28">
        <f t="shared" si="51"/>
        <v>0</v>
      </c>
      <c r="T277" s="28"/>
      <c r="U277" s="28">
        <f t="shared" si="52"/>
        <v>0</v>
      </c>
      <c r="V277" s="6">
        <v>1</v>
      </c>
      <c r="W277" s="28">
        <f t="shared" si="53"/>
        <v>341013.911337225</v>
      </c>
      <c r="X277" s="6"/>
      <c r="Y277" s="28">
        <f t="shared" si="54"/>
        <v>0</v>
      </c>
      <c r="Z277" s="6" t="s">
        <v>31</v>
      </c>
      <c r="AA277" s="6" t="s">
        <v>32</v>
      </c>
      <c r="AB277" s="12" t="s">
        <v>33</v>
      </c>
    </row>
    <row r="278" spans="1:28" ht="54" x14ac:dyDescent="0.25">
      <c r="A278" s="41">
        <v>276</v>
      </c>
      <c r="B278" s="90" t="s">
        <v>611</v>
      </c>
      <c r="C278" s="40" t="s">
        <v>612</v>
      </c>
      <c r="D278" s="40" t="s">
        <v>573</v>
      </c>
      <c r="E278" s="41">
        <f t="shared" si="44"/>
        <v>1</v>
      </c>
      <c r="F278" s="30">
        <v>898774.39399999997</v>
      </c>
      <c r="G278" s="28">
        <f t="shared" si="45"/>
        <v>898774.39399999997</v>
      </c>
      <c r="H278" s="88">
        <v>1</v>
      </c>
      <c r="I278" s="31">
        <f t="shared" si="46"/>
        <v>898774.39399999997</v>
      </c>
      <c r="J278" s="6"/>
      <c r="K278" s="28">
        <f t="shared" si="47"/>
        <v>0</v>
      </c>
      <c r="L278" s="6"/>
      <c r="M278" s="28">
        <f t="shared" si="48"/>
        <v>0</v>
      </c>
      <c r="N278" s="89"/>
      <c r="O278" s="28">
        <f t="shared" si="49"/>
        <v>0</v>
      </c>
      <c r="P278" s="6"/>
      <c r="Q278" s="28">
        <f t="shared" si="50"/>
        <v>0</v>
      </c>
      <c r="R278" s="6"/>
      <c r="S278" s="28">
        <f t="shared" si="51"/>
        <v>0</v>
      </c>
      <c r="T278" s="28"/>
      <c r="U278" s="28">
        <f t="shared" si="52"/>
        <v>0</v>
      </c>
      <c r="V278" s="6"/>
      <c r="W278" s="28">
        <f t="shared" si="53"/>
        <v>0</v>
      </c>
      <c r="X278" s="6"/>
      <c r="Y278" s="28">
        <f t="shared" si="54"/>
        <v>0</v>
      </c>
      <c r="Z278" s="6" t="s">
        <v>31</v>
      </c>
      <c r="AA278" s="6" t="s">
        <v>32</v>
      </c>
      <c r="AB278" s="12" t="s">
        <v>33</v>
      </c>
    </row>
    <row r="279" spans="1:28" ht="40.5" x14ac:dyDescent="0.25">
      <c r="A279" s="41">
        <v>277</v>
      </c>
      <c r="B279" s="90" t="s">
        <v>613</v>
      </c>
      <c r="C279" s="40" t="s">
        <v>614</v>
      </c>
      <c r="D279" s="40" t="s">
        <v>199</v>
      </c>
      <c r="E279" s="41">
        <f t="shared" si="44"/>
        <v>2</v>
      </c>
      <c r="F279" s="30">
        <v>179451.18008105023</v>
      </c>
      <c r="G279" s="28">
        <f t="shared" si="45"/>
        <v>358902.36016210046</v>
      </c>
      <c r="H279" s="88">
        <v>1</v>
      </c>
      <c r="I279" s="31">
        <f t="shared" si="46"/>
        <v>179451.18008105023</v>
      </c>
      <c r="J279" s="6"/>
      <c r="K279" s="28">
        <f t="shared" si="47"/>
        <v>0</v>
      </c>
      <c r="L279" s="6"/>
      <c r="M279" s="28">
        <f t="shared" si="48"/>
        <v>0</v>
      </c>
      <c r="N279" s="89"/>
      <c r="O279" s="28">
        <f t="shared" si="49"/>
        <v>0</v>
      </c>
      <c r="P279" s="6"/>
      <c r="Q279" s="28">
        <f t="shared" si="50"/>
        <v>0</v>
      </c>
      <c r="R279" s="6"/>
      <c r="S279" s="28">
        <f t="shared" si="51"/>
        <v>0</v>
      </c>
      <c r="T279" s="28"/>
      <c r="U279" s="28">
        <f t="shared" si="52"/>
        <v>0</v>
      </c>
      <c r="V279" s="6">
        <v>1</v>
      </c>
      <c r="W279" s="28">
        <f t="shared" si="53"/>
        <v>179451.18008105023</v>
      </c>
      <c r="X279" s="6"/>
      <c r="Y279" s="28">
        <f t="shared" si="54"/>
        <v>0</v>
      </c>
      <c r="Z279" s="6" t="s">
        <v>31</v>
      </c>
      <c r="AA279" s="6" t="s">
        <v>32</v>
      </c>
      <c r="AB279" s="12" t="s">
        <v>33</v>
      </c>
    </row>
    <row r="280" spans="1:28" ht="27" x14ac:dyDescent="0.25">
      <c r="A280" s="41">
        <v>278</v>
      </c>
      <c r="B280" s="90" t="s">
        <v>615</v>
      </c>
      <c r="C280" s="40" t="s">
        <v>616</v>
      </c>
      <c r="D280" s="40" t="s">
        <v>199</v>
      </c>
      <c r="E280" s="41">
        <f t="shared" si="44"/>
        <v>1</v>
      </c>
      <c r="F280" s="30">
        <v>146977.64199999999</v>
      </c>
      <c r="G280" s="28">
        <f t="shared" si="45"/>
        <v>146977.64199999999</v>
      </c>
      <c r="H280" s="88">
        <v>1</v>
      </c>
      <c r="I280" s="31">
        <f t="shared" si="46"/>
        <v>146977.64199999999</v>
      </c>
      <c r="J280" s="6"/>
      <c r="K280" s="28">
        <f t="shared" si="47"/>
        <v>0</v>
      </c>
      <c r="L280" s="6"/>
      <c r="M280" s="28">
        <f t="shared" si="48"/>
        <v>0</v>
      </c>
      <c r="N280" s="89"/>
      <c r="O280" s="28">
        <f t="shared" si="49"/>
        <v>0</v>
      </c>
      <c r="P280" s="6"/>
      <c r="Q280" s="28">
        <f t="shared" si="50"/>
        <v>0</v>
      </c>
      <c r="R280" s="6"/>
      <c r="S280" s="28">
        <f t="shared" si="51"/>
        <v>0</v>
      </c>
      <c r="T280" s="28"/>
      <c r="U280" s="28">
        <f t="shared" si="52"/>
        <v>0</v>
      </c>
      <c r="V280" s="6"/>
      <c r="W280" s="28">
        <f t="shared" si="53"/>
        <v>0</v>
      </c>
      <c r="X280" s="6"/>
      <c r="Y280" s="28">
        <f t="shared" si="54"/>
        <v>0</v>
      </c>
      <c r="Z280" s="6" t="s">
        <v>31</v>
      </c>
      <c r="AA280" s="6" t="s">
        <v>32</v>
      </c>
      <c r="AB280" s="12" t="s">
        <v>33</v>
      </c>
    </row>
    <row r="281" spans="1:28" x14ac:dyDescent="0.25">
      <c r="A281" s="41">
        <v>279</v>
      </c>
      <c r="B281" s="90" t="s">
        <v>617</v>
      </c>
      <c r="C281" s="40" t="s">
        <v>618</v>
      </c>
      <c r="D281" s="40" t="s">
        <v>560</v>
      </c>
      <c r="E281" s="41">
        <f t="shared" si="44"/>
        <v>1</v>
      </c>
      <c r="F281" s="30">
        <v>597835.07989079377</v>
      </c>
      <c r="G281" s="28">
        <f t="shared" si="45"/>
        <v>597835.07989079377</v>
      </c>
      <c r="H281" s="88">
        <v>1</v>
      </c>
      <c r="I281" s="31">
        <f t="shared" si="46"/>
        <v>597835.07989079377</v>
      </c>
      <c r="J281" s="6"/>
      <c r="K281" s="28">
        <f t="shared" si="47"/>
        <v>0</v>
      </c>
      <c r="L281" s="6"/>
      <c r="M281" s="28">
        <f t="shared" si="48"/>
        <v>0</v>
      </c>
      <c r="N281" s="89"/>
      <c r="O281" s="28">
        <f t="shared" si="49"/>
        <v>0</v>
      </c>
      <c r="P281" s="6"/>
      <c r="Q281" s="28">
        <f t="shared" si="50"/>
        <v>0</v>
      </c>
      <c r="R281" s="6"/>
      <c r="S281" s="28">
        <f t="shared" si="51"/>
        <v>0</v>
      </c>
      <c r="T281" s="28"/>
      <c r="U281" s="28">
        <f t="shared" si="52"/>
        <v>0</v>
      </c>
      <c r="V281" s="6"/>
      <c r="W281" s="28">
        <f t="shared" si="53"/>
        <v>0</v>
      </c>
      <c r="X281" s="6"/>
      <c r="Y281" s="28">
        <f t="shared" si="54"/>
        <v>0</v>
      </c>
      <c r="Z281" s="6" t="s">
        <v>31</v>
      </c>
      <c r="AA281" s="6" t="s">
        <v>32</v>
      </c>
      <c r="AB281" s="12" t="s">
        <v>33</v>
      </c>
    </row>
    <row r="282" spans="1:28" ht="54" x14ac:dyDescent="0.25">
      <c r="A282" s="41">
        <v>280</v>
      </c>
      <c r="B282" s="90" t="s">
        <v>619</v>
      </c>
      <c r="C282" s="90" t="s">
        <v>620</v>
      </c>
      <c r="D282" s="90" t="s">
        <v>560</v>
      </c>
      <c r="E282" s="41">
        <f t="shared" si="44"/>
        <v>3</v>
      </c>
      <c r="F282" s="30">
        <v>659832.27057336317</v>
      </c>
      <c r="G282" s="28">
        <f t="shared" si="45"/>
        <v>1979496.8117200895</v>
      </c>
      <c r="H282" s="88">
        <v>1</v>
      </c>
      <c r="I282" s="31">
        <f t="shared" si="46"/>
        <v>659832.27057336317</v>
      </c>
      <c r="J282" s="6"/>
      <c r="K282" s="28">
        <f t="shared" si="47"/>
        <v>0</v>
      </c>
      <c r="L282" s="6"/>
      <c r="M282" s="28">
        <f t="shared" si="48"/>
        <v>0</v>
      </c>
      <c r="N282" s="89"/>
      <c r="O282" s="28">
        <f t="shared" si="49"/>
        <v>0</v>
      </c>
      <c r="P282" s="6">
        <v>2</v>
      </c>
      <c r="Q282" s="28">
        <f t="shared" si="50"/>
        <v>1319664.5411467263</v>
      </c>
      <c r="R282" s="6"/>
      <c r="S282" s="28">
        <f t="shared" si="51"/>
        <v>0</v>
      </c>
      <c r="T282" s="28"/>
      <c r="U282" s="28">
        <f t="shared" si="52"/>
        <v>0</v>
      </c>
      <c r="V282" s="6"/>
      <c r="W282" s="28">
        <f t="shared" si="53"/>
        <v>0</v>
      </c>
      <c r="X282" s="6"/>
      <c r="Y282" s="28">
        <f t="shared" si="54"/>
        <v>0</v>
      </c>
      <c r="Z282" s="6" t="s">
        <v>31</v>
      </c>
      <c r="AA282" s="6" t="s">
        <v>32</v>
      </c>
      <c r="AB282" s="12" t="s">
        <v>37</v>
      </c>
    </row>
    <row r="283" spans="1:28" ht="54" x14ac:dyDescent="0.25">
      <c r="A283" s="41">
        <v>281</v>
      </c>
      <c r="B283" s="90" t="s">
        <v>621</v>
      </c>
      <c r="C283" s="90" t="s">
        <v>622</v>
      </c>
      <c r="D283" s="90" t="s">
        <v>584</v>
      </c>
      <c r="E283" s="41">
        <f t="shared" si="44"/>
        <v>1</v>
      </c>
      <c r="F283" s="30">
        <v>1155627.4470260735</v>
      </c>
      <c r="G283" s="28">
        <f t="shared" si="45"/>
        <v>1155627.4470260735</v>
      </c>
      <c r="H283" s="88">
        <v>1</v>
      </c>
      <c r="I283" s="31">
        <f t="shared" si="46"/>
        <v>1155627.4470260735</v>
      </c>
      <c r="J283" s="6"/>
      <c r="K283" s="28">
        <f t="shared" si="47"/>
        <v>0</v>
      </c>
      <c r="L283" s="6"/>
      <c r="M283" s="28">
        <f t="shared" si="48"/>
        <v>0</v>
      </c>
      <c r="N283" s="89"/>
      <c r="O283" s="28">
        <f t="shared" si="49"/>
        <v>0</v>
      </c>
      <c r="P283" s="6"/>
      <c r="Q283" s="28">
        <f t="shared" si="50"/>
        <v>0</v>
      </c>
      <c r="R283" s="6"/>
      <c r="S283" s="28">
        <f t="shared" si="51"/>
        <v>0</v>
      </c>
      <c r="T283" s="28"/>
      <c r="U283" s="28">
        <f t="shared" si="52"/>
        <v>0</v>
      </c>
      <c r="V283" s="6"/>
      <c r="W283" s="28">
        <f t="shared" si="53"/>
        <v>0</v>
      </c>
      <c r="X283" s="6"/>
      <c r="Y283" s="28">
        <f t="shared" si="54"/>
        <v>0</v>
      </c>
      <c r="Z283" s="6" t="s">
        <v>31</v>
      </c>
      <c r="AA283" s="6" t="s">
        <v>32</v>
      </c>
      <c r="AB283" s="12" t="s">
        <v>33</v>
      </c>
    </row>
    <row r="284" spans="1:28" ht="54" x14ac:dyDescent="0.25">
      <c r="A284" s="41">
        <v>282</v>
      </c>
      <c r="B284" s="47" t="s">
        <v>623</v>
      </c>
      <c r="C284" s="40" t="s">
        <v>565</v>
      </c>
      <c r="D284" s="47" t="s">
        <v>624</v>
      </c>
      <c r="E284" s="41">
        <f t="shared" si="44"/>
        <v>1</v>
      </c>
      <c r="F284" s="30">
        <v>5869494.9168016156</v>
      </c>
      <c r="G284" s="28">
        <f t="shared" si="45"/>
        <v>5869494.9168016156</v>
      </c>
      <c r="H284" s="88">
        <v>1</v>
      </c>
      <c r="I284" s="31">
        <f t="shared" si="46"/>
        <v>5869494.9168016156</v>
      </c>
      <c r="J284" s="6"/>
      <c r="K284" s="28">
        <f t="shared" si="47"/>
        <v>0</v>
      </c>
      <c r="L284" s="6"/>
      <c r="M284" s="28">
        <f t="shared" si="48"/>
        <v>0</v>
      </c>
      <c r="N284" s="89"/>
      <c r="O284" s="28">
        <f t="shared" si="49"/>
        <v>0</v>
      </c>
      <c r="P284" s="6"/>
      <c r="Q284" s="28">
        <f t="shared" si="50"/>
        <v>0</v>
      </c>
      <c r="R284" s="6"/>
      <c r="S284" s="28">
        <f t="shared" si="51"/>
        <v>0</v>
      </c>
      <c r="T284" s="28"/>
      <c r="U284" s="28">
        <f t="shared" si="52"/>
        <v>0</v>
      </c>
      <c r="V284" s="6"/>
      <c r="W284" s="28">
        <f t="shared" si="53"/>
        <v>0</v>
      </c>
      <c r="X284" s="6"/>
      <c r="Y284" s="28">
        <f t="shared" si="54"/>
        <v>0</v>
      </c>
      <c r="Z284" s="6" t="s">
        <v>31</v>
      </c>
      <c r="AA284" s="6" t="s">
        <v>32</v>
      </c>
      <c r="AB284" s="12" t="s">
        <v>33</v>
      </c>
    </row>
    <row r="285" spans="1:28" ht="54" x14ac:dyDescent="0.25">
      <c r="A285" s="41">
        <v>283</v>
      </c>
      <c r="B285" s="90" t="s">
        <v>625</v>
      </c>
      <c r="C285" s="90" t="s">
        <v>626</v>
      </c>
      <c r="D285" s="90" t="s">
        <v>563</v>
      </c>
      <c r="E285" s="41">
        <f t="shared" si="44"/>
        <v>1</v>
      </c>
      <c r="F285" s="30">
        <v>544017.27628817083</v>
      </c>
      <c r="G285" s="28">
        <f t="shared" si="45"/>
        <v>544017.27628817083</v>
      </c>
      <c r="H285" s="88">
        <v>1</v>
      </c>
      <c r="I285" s="31">
        <f t="shared" si="46"/>
        <v>544017.27628817083</v>
      </c>
      <c r="J285" s="6"/>
      <c r="K285" s="28">
        <f t="shared" si="47"/>
        <v>0</v>
      </c>
      <c r="L285" s="6"/>
      <c r="M285" s="28">
        <f t="shared" si="48"/>
        <v>0</v>
      </c>
      <c r="N285" s="89"/>
      <c r="O285" s="28">
        <f t="shared" si="49"/>
        <v>0</v>
      </c>
      <c r="P285" s="6"/>
      <c r="Q285" s="28">
        <f t="shared" si="50"/>
        <v>0</v>
      </c>
      <c r="R285" s="6"/>
      <c r="S285" s="28">
        <f t="shared" si="51"/>
        <v>0</v>
      </c>
      <c r="T285" s="28"/>
      <c r="U285" s="28">
        <f t="shared" si="52"/>
        <v>0</v>
      </c>
      <c r="V285" s="6"/>
      <c r="W285" s="28">
        <f t="shared" si="53"/>
        <v>0</v>
      </c>
      <c r="X285" s="6"/>
      <c r="Y285" s="28">
        <f t="shared" si="54"/>
        <v>0</v>
      </c>
      <c r="Z285" s="6" t="s">
        <v>31</v>
      </c>
      <c r="AA285" s="6" t="s">
        <v>32</v>
      </c>
      <c r="AB285" s="12" t="s">
        <v>33</v>
      </c>
    </row>
    <row r="286" spans="1:28" ht="54" x14ac:dyDescent="0.25">
      <c r="A286" s="41">
        <v>284</v>
      </c>
      <c r="B286" s="90" t="s">
        <v>627</v>
      </c>
      <c r="C286" s="40" t="s">
        <v>628</v>
      </c>
      <c r="D286" s="40" t="s">
        <v>629</v>
      </c>
      <c r="E286" s="41">
        <f t="shared" si="44"/>
        <v>2</v>
      </c>
      <c r="F286" s="30">
        <v>2129704.2705000001</v>
      </c>
      <c r="G286" s="28">
        <f t="shared" si="45"/>
        <v>4259408.5410000002</v>
      </c>
      <c r="H286" s="88">
        <v>2</v>
      </c>
      <c r="I286" s="31">
        <f t="shared" si="46"/>
        <v>4259408.5410000002</v>
      </c>
      <c r="J286" s="6"/>
      <c r="K286" s="28">
        <f t="shared" si="47"/>
        <v>0</v>
      </c>
      <c r="L286" s="6"/>
      <c r="M286" s="28">
        <f t="shared" si="48"/>
        <v>0</v>
      </c>
      <c r="N286" s="89"/>
      <c r="O286" s="28">
        <f t="shared" si="49"/>
        <v>0</v>
      </c>
      <c r="P286" s="6"/>
      <c r="Q286" s="28">
        <f t="shared" si="50"/>
        <v>0</v>
      </c>
      <c r="R286" s="6"/>
      <c r="S286" s="28">
        <f t="shared" si="51"/>
        <v>0</v>
      </c>
      <c r="T286" s="28"/>
      <c r="U286" s="28">
        <f t="shared" si="52"/>
        <v>0</v>
      </c>
      <c r="V286" s="6"/>
      <c r="W286" s="28">
        <f t="shared" si="53"/>
        <v>0</v>
      </c>
      <c r="X286" s="6"/>
      <c r="Y286" s="28">
        <f t="shared" si="54"/>
        <v>0</v>
      </c>
      <c r="Z286" s="6" t="s">
        <v>31</v>
      </c>
      <c r="AA286" s="6" t="s">
        <v>32</v>
      </c>
      <c r="AB286" s="12" t="s">
        <v>33</v>
      </c>
    </row>
    <row r="287" spans="1:28" ht="54" x14ac:dyDescent="0.25">
      <c r="A287" s="41">
        <v>285</v>
      </c>
      <c r="B287" s="90" t="s">
        <v>630</v>
      </c>
      <c r="C287" s="40" t="s">
        <v>631</v>
      </c>
      <c r="D287" s="40" t="s">
        <v>560</v>
      </c>
      <c r="E287" s="41">
        <f t="shared" si="44"/>
        <v>1</v>
      </c>
      <c r="F287" s="30">
        <v>1477782.1675</v>
      </c>
      <c r="G287" s="28">
        <f t="shared" si="45"/>
        <v>1477782.1675</v>
      </c>
      <c r="H287" s="88">
        <v>1</v>
      </c>
      <c r="I287" s="31">
        <f t="shared" si="46"/>
        <v>1477782.1675</v>
      </c>
      <c r="J287" s="6"/>
      <c r="K287" s="28">
        <f t="shared" si="47"/>
        <v>0</v>
      </c>
      <c r="L287" s="6"/>
      <c r="M287" s="28">
        <f t="shared" si="48"/>
        <v>0</v>
      </c>
      <c r="N287" s="89"/>
      <c r="O287" s="28">
        <f t="shared" si="49"/>
        <v>0</v>
      </c>
      <c r="P287" s="6"/>
      <c r="Q287" s="28">
        <f t="shared" si="50"/>
        <v>0</v>
      </c>
      <c r="R287" s="6"/>
      <c r="S287" s="28">
        <f t="shared" si="51"/>
        <v>0</v>
      </c>
      <c r="T287" s="28"/>
      <c r="U287" s="28">
        <f t="shared" si="52"/>
        <v>0</v>
      </c>
      <c r="V287" s="6"/>
      <c r="W287" s="28">
        <f t="shared" si="53"/>
        <v>0</v>
      </c>
      <c r="X287" s="6"/>
      <c r="Y287" s="28">
        <f t="shared" si="54"/>
        <v>0</v>
      </c>
      <c r="Z287" s="6" t="s">
        <v>31</v>
      </c>
      <c r="AA287" s="6" t="s">
        <v>32</v>
      </c>
      <c r="AB287" s="12" t="s">
        <v>33</v>
      </c>
    </row>
    <row r="288" spans="1:28" ht="40.5" x14ac:dyDescent="0.25">
      <c r="A288" s="41">
        <v>286</v>
      </c>
      <c r="B288" s="47" t="s">
        <v>632</v>
      </c>
      <c r="C288" s="40" t="s">
        <v>565</v>
      </c>
      <c r="D288" s="47" t="s">
        <v>551</v>
      </c>
      <c r="E288" s="41">
        <f t="shared" si="44"/>
        <v>2</v>
      </c>
      <c r="F288" s="30">
        <v>3570787.7722090762</v>
      </c>
      <c r="G288" s="28">
        <f t="shared" si="45"/>
        <v>7141575.5444181524</v>
      </c>
      <c r="H288" s="88">
        <v>2</v>
      </c>
      <c r="I288" s="31">
        <f t="shared" si="46"/>
        <v>7141575.5444181524</v>
      </c>
      <c r="J288" s="6"/>
      <c r="K288" s="28">
        <f t="shared" si="47"/>
        <v>0</v>
      </c>
      <c r="L288" s="6"/>
      <c r="M288" s="28">
        <f t="shared" si="48"/>
        <v>0</v>
      </c>
      <c r="N288" s="89"/>
      <c r="O288" s="28">
        <f t="shared" si="49"/>
        <v>0</v>
      </c>
      <c r="P288" s="6"/>
      <c r="Q288" s="28">
        <f t="shared" si="50"/>
        <v>0</v>
      </c>
      <c r="R288" s="6"/>
      <c r="S288" s="28">
        <f t="shared" si="51"/>
        <v>0</v>
      </c>
      <c r="T288" s="28"/>
      <c r="U288" s="28">
        <f t="shared" si="52"/>
        <v>0</v>
      </c>
      <c r="V288" s="6"/>
      <c r="W288" s="28">
        <f t="shared" si="53"/>
        <v>0</v>
      </c>
      <c r="X288" s="6"/>
      <c r="Y288" s="28">
        <f t="shared" si="54"/>
        <v>0</v>
      </c>
      <c r="Z288" s="6" t="s">
        <v>31</v>
      </c>
      <c r="AA288" s="6" t="s">
        <v>32</v>
      </c>
      <c r="AB288" s="12" t="s">
        <v>33</v>
      </c>
    </row>
    <row r="289" spans="1:28" ht="54" x14ac:dyDescent="0.25">
      <c r="A289" s="41">
        <v>287</v>
      </c>
      <c r="B289" s="90" t="s">
        <v>633</v>
      </c>
      <c r="C289" s="40" t="s">
        <v>634</v>
      </c>
      <c r="D289" s="40" t="s">
        <v>560</v>
      </c>
      <c r="E289" s="41">
        <f t="shared" si="44"/>
        <v>2</v>
      </c>
      <c r="F289" s="30">
        <v>1486655.5119129431</v>
      </c>
      <c r="G289" s="28">
        <f t="shared" si="45"/>
        <v>2973311.0238258862</v>
      </c>
      <c r="H289" s="88">
        <v>2</v>
      </c>
      <c r="I289" s="31">
        <f t="shared" si="46"/>
        <v>2973311.0238258862</v>
      </c>
      <c r="J289" s="6"/>
      <c r="K289" s="28">
        <f t="shared" si="47"/>
        <v>0</v>
      </c>
      <c r="L289" s="6"/>
      <c r="M289" s="28">
        <f t="shared" si="48"/>
        <v>0</v>
      </c>
      <c r="N289" s="89"/>
      <c r="O289" s="28">
        <f t="shared" si="49"/>
        <v>0</v>
      </c>
      <c r="P289" s="6"/>
      <c r="Q289" s="28">
        <f t="shared" si="50"/>
        <v>0</v>
      </c>
      <c r="R289" s="6"/>
      <c r="S289" s="28">
        <f t="shared" si="51"/>
        <v>0</v>
      </c>
      <c r="T289" s="28"/>
      <c r="U289" s="28">
        <f t="shared" si="52"/>
        <v>0</v>
      </c>
      <c r="V289" s="6"/>
      <c r="W289" s="28">
        <f t="shared" si="53"/>
        <v>0</v>
      </c>
      <c r="X289" s="6"/>
      <c r="Y289" s="28">
        <f t="shared" si="54"/>
        <v>0</v>
      </c>
      <c r="Z289" s="6" t="s">
        <v>31</v>
      </c>
      <c r="AA289" s="6" t="s">
        <v>32</v>
      </c>
      <c r="AB289" s="12" t="s">
        <v>33</v>
      </c>
    </row>
    <row r="290" spans="1:28" ht="54" x14ac:dyDescent="0.25">
      <c r="A290" s="41">
        <v>288</v>
      </c>
      <c r="B290" s="47" t="s">
        <v>635</v>
      </c>
      <c r="C290" s="47" t="s">
        <v>531</v>
      </c>
      <c r="D290" s="47" t="s">
        <v>532</v>
      </c>
      <c r="E290" s="41">
        <f t="shared" si="44"/>
        <v>1</v>
      </c>
      <c r="F290" s="30">
        <v>945767.62166458101</v>
      </c>
      <c r="G290" s="28">
        <f t="shared" si="45"/>
        <v>945767.62166458101</v>
      </c>
      <c r="H290" s="88">
        <v>1</v>
      </c>
      <c r="I290" s="31">
        <f t="shared" si="46"/>
        <v>945767.62166458101</v>
      </c>
      <c r="J290" s="6"/>
      <c r="K290" s="28">
        <f t="shared" si="47"/>
        <v>0</v>
      </c>
      <c r="L290" s="6"/>
      <c r="M290" s="28">
        <f t="shared" si="48"/>
        <v>0</v>
      </c>
      <c r="N290" s="89"/>
      <c r="O290" s="28">
        <f t="shared" si="49"/>
        <v>0</v>
      </c>
      <c r="P290" s="6"/>
      <c r="Q290" s="28">
        <f t="shared" si="50"/>
        <v>0</v>
      </c>
      <c r="R290" s="6"/>
      <c r="S290" s="28">
        <f t="shared" si="51"/>
        <v>0</v>
      </c>
      <c r="T290" s="28"/>
      <c r="U290" s="28">
        <f t="shared" si="52"/>
        <v>0</v>
      </c>
      <c r="V290" s="6"/>
      <c r="W290" s="28">
        <f t="shared" si="53"/>
        <v>0</v>
      </c>
      <c r="X290" s="6"/>
      <c r="Y290" s="28">
        <f t="shared" si="54"/>
        <v>0</v>
      </c>
      <c r="Z290" s="6" t="s">
        <v>31</v>
      </c>
      <c r="AA290" s="6" t="s">
        <v>32</v>
      </c>
      <c r="AB290" s="12" t="s">
        <v>33</v>
      </c>
    </row>
    <row r="291" spans="1:28" ht="54" x14ac:dyDescent="0.25">
      <c r="A291" s="41">
        <v>289</v>
      </c>
      <c r="B291" s="47" t="s">
        <v>636</v>
      </c>
      <c r="C291" s="47" t="s">
        <v>531</v>
      </c>
      <c r="D291" s="47" t="s">
        <v>532</v>
      </c>
      <c r="E291" s="41">
        <f t="shared" si="44"/>
        <v>1</v>
      </c>
      <c r="F291" s="30">
        <v>877702.29843018355</v>
      </c>
      <c r="G291" s="28">
        <f t="shared" si="45"/>
        <v>877702.29843018355</v>
      </c>
      <c r="H291" s="88">
        <v>1</v>
      </c>
      <c r="I291" s="31">
        <f t="shared" si="46"/>
        <v>877702.29843018355</v>
      </c>
      <c r="J291" s="6"/>
      <c r="K291" s="28">
        <f t="shared" si="47"/>
        <v>0</v>
      </c>
      <c r="L291" s="6"/>
      <c r="M291" s="28">
        <f t="shared" si="48"/>
        <v>0</v>
      </c>
      <c r="N291" s="89"/>
      <c r="O291" s="28">
        <f t="shared" si="49"/>
        <v>0</v>
      </c>
      <c r="P291" s="6"/>
      <c r="Q291" s="28">
        <f t="shared" si="50"/>
        <v>0</v>
      </c>
      <c r="R291" s="6"/>
      <c r="S291" s="28">
        <f t="shared" si="51"/>
        <v>0</v>
      </c>
      <c r="T291" s="28"/>
      <c r="U291" s="28">
        <f t="shared" si="52"/>
        <v>0</v>
      </c>
      <c r="V291" s="6"/>
      <c r="W291" s="28">
        <f t="shared" si="53"/>
        <v>0</v>
      </c>
      <c r="X291" s="6"/>
      <c r="Y291" s="28">
        <f t="shared" si="54"/>
        <v>0</v>
      </c>
      <c r="Z291" s="6" t="s">
        <v>31</v>
      </c>
      <c r="AA291" s="6" t="s">
        <v>32</v>
      </c>
      <c r="AB291" s="12" t="s">
        <v>33</v>
      </c>
    </row>
    <row r="292" spans="1:28" ht="40.5" x14ac:dyDescent="0.25">
      <c r="A292" s="41">
        <v>290</v>
      </c>
      <c r="B292" s="90" t="s">
        <v>637</v>
      </c>
      <c r="C292" s="90" t="s">
        <v>272</v>
      </c>
      <c r="D292" s="103" t="s">
        <v>638</v>
      </c>
      <c r="E292" s="41">
        <f t="shared" si="44"/>
        <v>2</v>
      </c>
      <c r="F292" s="30">
        <v>454397.82940250309</v>
      </c>
      <c r="G292" s="28">
        <f t="shared" si="45"/>
        <v>908795.65880500618</v>
      </c>
      <c r="H292" s="88"/>
      <c r="I292" s="31">
        <f t="shared" si="46"/>
        <v>0</v>
      </c>
      <c r="J292" s="6"/>
      <c r="K292" s="28">
        <f t="shared" si="47"/>
        <v>0</v>
      </c>
      <c r="L292" s="6"/>
      <c r="M292" s="28">
        <f t="shared" si="48"/>
        <v>0</v>
      </c>
      <c r="N292" s="89"/>
      <c r="O292" s="28">
        <f t="shared" si="49"/>
        <v>0</v>
      </c>
      <c r="P292" s="6"/>
      <c r="Q292" s="28">
        <f t="shared" si="50"/>
        <v>0</v>
      </c>
      <c r="R292" s="6"/>
      <c r="S292" s="28">
        <f t="shared" si="51"/>
        <v>0</v>
      </c>
      <c r="T292" s="28"/>
      <c r="U292" s="28">
        <f t="shared" si="52"/>
        <v>0</v>
      </c>
      <c r="V292" s="6">
        <v>2</v>
      </c>
      <c r="W292" s="28">
        <f t="shared" si="53"/>
        <v>908795.65880500618</v>
      </c>
      <c r="X292" s="6"/>
      <c r="Y292" s="28">
        <f t="shared" si="54"/>
        <v>0</v>
      </c>
      <c r="Z292" s="6" t="s">
        <v>31</v>
      </c>
      <c r="AA292" s="6" t="s">
        <v>32</v>
      </c>
      <c r="AB292" s="12" t="s">
        <v>60</v>
      </c>
    </row>
    <row r="293" spans="1:28" ht="41.25" customHeight="1" x14ac:dyDescent="0.25">
      <c r="A293" s="41">
        <v>291</v>
      </c>
      <c r="B293" s="90" t="s">
        <v>639</v>
      </c>
      <c r="C293" s="90" t="s">
        <v>272</v>
      </c>
      <c r="D293" s="103" t="s">
        <v>638</v>
      </c>
      <c r="E293" s="41">
        <f t="shared" si="44"/>
        <v>2</v>
      </c>
      <c r="F293" s="30">
        <v>656099.4168899738</v>
      </c>
      <c r="G293" s="28">
        <f t="shared" si="45"/>
        <v>1312198.8337799476</v>
      </c>
      <c r="H293" s="88"/>
      <c r="I293" s="31">
        <f t="shared" si="46"/>
        <v>0</v>
      </c>
      <c r="J293" s="6"/>
      <c r="K293" s="28">
        <f t="shared" si="47"/>
        <v>0</v>
      </c>
      <c r="L293" s="6"/>
      <c r="M293" s="28">
        <f t="shared" si="48"/>
        <v>0</v>
      </c>
      <c r="N293" s="89"/>
      <c r="O293" s="28">
        <f t="shared" si="49"/>
        <v>0</v>
      </c>
      <c r="P293" s="6"/>
      <c r="Q293" s="28">
        <f t="shared" si="50"/>
        <v>0</v>
      </c>
      <c r="R293" s="6"/>
      <c r="S293" s="28">
        <f t="shared" si="51"/>
        <v>0</v>
      </c>
      <c r="T293" s="28"/>
      <c r="U293" s="28">
        <f t="shared" si="52"/>
        <v>0</v>
      </c>
      <c r="V293" s="6">
        <v>2</v>
      </c>
      <c r="W293" s="28">
        <f t="shared" si="53"/>
        <v>1312198.8337799476</v>
      </c>
      <c r="X293" s="6"/>
      <c r="Y293" s="28">
        <f t="shared" si="54"/>
        <v>0</v>
      </c>
      <c r="Z293" s="6" t="s">
        <v>31</v>
      </c>
      <c r="AA293" s="6" t="s">
        <v>32</v>
      </c>
      <c r="AB293" s="12" t="s">
        <v>60</v>
      </c>
    </row>
    <row r="294" spans="1:28" ht="54" x14ac:dyDescent="0.25">
      <c r="A294" s="41">
        <v>292</v>
      </c>
      <c r="B294" s="47" t="s">
        <v>640</v>
      </c>
      <c r="C294" s="47" t="s">
        <v>641</v>
      </c>
      <c r="D294" s="47" t="s">
        <v>563</v>
      </c>
      <c r="E294" s="41">
        <f t="shared" si="44"/>
        <v>2</v>
      </c>
      <c r="F294" s="30">
        <v>784248.51014861767</v>
      </c>
      <c r="G294" s="28">
        <f t="shared" si="45"/>
        <v>1568497.0202972353</v>
      </c>
      <c r="H294" s="88">
        <v>2</v>
      </c>
      <c r="I294" s="31">
        <f t="shared" si="46"/>
        <v>1568497.0202972353</v>
      </c>
      <c r="J294" s="6"/>
      <c r="K294" s="28">
        <f t="shared" si="47"/>
        <v>0</v>
      </c>
      <c r="L294" s="6"/>
      <c r="M294" s="28">
        <f t="shared" si="48"/>
        <v>0</v>
      </c>
      <c r="N294" s="89"/>
      <c r="O294" s="28">
        <f t="shared" si="49"/>
        <v>0</v>
      </c>
      <c r="P294" s="6"/>
      <c r="Q294" s="28">
        <f t="shared" si="50"/>
        <v>0</v>
      </c>
      <c r="R294" s="6"/>
      <c r="S294" s="28">
        <f t="shared" si="51"/>
        <v>0</v>
      </c>
      <c r="T294" s="28"/>
      <c r="U294" s="28">
        <f t="shared" si="52"/>
        <v>0</v>
      </c>
      <c r="V294" s="6"/>
      <c r="W294" s="28">
        <f t="shared" si="53"/>
        <v>0</v>
      </c>
      <c r="X294" s="6"/>
      <c r="Y294" s="28">
        <f t="shared" si="54"/>
        <v>0</v>
      </c>
      <c r="Z294" s="6" t="s">
        <v>31</v>
      </c>
      <c r="AA294" s="6" t="s">
        <v>32</v>
      </c>
      <c r="AB294" s="12" t="s">
        <v>33</v>
      </c>
    </row>
    <row r="295" spans="1:28" ht="54" x14ac:dyDescent="0.25">
      <c r="A295" s="41">
        <v>293</v>
      </c>
      <c r="B295" s="47" t="s">
        <v>642</v>
      </c>
      <c r="C295" s="47" t="s">
        <v>531</v>
      </c>
      <c r="D295" s="47" t="s">
        <v>532</v>
      </c>
      <c r="E295" s="41">
        <f t="shared" si="44"/>
        <v>1</v>
      </c>
      <c r="F295" s="30">
        <v>818035.16786284873</v>
      </c>
      <c r="G295" s="28">
        <f t="shared" si="45"/>
        <v>818035.16786284873</v>
      </c>
      <c r="H295" s="88">
        <v>1</v>
      </c>
      <c r="I295" s="31">
        <f t="shared" si="46"/>
        <v>818035.16786284873</v>
      </c>
      <c r="J295" s="6"/>
      <c r="K295" s="28">
        <f t="shared" si="47"/>
        <v>0</v>
      </c>
      <c r="L295" s="6"/>
      <c r="M295" s="28">
        <f t="shared" si="48"/>
        <v>0</v>
      </c>
      <c r="N295" s="89"/>
      <c r="O295" s="28">
        <f t="shared" si="49"/>
        <v>0</v>
      </c>
      <c r="P295" s="6"/>
      <c r="Q295" s="28">
        <f t="shared" si="50"/>
        <v>0</v>
      </c>
      <c r="R295" s="6"/>
      <c r="S295" s="28">
        <f t="shared" si="51"/>
        <v>0</v>
      </c>
      <c r="T295" s="28"/>
      <c r="U295" s="28">
        <f t="shared" si="52"/>
        <v>0</v>
      </c>
      <c r="V295" s="6"/>
      <c r="W295" s="28">
        <f t="shared" si="53"/>
        <v>0</v>
      </c>
      <c r="X295" s="6"/>
      <c r="Y295" s="28">
        <f t="shared" si="54"/>
        <v>0</v>
      </c>
      <c r="Z295" s="6" t="s">
        <v>31</v>
      </c>
      <c r="AA295" s="6" t="s">
        <v>32</v>
      </c>
      <c r="AB295" s="12" t="s">
        <v>33</v>
      </c>
    </row>
    <row r="296" spans="1:28" ht="54" x14ac:dyDescent="0.25">
      <c r="A296" s="41">
        <v>294</v>
      </c>
      <c r="B296" s="92" t="s">
        <v>643</v>
      </c>
      <c r="C296" s="40" t="s">
        <v>543</v>
      </c>
      <c r="D296" s="47" t="s">
        <v>544</v>
      </c>
      <c r="E296" s="41">
        <f t="shared" ref="E296:E353" si="55">+H296+J296+L296+N296+P296+R296+T296+V296+X296</f>
        <v>1</v>
      </c>
      <c r="F296" s="30">
        <v>1075511.1769758603</v>
      </c>
      <c r="G296" s="28">
        <f t="shared" ref="G296:G353" si="56">+IFERROR(E296*F296," ")</f>
        <v>1075511.1769758603</v>
      </c>
      <c r="H296" s="88">
        <v>1</v>
      </c>
      <c r="I296" s="31">
        <f t="shared" ref="I296:I353" si="57">+IFERROR(H296*$F296," ")</f>
        <v>1075511.1769758603</v>
      </c>
      <c r="J296" s="6"/>
      <c r="K296" s="28">
        <f t="shared" ref="K296:K353" si="58">+IFERROR(J296*$F296," ")</f>
        <v>0</v>
      </c>
      <c r="L296" s="6"/>
      <c r="M296" s="28">
        <f t="shared" ref="M296:M353" si="59">+IFERROR(L296*$F296," ")</f>
        <v>0</v>
      </c>
      <c r="N296" s="89"/>
      <c r="O296" s="28">
        <f t="shared" ref="O296:O353" si="60">+IFERROR(N296*$F296," ")</f>
        <v>0</v>
      </c>
      <c r="P296" s="6"/>
      <c r="Q296" s="28">
        <f t="shared" ref="Q296:Q353" si="61">+IFERROR(P296*$F296," ")</f>
        <v>0</v>
      </c>
      <c r="R296" s="6"/>
      <c r="S296" s="28">
        <f t="shared" ref="S296:S353" si="62">+IFERROR(R296*$F296," ")</f>
        <v>0</v>
      </c>
      <c r="T296" s="28"/>
      <c r="U296" s="28">
        <f t="shared" ref="U296:U353" si="63">+IFERROR(T296*$F296," ")</f>
        <v>0</v>
      </c>
      <c r="V296" s="6"/>
      <c r="W296" s="28">
        <f t="shared" ref="W296:W353" si="64">+IFERROR(V296*$F296," ")</f>
        <v>0</v>
      </c>
      <c r="X296" s="6"/>
      <c r="Y296" s="28">
        <f t="shared" ref="Y296:Y353" si="65">+IFERROR(X296*$F296," ")</f>
        <v>0</v>
      </c>
      <c r="Z296" s="6" t="s">
        <v>31</v>
      </c>
      <c r="AA296" s="6" t="s">
        <v>32</v>
      </c>
      <c r="AB296" s="12" t="s">
        <v>33</v>
      </c>
    </row>
    <row r="297" spans="1:28" ht="40.5" x14ac:dyDescent="0.25">
      <c r="A297" s="41">
        <v>295</v>
      </c>
      <c r="B297" s="90" t="s">
        <v>644</v>
      </c>
      <c r="C297" s="90" t="s">
        <v>272</v>
      </c>
      <c r="D297" s="90" t="s">
        <v>273</v>
      </c>
      <c r="E297" s="41">
        <f t="shared" si="55"/>
        <v>2</v>
      </c>
      <c r="F297" s="30">
        <v>1261211.6525022448</v>
      </c>
      <c r="G297" s="28">
        <f t="shared" si="56"/>
        <v>2522423.3050044896</v>
      </c>
      <c r="H297" s="88"/>
      <c r="I297" s="31">
        <f t="shared" si="57"/>
        <v>0</v>
      </c>
      <c r="J297" s="6"/>
      <c r="K297" s="28">
        <f t="shared" si="58"/>
        <v>0</v>
      </c>
      <c r="L297" s="6"/>
      <c r="M297" s="28">
        <f t="shared" si="59"/>
        <v>0</v>
      </c>
      <c r="N297" s="89"/>
      <c r="O297" s="28">
        <f t="shared" si="60"/>
        <v>0</v>
      </c>
      <c r="P297" s="6"/>
      <c r="Q297" s="28">
        <f t="shared" si="61"/>
        <v>0</v>
      </c>
      <c r="R297" s="6"/>
      <c r="S297" s="28">
        <f t="shared" si="62"/>
        <v>0</v>
      </c>
      <c r="T297" s="28"/>
      <c r="U297" s="28">
        <f t="shared" si="63"/>
        <v>0</v>
      </c>
      <c r="V297" s="6">
        <v>2</v>
      </c>
      <c r="W297" s="28">
        <f t="shared" si="64"/>
        <v>2522423.3050044896</v>
      </c>
      <c r="X297" s="6"/>
      <c r="Y297" s="28">
        <f t="shared" si="65"/>
        <v>0</v>
      </c>
      <c r="Z297" s="6" t="s">
        <v>31</v>
      </c>
      <c r="AA297" s="6" t="s">
        <v>32</v>
      </c>
      <c r="AB297" s="12" t="s">
        <v>60</v>
      </c>
    </row>
    <row r="298" spans="1:28" ht="40.5" x14ac:dyDescent="0.25">
      <c r="A298" s="41">
        <v>296</v>
      </c>
      <c r="B298" s="90" t="s">
        <v>645</v>
      </c>
      <c r="C298" s="90" t="s">
        <v>272</v>
      </c>
      <c r="D298" s="90" t="s">
        <v>273</v>
      </c>
      <c r="E298" s="41">
        <f t="shared" si="55"/>
        <v>2</v>
      </c>
      <c r="F298" s="30">
        <v>495575.14344446297</v>
      </c>
      <c r="G298" s="28">
        <f t="shared" si="56"/>
        <v>991150.28688892594</v>
      </c>
      <c r="H298" s="88"/>
      <c r="I298" s="31">
        <f t="shared" si="57"/>
        <v>0</v>
      </c>
      <c r="J298" s="6"/>
      <c r="K298" s="28">
        <f t="shared" si="58"/>
        <v>0</v>
      </c>
      <c r="L298" s="6"/>
      <c r="M298" s="28">
        <f t="shared" si="59"/>
        <v>0</v>
      </c>
      <c r="N298" s="89"/>
      <c r="O298" s="28">
        <f t="shared" si="60"/>
        <v>0</v>
      </c>
      <c r="P298" s="6"/>
      <c r="Q298" s="28">
        <f t="shared" si="61"/>
        <v>0</v>
      </c>
      <c r="R298" s="6"/>
      <c r="S298" s="28">
        <f t="shared" si="62"/>
        <v>0</v>
      </c>
      <c r="T298" s="28"/>
      <c r="U298" s="28">
        <f t="shared" si="63"/>
        <v>0</v>
      </c>
      <c r="V298" s="6">
        <v>2</v>
      </c>
      <c r="W298" s="28">
        <f t="shared" si="64"/>
        <v>991150.28688892594</v>
      </c>
      <c r="X298" s="6"/>
      <c r="Y298" s="28">
        <f t="shared" si="65"/>
        <v>0</v>
      </c>
      <c r="Z298" s="6" t="s">
        <v>31</v>
      </c>
      <c r="AA298" s="6" t="s">
        <v>32</v>
      </c>
      <c r="AB298" s="12" t="s">
        <v>60</v>
      </c>
    </row>
    <row r="299" spans="1:28" ht="54" x14ac:dyDescent="0.25">
      <c r="A299" s="41">
        <v>297</v>
      </c>
      <c r="B299" s="90" t="s">
        <v>646</v>
      </c>
      <c r="C299" s="40" t="s">
        <v>647</v>
      </c>
      <c r="D299" s="40" t="s">
        <v>581</v>
      </c>
      <c r="E299" s="41">
        <f t="shared" si="55"/>
        <v>1</v>
      </c>
      <c r="F299" s="30">
        <v>2392582.1486666668</v>
      </c>
      <c r="G299" s="28">
        <f t="shared" si="56"/>
        <v>2392582.1486666668</v>
      </c>
      <c r="H299" s="88">
        <v>1</v>
      </c>
      <c r="I299" s="31">
        <f t="shared" si="57"/>
        <v>2392582.1486666668</v>
      </c>
      <c r="J299" s="6"/>
      <c r="K299" s="28">
        <f t="shared" si="58"/>
        <v>0</v>
      </c>
      <c r="L299" s="6"/>
      <c r="M299" s="28">
        <f t="shared" si="59"/>
        <v>0</v>
      </c>
      <c r="N299" s="89"/>
      <c r="O299" s="28">
        <f t="shared" si="60"/>
        <v>0</v>
      </c>
      <c r="P299" s="6"/>
      <c r="Q299" s="28">
        <f t="shared" si="61"/>
        <v>0</v>
      </c>
      <c r="R299" s="6"/>
      <c r="S299" s="28">
        <f t="shared" si="62"/>
        <v>0</v>
      </c>
      <c r="T299" s="28"/>
      <c r="U299" s="28">
        <f t="shared" si="63"/>
        <v>0</v>
      </c>
      <c r="V299" s="6"/>
      <c r="W299" s="28">
        <f t="shared" si="64"/>
        <v>0</v>
      </c>
      <c r="X299" s="6"/>
      <c r="Y299" s="28">
        <f t="shared" si="65"/>
        <v>0</v>
      </c>
      <c r="Z299" s="6" t="s">
        <v>31</v>
      </c>
      <c r="AA299" s="6" t="s">
        <v>32</v>
      </c>
      <c r="AB299" s="12" t="s">
        <v>33</v>
      </c>
    </row>
    <row r="300" spans="1:28" ht="27" x14ac:dyDescent="0.25">
      <c r="A300" s="41">
        <v>298</v>
      </c>
      <c r="B300" s="90" t="s">
        <v>648</v>
      </c>
      <c r="C300" s="90" t="s">
        <v>649</v>
      </c>
      <c r="D300" s="90" t="s">
        <v>650</v>
      </c>
      <c r="E300" s="41">
        <f t="shared" si="55"/>
        <v>3</v>
      </c>
      <c r="F300" s="30">
        <v>1461870.3198300458</v>
      </c>
      <c r="G300" s="28">
        <f t="shared" si="56"/>
        <v>4385610.9594901372</v>
      </c>
      <c r="H300" s="88">
        <v>3</v>
      </c>
      <c r="I300" s="31">
        <f t="shared" si="57"/>
        <v>4385610.9594901372</v>
      </c>
      <c r="J300" s="6"/>
      <c r="K300" s="28">
        <f t="shared" si="58"/>
        <v>0</v>
      </c>
      <c r="L300" s="6"/>
      <c r="M300" s="28">
        <f t="shared" si="59"/>
        <v>0</v>
      </c>
      <c r="N300" s="89"/>
      <c r="O300" s="28">
        <f t="shared" si="60"/>
        <v>0</v>
      </c>
      <c r="P300" s="6"/>
      <c r="Q300" s="28">
        <f t="shared" si="61"/>
        <v>0</v>
      </c>
      <c r="R300" s="6"/>
      <c r="S300" s="28">
        <f t="shared" si="62"/>
        <v>0</v>
      </c>
      <c r="T300" s="28"/>
      <c r="U300" s="28">
        <f t="shared" si="63"/>
        <v>0</v>
      </c>
      <c r="V300" s="6"/>
      <c r="W300" s="28">
        <f t="shared" si="64"/>
        <v>0</v>
      </c>
      <c r="X300" s="6"/>
      <c r="Y300" s="28">
        <f t="shared" si="65"/>
        <v>0</v>
      </c>
      <c r="Z300" s="6" t="s">
        <v>31</v>
      </c>
      <c r="AA300" s="6" t="s">
        <v>32</v>
      </c>
      <c r="AB300" s="12" t="s">
        <v>33</v>
      </c>
    </row>
    <row r="301" spans="1:28" ht="54" x14ac:dyDescent="0.25">
      <c r="A301" s="41">
        <v>299</v>
      </c>
      <c r="B301" s="47" t="s">
        <v>651</v>
      </c>
      <c r="C301" s="47" t="s">
        <v>543</v>
      </c>
      <c r="D301" s="47" t="s">
        <v>532</v>
      </c>
      <c r="E301" s="41">
        <f t="shared" si="55"/>
        <v>1</v>
      </c>
      <c r="F301" s="30">
        <v>2285000</v>
      </c>
      <c r="G301" s="28">
        <f t="shared" si="56"/>
        <v>2285000</v>
      </c>
      <c r="H301" s="88">
        <v>1</v>
      </c>
      <c r="I301" s="31">
        <f t="shared" si="57"/>
        <v>2285000</v>
      </c>
      <c r="J301" s="6"/>
      <c r="K301" s="28">
        <f t="shared" si="58"/>
        <v>0</v>
      </c>
      <c r="L301" s="6"/>
      <c r="M301" s="28">
        <f t="shared" si="59"/>
        <v>0</v>
      </c>
      <c r="N301" s="89"/>
      <c r="O301" s="28">
        <f t="shared" si="60"/>
        <v>0</v>
      </c>
      <c r="P301" s="6"/>
      <c r="Q301" s="28">
        <f t="shared" si="61"/>
        <v>0</v>
      </c>
      <c r="R301" s="6"/>
      <c r="S301" s="28">
        <f t="shared" si="62"/>
        <v>0</v>
      </c>
      <c r="T301" s="28"/>
      <c r="U301" s="28">
        <f t="shared" si="63"/>
        <v>0</v>
      </c>
      <c r="V301" s="6"/>
      <c r="W301" s="28">
        <f t="shared" si="64"/>
        <v>0</v>
      </c>
      <c r="X301" s="6"/>
      <c r="Y301" s="28">
        <f t="shared" si="65"/>
        <v>0</v>
      </c>
      <c r="Z301" s="6" t="s">
        <v>31</v>
      </c>
      <c r="AA301" s="6" t="s">
        <v>32</v>
      </c>
      <c r="AB301" s="12" t="s">
        <v>33</v>
      </c>
    </row>
    <row r="302" spans="1:28" ht="54" x14ac:dyDescent="0.25">
      <c r="A302" s="41">
        <v>300</v>
      </c>
      <c r="B302" s="47" t="s">
        <v>652</v>
      </c>
      <c r="C302" s="47" t="s">
        <v>543</v>
      </c>
      <c r="D302" s="47" t="s">
        <v>532</v>
      </c>
      <c r="E302" s="41">
        <f t="shared" si="55"/>
        <v>1</v>
      </c>
      <c r="F302" s="30">
        <v>885551.77792410669</v>
      </c>
      <c r="G302" s="28">
        <f t="shared" si="56"/>
        <v>885551.77792410669</v>
      </c>
      <c r="H302" s="88">
        <v>1</v>
      </c>
      <c r="I302" s="31">
        <f t="shared" si="57"/>
        <v>885551.77792410669</v>
      </c>
      <c r="J302" s="6"/>
      <c r="K302" s="28">
        <f t="shared" si="58"/>
        <v>0</v>
      </c>
      <c r="L302" s="6"/>
      <c r="M302" s="28">
        <f t="shared" si="59"/>
        <v>0</v>
      </c>
      <c r="N302" s="89"/>
      <c r="O302" s="28">
        <f t="shared" si="60"/>
        <v>0</v>
      </c>
      <c r="P302" s="6"/>
      <c r="Q302" s="28">
        <f t="shared" si="61"/>
        <v>0</v>
      </c>
      <c r="R302" s="6"/>
      <c r="S302" s="28">
        <f t="shared" si="62"/>
        <v>0</v>
      </c>
      <c r="T302" s="28"/>
      <c r="U302" s="28">
        <f t="shared" si="63"/>
        <v>0</v>
      </c>
      <c r="V302" s="6"/>
      <c r="W302" s="28">
        <f t="shared" si="64"/>
        <v>0</v>
      </c>
      <c r="X302" s="6"/>
      <c r="Y302" s="28">
        <f t="shared" si="65"/>
        <v>0</v>
      </c>
      <c r="Z302" s="6" t="s">
        <v>31</v>
      </c>
      <c r="AA302" s="6" t="s">
        <v>32</v>
      </c>
      <c r="AB302" s="12" t="s">
        <v>33</v>
      </c>
    </row>
    <row r="303" spans="1:28" ht="54" x14ac:dyDescent="0.25">
      <c r="A303" s="41">
        <v>301</v>
      </c>
      <c r="B303" s="47" t="s">
        <v>653</v>
      </c>
      <c r="C303" s="47" t="s">
        <v>531</v>
      </c>
      <c r="D303" s="47" t="s">
        <v>532</v>
      </c>
      <c r="E303" s="41">
        <f t="shared" si="55"/>
        <v>1</v>
      </c>
      <c r="F303" s="30">
        <v>1027018.2842666666</v>
      </c>
      <c r="G303" s="28">
        <f t="shared" si="56"/>
        <v>1027018.2842666666</v>
      </c>
      <c r="H303" s="88">
        <v>1</v>
      </c>
      <c r="I303" s="31">
        <f t="shared" si="57"/>
        <v>1027018.2842666666</v>
      </c>
      <c r="J303" s="6"/>
      <c r="K303" s="28">
        <f t="shared" si="58"/>
        <v>0</v>
      </c>
      <c r="L303" s="6"/>
      <c r="M303" s="28">
        <f t="shared" si="59"/>
        <v>0</v>
      </c>
      <c r="N303" s="89"/>
      <c r="O303" s="28">
        <f t="shared" si="60"/>
        <v>0</v>
      </c>
      <c r="P303" s="6"/>
      <c r="Q303" s="28">
        <f t="shared" si="61"/>
        <v>0</v>
      </c>
      <c r="R303" s="6"/>
      <c r="S303" s="28">
        <f t="shared" si="62"/>
        <v>0</v>
      </c>
      <c r="T303" s="28"/>
      <c r="U303" s="28">
        <f t="shared" si="63"/>
        <v>0</v>
      </c>
      <c r="V303" s="6"/>
      <c r="W303" s="28">
        <f t="shared" si="64"/>
        <v>0</v>
      </c>
      <c r="X303" s="6"/>
      <c r="Y303" s="28">
        <f t="shared" si="65"/>
        <v>0</v>
      </c>
      <c r="Z303" s="6" t="s">
        <v>31</v>
      </c>
      <c r="AA303" s="6" t="s">
        <v>32</v>
      </c>
      <c r="AB303" s="12" t="s">
        <v>33</v>
      </c>
    </row>
    <row r="304" spans="1:28" ht="54" x14ac:dyDescent="0.25">
      <c r="A304" s="41">
        <v>302</v>
      </c>
      <c r="B304" s="47" t="s">
        <v>654</v>
      </c>
      <c r="C304" s="47" t="s">
        <v>531</v>
      </c>
      <c r="D304" s="47" t="s">
        <v>532</v>
      </c>
      <c r="E304" s="41">
        <f t="shared" si="55"/>
        <v>1</v>
      </c>
      <c r="F304" s="30">
        <v>1910515.8859999999</v>
      </c>
      <c r="G304" s="28">
        <f t="shared" si="56"/>
        <v>1910515.8859999999</v>
      </c>
      <c r="H304" s="88">
        <v>1</v>
      </c>
      <c r="I304" s="31">
        <f t="shared" si="57"/>
        <v>1910515.8859999999</v>
      </c>
      <c r="J304" s="6"/>
      <c r="K304" s="28">
        <f t="shared" si="58"/>
        <v>0</v>
      </c>
      <c r="L304" s="6"/>
      <c r="M304" s="28">
        <f t="shared" si="59"/>
        <v>0</v>
      </c>
      <c r="N304" s="89"/>
      <c r="O304" s="28">
        <f t="shared" si="60"/>
        <v>0</v>
      </c>
      <c r="P304" s="6"/>
      <c r="Q304" s="28">
        <f t="shared" si="61"/>
        <v>0</v>
      </c>
      <c r="R304" s="6"/>
      <c r="S304" s="28">
        <f t="shared" si="62"/>
        <v>0</v>
      </c>
      <c r="T304" s="28"/>
      <c r="U304" s="28">
        <f t="shared" si="63"/>
        <v>0</v>
      </c>
      <c r="V304" s="6"/>
      <c r="W304" s="28">
        <f t="shared" si="64"/>
        <v>0</v>
      </c>
      <c r="X304" s="6"/>
      <c r="Y304" s="28">
        <f t="shared" si="65"/>
        <v>0</v>
      </c>
      <c r="Z304" s="6" t="s">
        <v>31</v>
      </c>
      <c r="AA304" s="6" t="s">
        <v>32</v>
      </c>
      <c r="AB304" s="12" t="s">
        <v>33</v>
      </c>
    </row>
    <row r="305" spans="1:28" ht="54" x14ac:dyDescent="0.25">
      <c r="A305" s="41">
        <v>303</v>
      </c>
      <c r="B305" s="47" t="s">
        <v>655</v>
      </c>
      <c r="C305" s="47" t="s">
        <v>531</v>
      </c>
      <c r="D305" s="47" t="s">
        <v>532</v>
      </c>
      <c r="E305" s="41">
        <f t="shared" si="55"/>
        <v>1</v>
      </c>
      <c r="F305" s="30">
        <v>1926103.9846337663</v>
      </c>
      <c r="G305" s="28">
        <f t="shared" si="56"/>
        <v>1926103.9846337663</v>
      </c>
      <c r="H305" s="88">
        <v>1</v>
      </c>
      <c r="I305" s="31">
        <f t="shared" si="57"/>
        <v>1926103.9846337663</v>
      </c>
      <c r="J305" s="6"/>
      <c r="K305" s="28">
        <f t="shared" si="58"/>
        <v>0</v>
      </c>
      <c r="L305" s="6"/>
      <c r="M305" s="28">
        <f t="shared" si="59"/>
        <v>0</v>
      </c>
      <c r="N305" s="89"/>
      <c r="O305" s="28">
        <f t="shared" si="60"/>
        <v>0</v>
      </c>
      <c r="P305" s="6"/>
      <c r="Q305" s="28">
        <f t="shared" si="61"/>
        <v>0</v>
      </c>
      <c r="R305" s="6"/>
      <c r="S305" s="28">
        <f t="shared" si="62"/>
        <v>0</v>
      </c>
      <c r="T305" s="28"/>
      <c r="U305" s="28">
        <f t="shared" si="63"/>
        <v>0</v>
      </c>
      <c r="V305" s="6"/>
      <c r="W305" s="28">
        <f t="shared" si="64"/>
        <v>0</v>
      </c>
      <c r="X305" s="6"/>
      <c r="Y305" s="28">
        <f t="shared" si="65"/>
        <v>0</v>
      </c>
      <c r="Z305" s="6" t="s">
        <v>31</v>
      </c>
      <c r="AA305" s="6" t="s">
        <v>32</v>
      </c>
      <c r="AB305" s="12" t="s">
        <v>33</v>
      </c>
    </row>
    <row r="306" spans="1:28" ht="27" x14ac:dyDescent="0.25">
      <c r="A306" s="41">
        <v>304</v>
      </c>
      <c r="B306" s="90" t="s">
        <v>656</v>
      </c>
      <c r="C306" s="90" t="s">
        <v>272</v>
      </c>
      <c r="D306" s="103" t="s">
        <v>657</v>
      </c>
      <c r="E306" s="41">
        <f t="shared" si="55"/>
        <v>2</v>
      </c>
      <c r="F306" s="30">
        <v>609835.86362233572</v>
      </c>
      <c r="G306" s="28">
        <f t="shared" si="56"/>
        <v>1219671.7272446714</v>
      </c>
      <c r="H306" s="88"/>
      <c r="I306" s="31">
        <f t="shared" si="57"/>
        <v>0</v>
      </c>
      <c r="J306" s="6"/>
      <c r="K306" s="28">
        <f t="shared" si="58"/>
        <v>0</v>
      </c>
      <c r="L306" s="6"/>
      <c r="M306" s="28">
        <f t="shared" si="59"/>
        <v>0</v>
      </c>
      <c r="N306" s="89"/>
      <c r="O306" s="28">
        <f t="shared" si="60"/>
        <v>0</v>
      </c>
      <c r="P306" s="6"/>
      <c r="Q306" s="28">
        <f t="shared" si="61"/>
        <v>0</v>
      </c>
      <c r="R306" s="6"/>
      <c r="S306" s="28">
        <f t="shared" si="62"/>
        <v>0</v>
      </c>
      <c r="T306" s="28"/>
      <c r="U306" s="28">
        <f t="shared" si="63"/>
        <v>0</v>
      </c>
      <c r="V306" s="6">
        <v>2</v>
      </c>
      <c r="W306" s="28">
        <f t="shared" si="64"/>
        <v>1219671.7272446714</v>
      </c>
      <c r="X306" s="6"/>
      <c r="Y306" s="28">
        <f t="shared" si="65"/>
        <v>0</v>
      </c>
      <c r="Z306" s="6" t="s">
        <v>31</v>
      </c>
      <c r="AA306" s="6" t="s">
        <v>32</v>
      </c>
      <c r="AB306" s="12" t="s">
        <v>60</v>
      </c>
    </row>
    <row r="307" spans="1:28" ht="54" x14ac:dyDescent="0.25">
      <c r="A307" s="41">
        <v>305</v>
      </c>
      <c r="B307" s="92" t="s">
        <v>658</v>
      </c>
      <c r="C307" s="40" t="s">
        <v>543</v>
      </c>
      <c r="D307" s="47" t="s">
        <v>544</v>
      </c>
      <c r="E307" s="41">
        <f t="shared" si="55"/>
        <v>1</v>
      </c>
      <c r="F307" s="30">
        <v>475040</v>
      </c>
      <c r="G307" s="28">
        <f t="shared" si="56"/>
        <v>475040</v>
      </c>
      <c r="H307" s="88">
        <v>1</v>
      </c>
      <c r="I307" s="31">
        <f t="shared" si="57"/>
        <v>475040</v>
      </c>
      <c r="J307" s="6"/>
      <c r="K307" s="28">
        <f t="shared" si="58"/>
        <v>0</v>
      </c>
      <c r="L307" s="6"/>
      <c r="M307" s="28">
        <f t="shared" si="59"/>
        <v>0</v>
      </c>
      <c r="N307" s="89"/>
      <c r="O307" s="28">
        <f t="shared" si="60"/>
        <v>0</v>
      </c>
      <c r="P307" s="6"/>
      <c r="Q307" s="28">
        <f t="shared" si="61"/>
        <v>0</v>
      </c>
      <c r="R307" s="6"/>
      <c r="S307" s="28">
        <f t="shared" si="62"/>
        <v>0</v>
      </c>
      <c r="T307" s="28"/>
      <c r="U307" s="28">
        <f t="shared" si="63"/>
        <v>0</v>
      </c>
      <c r="V307" s="6"/>
      <c r="W307" s="28">
        <f t="shared" si="64"/>
        <v>0</v>
      </c>
      <c r="X307" s="6"/>
      <c r="Y307" s="28">
        <f t="shared" si="65"/>
        <v>0</v>
      </c>
      <c r="Z307" s="6" t="s">
        <v>31</v>
      </c>
      <c r="AA307" s="6" t="s">
        <v>32</v>
      </c>
      <c r="AB307" s="12" t="s">
        <v>33</v>
      </c>
    </row>
    <row r="308" spans="1:28" ht="54" x14ac:dyDescent="0.25">
      <c r="A308" s="41">
        <v>306</v>
      </c>
      <c r="B308" s="92" t="s">
        <v>659</v>
      </c>
      <c r="C308" s="40" t="s">
        <v>543</v>
      </c>
      <c r="D308" s="47" t="s">
        <v>544</v>
      </c>
      <c r="E308" s="41">
        <f t="shared" si="55"/>
        <v>1</v>
      </c>
      <c r="F308" s="30">
        <v>588963.41524505452</v>
      </c>
      <c r="G308" s="28">
        <f t="shared" si="56"/>
        <v>588963.41524505452</v>
      </c>
      <c r="H308" s="88">
        <v>1</v>
      </c>
      <c r="I308" s="31">
        <f t="shared" si="57"/>
        <v>588963.41524505452</v>
      </c>
      <c r="J308" s="6"/>
      <c r="K308" s="28">
        <f t="shared" si="58"/>
        <v>0</v>
      </c>
      <c r="L308" s="6"/>
      <c r="M308" s="28">
        <f t="shared" si="59"/>
        <v>0</v>
      </c>
      <c r="N308" s="89"/>
      <c r="O308" s="28">
        <f t="shared" si="60"/>
        <v>0</v>
      </c>
      <c r="P308" s="6"/>
      <c r="Q308" s="28">
        <f t="shared" si="61"/>
        <v>0</v>
      </c>
      <c r="R308" s="6"/>
      <c r="S308" s="28">
        <f t="shared" si="62"/>
        <v>0</v>
      </c>
      <c r="T308" s="28"/>
      <c r="U308" s="28">
        <f t="shared" si="63"/>
        <v>0</v>
      </c>
      <c r="V308" s="6"/>
      <c r="W308" s="28">
        <f t="shared" si="64"/>
        <v>0</v>
      </c>
      <c r="X308" s="6"/>
      <c r="Y308" s="28">
        <f t="shared" si="65"/>
        <v>0</v>
      </c>
      <c r="Z308" s="6" t="s">
        <v>31</v>
      </c>
      <c r="AA308" s="6" t="s">
        <v>32</v>
      </c>
      <c r="AB308" s="12" t="s">
        <v>33</v>
      </c>
    </row>
    <row r="309" spans="1:28" ht="54" x14ac:dyDescent="0.25">
      <c r="A309" s="41">
        <v>307</v>
      </c>
      <c r="B309" s="92" t="s">
        <v>660</v>
      </c>
      <c r="C309" s="40" t="s">
        <v>543</v>
      </c>
      <c r="D309" s="47" t="s">
        <v>544</v>
      </c>
      <c r="E309" s="41">
        <f t="shared" si="55"/>
        <v>1</v>
      </c>
      <c r="F309" s="30">
        <v>697561.99782050657</v>
      </c>
      <c r="G309" s="28">
        <f t="shared" si="56"/>
        <v>697561.99782050657</v>
      </c>
      <c r="H309" s="88">
        <v>1</v>
      </c>
      <c r="I309" s="31">
        <f t="shared" si="57"/>
        <v>697561.99782050657</v>
      </c>
      <c r="J309" s="6"/>
      <c r="K309" s="28">
        <f t="shared" si="58"/>
        <v>0</v>
      </c>
      <c r="L309" s="6"/>
      <c r="M309" s="28">
        <f t="shared" si="59"/>
        <v>0</v>
      </c>
      <c r="N309" s="89"/>
      <c r="O309" s="28">
        <f t="shared" si="60"/>
        <v>0</v>
      </c>
      <c r="P309" s="6"/>
      <c r="Q309" s="28">
        <f t="shared" si="61"/>
        <v>0</v>
      </c>
      <c r="R309" s="6"/>
      <c r="S309" s="28">
        <f t="shared" si="62"/>
        <v>0</v>
      </c>
      <c r="T309" s="28"/>
      <c r="U309" s="28">
        <f t="shared" si="63"/>
        <v>0</v>
      </c>
      <c r="V309" s="6"/>
      <c r="W309" s="28">
        <f t="shared" si="64"/>
        <v>0</v>
      </c>
      <c r="X309" s="6"/>
      <c r="Y309" s="28">
        <f t="shared" si="65"/>
        <v>0</v>
      </c>
      <c r="Z309" s="6" t="s">
        <v>31</v>
      </c>
      <c r="AA309" s="6" t="s">
        <v>32</v>
      </c>
      <c r="AB309" s="12" t="s">
        <v>33</v>
      </c>
    </row>
    <row r="310" spans="1:28" ht="27" x14ac:dyDescent="0.25">
      <c r="A310" s="41">
        <v>308</v>
      </c>
      <c r="B310" s="90" t="s">
        <v>661</v>
      </c>
      <c r="C310" s="90" t="s">
        <v>649</v>
      </c>
      <c r="D310" s="90" t="s">
        <v>662</v>
      </c>
      <c r="E310" s="41">
        <f t="shared" si="55"/>
        <v>2</v>
      </c>
      <c r="F310" s="30">
        <v>1211362.1946307672</v>
      </c>
      <c r="G310" s="28">
        <f t="shared" si="56"/>
        <v>2422724.3892615344</v>
      </c>
      <c r="H310" s="88">
        <v>2</v>
      </c>
      <c r="I310" s="31">
        <f t="shared" si="57"/>
        <v>2422724.3892615344</v>
      </c>
      <c r="J310" s="6"/>
      <c r="K310" s="28">
        <f t="shared" si="58"/>
        <v>0</v>
      </c>
      <c r="L310" s="6"/>
      <c r="M310" s="28">
        <f t="shared" si="59"/>
        <v>0</v>
      </c>
      <c r="N310" s="89"/>
      <c r="O310" s="28">
        <f t="shared" si="60"/>
        <v>0</v>
      </c>
      <c r="P310" s="6"/>
      <c r="Q310" s="28">
        <f t="shared" si="61"/>
        <v>0</v>
      </c>
      <c r="R310" s="6"/>
      <c r="S310" s="28">
        <f t="shared" si="62"/>
        <v>0</v>
      </c>
      <c r="T310" s="28"/>
      <c r="U310" s="28">
        <f t="shared" si="63"/>
        <v>0</v>
      </c>
      <c r="V310" s="6"/>
      <c r="W310" s="28">
        <f t="shared" si="64"/>
        <v>0</v>
      </c>
      <c r="X310" s="6"/>
      <c r="Y310" s="28">
        <f t="shared" si="65"/>
        <v>0</v>
      </c>
      <c r="Z310" s="6" t="s">
        <v>31</v>
      </c>
      <c r="AA310" s="6" t="s">
        <v>32</v>
      </c>
      <c r="AB310" s="12" t="s">
        <v>33</v>
      </c>
    </row>
    <row r="311" spans="1:28" ht="40.5" x14ac:dyDescent="0.25">
      <c r="A311" s="41">
        <v>309</v>
      </c>
      <c r="B311" s="47" t="s">
        <v>663</v>
      </c>
      <c r="C311" s="40" t="s">
        <v>649</v>
      </c>
      <c r="D311" s="40" t="s">
        <v>662</v>
      </c>
      <c r="E311" s="41">
        <f t="shared" si="55"/>
        <v>2</v>
      </c>
      <c r="F311" s="30">
        <v>772599.71192159283</v>
      </c>
      <c r="G311" s="28">
        <f t="shared" si="56"/>
        <v>1545199.4238431857</v>
      </c>
      <c r="H311" s="88">
        <v>2</v>
      </c>
      <c r="I311" s="31">
        <f t="shared" si="57"/>
        <v>1545199.4238431857</v>
      </c>
      <c r="J311" s="6"/>
      <c r="K311" s="28">
        <f t="shared" si="58"/>
        <v>0</v>
      </c>
      <c r="L311" s="6"/>
      <c r="M311" s="28">
        <f t="shared" si="59"/>
        <v>0</v>
      </c>
      <c r="N311" s="89"/>
      <c r="O311" s="28">
        <f t="shared" si="60"/>
        <v>0</v>
      </c>
      <c r="P311" s="6"/>
      <c r="Q311" s="28">
        <f t="shared" si="61"/>
        <v>0</v>
      </c>
      <c r="R311" s="6"/>
      <c r="S311" s="28">
        <f t="shared" si="62"/>
        <v>0</v>
      </c>
      <c r="T311" s="28"/>
      <c r="U311" s="28">
        <f t="shared" si="63"/>
        <v>0</v>
      </c>
      <c r="V311" s="6"/>
      <c r="W311" s="28">
        <f t="shared" si="64"/>
        <v>0</v>
      </c>
      <c r="X311" s="6"/>
      <c r="Y311" s="28">
        <f t="shared" si="65"/>
        <v>0</v>
      </c>
      <c r="Z311" s="6" t="s">
        <v>31</v>
      </c>
      <c r="AA311" s="6" t="s">
        <v>32</v>
      </c>
      <c r="AB311" s="12" t="s">
        <v>33</v>
      </c>
    </row>
    <row r="312" spans="1:28" ht="40.5" x14ac:dyDescent="0.25">
      <c r="A312" s="41">
        <v>310</v>
      </c>
      <c r="B312" s="90" t="s">
        <v>664</v>
      </c>
      <c r="C312" s="90" t="s">
        <v>272</v>
      </c>
      <c r="D312" s="90" t="s">
        <v>273</v>
      </c>
      <c r="E312" s="41">
        <f t="shared" si="55"/>
        <v>1</v>
      </c>
      <c r="F312" s="30">
        <v>1113719</v>
      </c>
      <c r="G312" s="28">
        <f t="shared" si="56"/>
        <v>1113719</v>
      </c>
      <c r="H312" s="88"/>
      <c r="I312" s="31">
        <f t="shared" si="57"/>
        <v>0</v>
      </c>
      <c r="J312" s="6"/>
      <c r="K312" s="28">
        <f t="shared" si="58"/>
        <v>0</v>
      </c>
      <c r="L312" s="6"/>
      <c r="M312" s="28">
        <f t="shared" si="59"/>
        <v>0</v>
      </c>
      <c r="N312" s="89"/>
      <c r="O312" s="28">
        <f t="shared" si="60"/>
        <v>0</v>
      </c>
      <c r="P312" s="6"/>
      <c r="Q312" s="28">
        <f t="shared" si="61"/>
        <v>0</v>
      </c>
      <c r="R312" s="6"/>
      <c r="S312" s="28">
        <f t="shared" si="62"/>
        <v>0</v>
      </c>
      <c r="T312" s="28"/>
      <c r="U312" s="28">
        <f t="shared" si="63"/>
        <v>0</v>
      </c>
      <c r="V312" s="6">
        <v>1</v>
      </c>
      <c r="W312" s="28">
        <f t="shared" si="64"/>
        <v>1113719</v>
      </c>
      <c r="X312" s="6"/>
      <c r="Y312" s="28">
        <f t="shared" si="65"/>
        <v>0</v>
      </c>
      <c r="Z312" s="6" t="s">
        <v>31</v>
      </c>
      <c r="AA312" s="6" t="s">
        <v>32</v>
      </c>
      <c r="AB312" s="12" t="s">
        <v>60</v>
      </c>
    </row>
    <row r="313" spans="1:28" ht="40.5" x14ac:dyDescent="0.25">
      <c r="A313" s="41">
        <v>311</v>
      </c>
      <c r="B313" s="90" t="s">
        <v>665</v>
      </c>
      <c r="C313" s="90" t="s">
        <v>272</v>
      </c>
      <c r="D313" s="90" t="s">
        <v>273</v>
      </c>
      <c r="E313" s="41">
        <f t="shared" si="55"/>
        <v>1</v>
      </c>
      <c r="F313" s="30">
        <v>1274574</v>
      </c>
      <c r="G313" s="28">
        <f t="shared" si="56"/>
        <v>1274574</v>
      </c>
      <c r="H313" s="88"/>
      <c r="I313" s="31">
        <f t="shared" si="57"/>
        <v>0</v>
      </c>
      <c r="J313" s="6"/>
      <c r="K313" s="28">
        <f t="shared" si="58"/>
        <v>0</v>
      </c>
      <c r="L313" s="6"/>
      <c r="M313" s="28">
        <f t="shared" si="59"/>
        <v>0</v>
      </c>
      <c r="N313" s="89"/>
      <c r="O313" s="28">
        <f t="shared" si="60"/>
        <v>0</v>
      </c>
      <c r="P313" s="6"/>
      <c r="Q313" s="28">
        <f t="shared" si="61"/>
        <v>0</v>
      </c>
      <c r="R313" s="6"/>
      <c r="S313" s="28">
        <f t="shared" si="62"/>
        <v>0</v>
      </c>
      <c r="T313" s="28"/>
      <c r="U313" s="28">
        <f t="shared" si="63"/>
        <v>0</v>
      </c>
      <c r="V313" s="6">
        <v>1</v>
      </c>
      <c r="W313" s="28">
        <f t="shared" si="64"/>
        <v>1274574</v>
      </c>
      <c r="X313" s="6"/>
      <c r="Y313" s="28">
        <f t="shared" si="65"/>
        <v>0</v>
      </c>
      <c r="Z313" s="6" t="s">
        <v>31</v>
      </c>
      <c r="AA313" s="6" t="s">
        <v>32</v>
      </c>
      <c r="AB313" s="12" t="s">
        <v>60</v>
      </c>
    </row>
    <row r="314" spans="1:28" ht="40.5" x14ac:dyDescent="0.25">
      <c r="A314" s="41">
        <v>312</v>
      </c>
      <c r="B314" s="90" t="s">
        <v>666</v>
      </c>
      <c r="C314" s="90" t="s">
        <v>272</v>
      </c>
      <c r="D314" s="90" t="s">
        <v>273</v>
      </c>
      <c r="E314" s="41">
        <f t="shared" si="55"/>
        <v>1</v>
      </c>
      <c r="F314" s="30">
        <v>1636250</v>
      </c>
      <c r="G314" s="28">
        <f t="shared" si="56"/>
        <v>1636250</v>
      </c>
      <c r="H314" s="88"/>
      <c r="I314" s="31">
        <f t="shared" si="57"/>
        <v>0</v>
      </c>
      <c r="J314" s="6"/>
      <c r="K314" s="28">
        <f t="shared" si="58"/>
        <v>0</v>
      </c>
      <c r="L314" s="6"/>
      <c r="M314" s="28">
        <f t="shared" si="59"/>
        <v>0</v>
      </c>
      <c r="N314" s="89"/>
      <c r="O314" s="28">
        <f t="shared" si="60"/>
        <v>0</v>
      </c>
      <c r="P314" s="6"/>
      <c r="Q314" s="28">
        <f t="shared" si="61"/>
        <v>0</v>
      </c>
      <c r="R314" s="6"/>
      <c r="S314" s="28">
        <f t="shared" si="62"/>
        <v>0</v>
      </c>
      <c r="T314" s="28"/>
      <c r="U314" s="28">
        <f t="shared" si="63"/>
        <v>0</v>
      </c>
      <c r="V314" s="6">
        <v>1</v>
      </c>
      <c r="W314" s="28">
        <f t="shared" si="64"/>
        <v>1636250</v>
      </c>
      <c r="X314" s="6"/>
      <c r="Y314" s="28">
        <f t="shared" si="65"/>
        <v>0</v>
      </c>
      <c r="Z314" s="6" t="s">
        <v>31</v>
      </c>
      <c r="AA314" s="6" t="s">
        <v>32</v>
      </c>
      <c r="AB314" s="12" t="s">
        <v>60</v>
      </c>
    </row>
    <row r="315" spans="1:28" ht="40.5" x14ac:dyDescent="0.25">
      <c r="A315" s="41">
        <v>313</v>
      </c>
      <c r="B315" s="90" t="s">
        <v>667</v>
      </c>
      <c r="C315" s="90" t="s">
        <v>668</v>
      </c>
      <c r="D315" s="90" t="s">
        <v>273</v>
      </c>
      <c r="E315" s="41">
        <f t="shared" si="55"/>
        <v>1</v>
      </c>
      <c r="F315" s="30">
        <v>1612921.0068537144</v>
      </c>
      <c r="G315" s="28">
        <f t="shared" si="56"/>
        <v>1612921.0068537144</v>
      </c>
      <c r="H315" s="88"/>
      <c r="I315" s="31">
        <f t="shared" si="57"/>
        <v>0</v>
      </c>
      <c r="J315" s="6"/>
      <c r="K315" s="28">
        <f t="shared" si="58"/>
        <v>0</v>
      </c>
      <c r="L315" s="6"/>
      <c r="M315" s="28">
        <f t="shared" si="59"/>
        <v>0</v>
      </c>
      <c r="N315" s="89"/>
      <c r="O315" s="28">
        <f t="shared" si="60"/>
        <v>0</v>
      </c>
      <c r="P315" s="6"/>
      <c r="Q315" s="28">
        <f t="shared" si="61"/>
        <v>0</v>
      </c>
      <c r="R315" s="6"/>
      <c r="S315" s="28">
        <f t="shared" si="62"/>
        <v>0</v>
      </c>
      <c r="T315" s="28"/>
      <c r="U315" s="28">
        <f t="shared" si="63"/>
        <v>0</v>
      </c>
      <c r="V315" s="6">
        <v>1</v>
      </c>
      <c r="W315" s="28">
        <f t="shared" si="64"/>
        <v>1612921.0068537144</v>
      </c>
      <c r="X315" s="6"/>
      <c r="Y315" s="28">
        <f t="shared" si="65"/>
        <v>0</v>
      </c>
      <c r="Z315" s="6" t="s">
        <v>31</v>
      </c>
      <c r="AA315" s="6" t="s">
        <v>32</v>
      </c>
      <c r="AB315" s="12" t="s">
        <v>60</v>
      </c>
    </row>
    <row r="316" spans="1:28" ht="40.5" x14ac:dyDescent="0.25">
      <c r="A316" s="41">
        <v>314</v>
      </c>
      <c r="B316" s="90" t="s">
        <v>669</v>
      </c>
      <c r="C316" s="90" t="s">
        <v>272</v>
      </c>
      <c r="D316" s="90" t="s">
        <v>273</v>
      </c>
      <c r="E316" s="41">
        <f t="shared" si="55"/>
        <v>1</v>
      </c>
      <c r="F316" s="30">
        <v>1441921</v>
      </c>
      <c r="G316" s="28">
        <f t="shared" si="56"/>
        <v>1441921</v>
      </c>
      <c r="H316" s="88"/>
      <c r="I316" s="31">
        <f t="shared" si="57"/>
        <v>0</v>
      </c>
      <c r="J316" s="6"/>
      <c r="K316" s="28">
        <f t="shared" si="58"/>
        <v>0</v>
      </c>
      <c r="L316" s="6"/>
      <c r="M316" s="28">
        <f t="shared" si="59"/>
        <v>0</v>
      </c>
      <c r="N316" s="89"/>
      <c r="O316" s="28">
        <f t="shared" si="60"/>
        <v>0</v>
      </c>
      <c r="P316" s="6"/>
      <c r="Q316" s="28">
        <f t="shared" si="61"/>
        <v>0</v>
      </c>
      <c r="R316" s="6"/>
      <c r="S316" s="28">
        <f t="shared" si="62"/>
        <v>0</v>
      </c>
      <c r="T316" s="28"/>
      <c r="U316" s="28">
        <f t="shared" si="63"/>
        <v>0</v>
      </c>
      <c r="V316" s="6">
        <v>1</v>
      </c>
      <c r="W316" s="28">
        <f t="shared" si="64"/>
        <v>1441921</v>
      </c>
      <c r="X316" s="6"/>
      <c r="Y316" s="28">
        <f t="shared" si="65"/>
        <v>0</v>
      </c>
      <c r="Z316" s="6" t="s">
        <v>31</v>
      </c>
      <c r="AA316" s="6" t="s">
        <v>32</v>
      </c>
      <c r="AB316" s="12" t="s">
        <v>60</v>
      </c>
    </row>
    <row r="317" spans="1:28" ht="54" x14ac:dyDescent="0.25">
      <c r="A317" s="41">
        <v>315</v>
      </c>
      <c r="B317" s="47" t="s">
        <v>670</v>
      </c>
      <c r="C317" s="47" t="s">
        <v>531</v>
      </c>
      <c r="D317" s="47" t="s">
        <v>532</v>
      </c>
      <c r="E317" s="41">
        <f t="shared" si="55"/>
        <v>1</v>
      </c>
      <c r="F317" s="30">
        <v>832267.692561551</v>
      </c>
      <c r="G317" s="28">
        <f t="shared" si="56"/>
        <v>832267.692561551</v>
      </c>
      <c r="H317" s="88">
        <v>1</v>
      </c>
      <c r="I317" s="31">
        <f t="shared" si="57"/>
        <v>832267.692561551</v>
      </c>
      <c r="J317" s="6"/>
      <c r="K317" s="28">
        <f t="shared" si="58"/>
        <v>0</v>
      </c>
      <c r="L317" s="6"/>
      <c r="M317" s="28">
        <f t="shared" si="59"/>
        <v>0</v>
      </c>
      <c r="N317" s="89"/>
      <c r="O317" s="28">
        <f t="shared" si="60"/>
        <v>0</v>
      </c>
      <c r="P317" s="6"/>
      <c r="Q317" s="28">
        <f t="shared" si="61"/>
        <v>0</v>
      </c>
      <c r="R317" s="6"/>
      <c r="S317" s="28">
        <f t="shared" si="62"/>
        <v>0</v>
      </c>
      <c r="T317" s="28"/>
      <c r="U317" s="28">
        <f t="shared" si="63"/>
        <v>0</v>
      </c>
      <c r="V317" s="6"/>
      <c r="W317" s="28">
        <f t="shared" si="64"/>
        <v>0</v>
      </c>
      <c r="X317" s="6"/>
      <c r="Y317" s="28">
        <f t="shared" si="65"/>
        <v>0</v>
      </c>
      <c r="Z317" s="6" t="s">
        <v>31</v>
      </c>
      <c r="AA317" s="6" t="s">
        <v>32</v>
      </c>
      <c r="AB317" s="12" t="s">
        <v>33</v>
      </c>
    </row>
    <row r="318" spans="1:28" ht="54" x14ac:dyDescent="0.25">
      <c r="A318" s="41">
        <v>316</v>
      </c>
      <c r="B318" s="47" t="s">
        <v>671</v>
      </c>
      <c r="C318" s="47" t="s">
        <v>531</v>
      </c>
      <c r="D318" s="47" t="s">
        <v>532</v>
      </c>
      <c r="E318" s="41">
        <f t="shared" si="55"/>
        <v>1</v>
      </c>
      <c r="F318" s="30">
        <v>571541.80000000005</v>
      </c>
      <c r="G318" s="28">
        <f t="shared" si="56"/>
        <v>571541.80000000005</v>
      </c>
      <c r="H318" s="88">
        <v>1</v>
      </c>
      <c r="I318" s="31">
        <f t="shared" si="57"/>
        <v>571541.80000000005</v>
      </c>
      <c r="J318" s="6"/>
      <c r="K318" s="28">
        <f t="shared" si="58"/>
        <v>0</v>
      </c>
      <c r="L318" s="6"/>
      <c r="M318" s="28">
        <f t="shared" si="59"/>
        <v>0</v>
      </c>
      <c r="N318" s="89"/>
      <c r="O318" s="28">
        <f t="shared" si="60"/>
        <v>0</v>
      </c>
      <c r="P318" s="6"/>
      <c r="Q318" s="28">
        <f t="shared" si="61"/>
        <v>0</v>
      </c>
      <c r="R318" s="6"/>
      <c r="S318" s="28">
        <f t="shared" si="62"/>
        <v>0</v>
      </c>
      <c r="T318" s="28"/>
      <c r="U318" s="28">
        <f t="shared" si="63"/>
        <v>0</v>
      </c>
      <c r="V318" s="6"/>
      <c r="W318" s="28">
        <f t="shared" si="64"/>
        <v>0</v>
      </c>
      <c r="X318" s="6"/>
      <c r="Y318" s="28">
        <f t="shared" si="65"/>
        <v>0</v>
      </c>
      <c r="Z318" s="6" t="s">
        <v>31</v>
      </c>
      <c r="AA318" s="6" t="s">
        <v>32</v>
      </c>
      <c r="AB318" s="12" t="s">
        <v>33</v>
      </c>
    </row>
    <row r="319" spans="1:28" ht="54" x14ac:dyDescent="0.25">
      <c r="A319" s="41">
        <v>317</v>
      </c>
      <c r="B319" s="47" t="s">
        <v>672</v>
      </c>
      <c r="C319" s="47" t="s">
        <v>531</v>
      </c>
      <c r="D319" s="47" t="s">
        <v>532</v>
      </c>
      <c r="E319" s="41">
        <f t="shared" si="55"/>
        <v>1</v>
      </c>
      <c r="F319" s="30">
        <v>976815.25</v>
      </c>
      <c r="G319" s="28">
        <f t="shared" si="56"/>
        <v>976815.25</v>
      </c>
      <c r="H319" s="88">
        <v>1</v>
      </c>
      <c r="I319" s="31">
        <f t="shared" si="57"/>
        <v>976815.25</v>
      </c>
      <c r="J319" s="6"/>
      <c r="K319" s="28">
        <f t="shared" si="58"/>
        <v>0</v>
      </c>
      <c r="L319" s="6"/>
      <c r="M319" s="28">
        <f t="shared" si="59"/>
        <v>0</v>
      </c>
      <c r="N319" s="89"/>
      <c r="O319" s="28">
        <f t="shared" si="60"/>
        <v>0</v>
      </c>
      <c r="P319" s="6"/>
      <c r="Q319" s="28">
        <f t="shared" si="61"/>
        <v>0</v>
      </c>
      <c r="R319" s="6"/>
      <c r="S319" s="28">
        <f t="shared" si="62"/>
        <v>0</v>
      </c>
      <c r="T319" s="28"/>
      <c r="U319" s="28">
        <f t="shared" si="63"/>
        <v>0</v>
      </c>
      <c r="V319" s="6"/>
      <c r="W319" s="28">
        <f t="shared" si="64"/>
        <v>0</v>
      </c>
      <c r="X319" s="6"/>
      <c r="Y319" s="28">
        <f t="shared" si="65"/>
        <v>0</v>
      </c>
      <c r="Z319" s="6" t="s">
        <v>31</v>
      </c>
      <c r="AA319" s="6" t="s">
        <v>32</v>
      </c>
      <c r="AB319" s="12" t="s">
        <v>33</v>
      </c>
    </row>
    <row r="320" spans="1:28" ht="54" x14ac:dyDescent="0.25">
      <c r="A320" s="41">
        <v>318</v>
      </c>
      <c r="B320" s="47" t="s">
        <v>673</v>
      </c>
      <c r="C320" s="47" t="s">
        <v>531</v>
      </c>
      <c r="D320" s="47" t="s">
        <v>532</v>
      </c>
      <c r="E320" s="41">
        <f t="shared" si="55"/>
        <v>1</v>
      </c>
      <c r="F320" s="30">
        <v>957684.52711491997</v>
      </c>
      <c r="G320" s="28">
        <f t="shared" si="56"/>
        <v>957684.52711491997</v>
      </c>
      <c r="H320" s="88">
        <v>1</v>
      </c>
      <c r="I320" s="31">
        <f t="shared" si="57"/>
        <v>957684.52711491997</v>
      </c>
      <c r="J320" s="6"/>
      <c r="K320" s="28">
        <f t="shared" si="58"/>
        <v>0</v>
      </c>
      <c r="L320" s="6"/>
      <c r="M320" s="28">
        <f t="shared" si="59"/>
        <v>0</v>
      </c>
      <c r="N320" s="89"/>
      <c r="O320" s="28">
        <f t="shared" si="60"/>
        <v>0</v>
      </c>
      <c r="P320" s="6"/>
      <c r="Q320" s="28">
        <f t="shared" si="61"/>
        <v>0</v>
      </c>
      <c r="R320" s="6"/>
      <c r="S320" s="28">
        <f t="shared" si="62"/>
        <v>0</v>
      </c>
      <c r="T320" s="28"/>
      <c r="U320" s="28">
        <f t="shared" si="63"/>
        <v>0</v>
      </c>
      <c r="V320" s="6"/>
      <c r="W320" s="28">
        <f t="shared" si="64"/>
        <v>0</v>
      </c>
      <c r="X320" s="6"/>
      <c r="Y320" s="28">
        <f t="shared" si="65"/>
        <v>0</v>
      </c>
      <c r="Z320" s="6" t="s">
        <v>31</v>
      </c>
      <c r="AA320" s="6" t="s">
        <v>32</v>
      </c>
      <c r="AB320" s="12" t="s">
        <v>33</v>
      </c>
    </row>
    <row r="321" spans="1:28" ht="54" x14ac:dyDescent="0.25">
      <c r="A321" s="41">
        <v>319</v>
      </c>
      <c r="B321" s="47" t="s">
        <v>674</v>
      </c>
      <c r="C321" s="47" t="s">
        <v>531</v>
      </c>
      <c r="D321" s="47" t="s">
        <v>532</v>
      </c>
      <c r="E321" s="41">
        <f t="shared" si="55"/>
        <v>2</v>
      </c>
      <c r="F321" s="30">
        <v>1035125.4776352416</v>
      </c>
      <c r="G321" s="28">
        <f t="shared" si="56"/>
        <v>2070250.9552704832</v>
      </c>
      <c r="H321" s="88">
        <v>2</v>
      </c>
      <c r="I321" s="31">
        <f t="shared" si="57"/>
        <v>2070250.9552704832</v>
      </c>
      <c r="J321" s="6"/>
      <c r="K321" s="28">
        <f t="shared" si="58"/>
        <v>0</v>
      </c>
      <c r="L321" s="6"/>
      <c r="M321" s="28">
        <f t="shared" si="59"/>
        <v>0</v>
      </c>
      <c r="N321" s="89"/>
      <c r="O321" s="28">
        <f t="shared" si="60"/>
        <v>0</v>
      </c>
      <c r="P321" s="6"/>
      <c r="Q321" s="28">
        <f t="shared" si="61"/>
        <v>0</v>
      </c>
      <c r="R321" s="6"/>
      <c r="S321" s="28">
        <f t="shared" si="62"/>
        <v>0</v>
      </c>
      <c r="T321" s="28"/>
      <c r="U321" s="28">
        <f t="shared" si="63"/>
        <v>0</v>
      </c>
      <c r="V321" s="6"/>
      <c r="W321" s="28">
        <f t="shared" si="64"/>
        <v>0</v>
      </c>
      <c r="X321" s="6"/>
      <c r="Y321" s="28">
        <f t="shared" si="65"/>
        <v>0</v>
      </c>
      <c r="Z321" s="6" t="s">
        <v>31</v>
      </c>
      <c r="AA321" s="6" t="s">
        <v>32</v>
      </c>
      <c r="AB321" s="12" t="s">
        <v>33</v>
      </c>
    </row>
    <row r="322" spans="1:28" ht="54" x14ac:dyDescent="0.25">
      <c r="A322" s="41">
        <v>320</v>
      </c>
      <c r="B322" s="47" t="s">
        <v>675</v>
      </c>
      <c r="C322" s="47" t="s">
        <v>531</v>
      </c>
      <c r="D322" s="47" t="s">
        <v>532</v>
      </c>
      <c r="E322" s="41">
        <f t="shared" si="55"/>
        <v>1</v>
      </c>
      <c r="F322" s="30">
        <v>819347.49867779622</v>
      </c>
      <c r="G322" s="28">
        <f t="shared" si="56"/>
        <v>819347.49867779622</v>
      </c>
      <c r="H322" s="88">
        <v>1</v>
      </c>
      <c r="I322" s="31">
        <f t="shared" si="57"/>
        <v>819347.49867779622</v>
      </c>
      <c r="J322" s="6"/>
      <c r="K322" s="28">
        <f t="shared" si="58"/>
        <v>0</v>
      </c>
      <c r="L322" s="6"/>
      <c r="M322" s="28">
        <f t="shared" si="59"/>
        <v>0</v>
      </c>
      <c r="N322" s="89"/>
      <c r="O322" s="28">
        <f t="shared" si="60"/>
        <v>0</v>
      </c>
      <c r="P322" s="6"/>
      <c r="Q322" s="28">
        <f t="shared" si="61"/>
        <v>0</v>
      </c>
      <c r="R322" s="6"/>
      <c r="S322" s="28">
        <f t="shared" si="62"/>
        <v>0</v>
      </c>
      <c r="T322" s="28"/>
      <c r="U322" s="28">
        <f t="shared" si="63"/>
        <v>0</v>
      </c>
      <c r="V322" s="6"/>
      <c r="W322" s="28">
        <f t="shared" si="64"/>
        <v>0</v>
      </c>
      <c r="X322" s="6"/>
      <c r="Y322" s="28">
        <f t="shared" si="65"/>
        <v>0</v>
      </c>
      <c r="Z322" s="6" t="s">
        <v>31</v>
      </c>
      <c r="AA322" s="6" t="s">
        <v>32</v>
      </c>
      <c r="AB322" s="12" t="s">
        <v>33</v>
      </c>
    </row>
    <row r="323" spans="1:28" ht="54" x14ac:dyDescent="0.25">
      <c r="A323" s="41">
        <v>321</v>
      </c>
      <c r="B323" s="47" t="s">
        <v>676</v>
      </c>
      <c r="C323" s="40" t="s">
        <v>565</v>
      </c>
      <c r="D323" s="47" t="s">
        <v>677</v>
      </c>
      <c r="E323" s="41">
        <f t="shared" si="55"/>
        <v>1</v>
      </c>
      <c r="F323" s="30">
        <v>3819244</v>
      </c>
      <c r="G323" s="28">
        <f t="shared" si="56"/>
        <v>3819244</v>
      </c>
      <c r="H323" s="88">
        <v>1</v>
      </c>
      <c r="I323" s="31">
        <f t="shared" si="57"/>
        <v>3819244</v>
      </c>
      <c r="J323" s="6"/>
      <c r="K323" s="28">
        <f t="shared" si="58"/>
        <v>0</v>
      </c>
      <c r="L323" s="6"/>
      <c r="M323" s="28">
        <f t="shared" si="59"/>
        <v>0</v>
      </c>
      <c r="N323" s="89"/>
      <c r="O323" s="28">
        <f t="shared" si="60"/>
        <v>0</v>
      </c>
      <c r="P323" s="6"/>
      <c r="Q323" s="28">
        <f t="shared" si="61"/>
        <v>0</v>
      </c>
      <c r="R323" s="6"/>
      <c r="S323" s="28">
        <f t="shared" si="62"/>
        <v>0</v>
      </c>
      <c r="T323" s="28"/>
      <c r="U323" s="28">
        <f t="shared" si="63"/>
        <v>0</v>
      </c>
      <c r="V323" s="6"/>
      <c r="W323" s="28">
        <f t="shared" si="64"/>
        <v>0</v>
      </c>
      <c r="X323" s="6"/>
      <c r="Y323" s="28">
        <f t="shared" si="65"/>
        <v>0</v>
      </c>
      <c r="Z323" s="6" t="s">
        <v>31</v>
      </c>
      <c r="AA323" s="6" t="s">
        <v>32</v>
      </c>
      <c r="AB323" s="12" t="s">
        <v>33</v>
      </c>
    </row>
    <row r="324" spans="1:28" x14ac:dyDescent="0.25">
      <c r="A324" s="41">
        <v>322</v>
      </c>
      <c r="B324" s="90" t="s">
        <v>678</v>
      </c>
      <c r="C324" s="40" t="s">
        <v>679</v>
      </c>
      <c r="D324" s="40" t="s">
        <v>85</v>
      </c>
      <c r="E324" s="41">
        <f t="shared" si="55"/>
        <v>18</v>
      </c>
      <c r="F324" s="30">
        <v>207406.87700000001</v>
      </c>
      <c r="G324" s="28">
        <f t="shared" si="56"/>
        <v>3733323.7860000003</v>
      </c>
      <c r="H324" s="88">
        <v>2</v>
      </c>
      <c r="I324" s="31">
        <f t="shared" si="57"/>
        <v>414813.75400000002</v>
      </c>
      <c r="J324" s="6"/>
      <c r="K324" s="28">
        <f t="shared" si="58"/>
        <v>0</v>
      </c>
      <c r="L324" s="6"/>
      <c r="M324" s="28">
        <f t="shared" si="59"/>
        <v>0</v>
      </c>
      <c r="N324" s="89"/>
      <c r="O324" s="28">
        <f t="shared" si="60"/>
        <v>0</v>
      </c>
      <c r="P324" s="6">
        <v>1</v>
      </c>
      <c r="Q324" s="28">
        <f t="shared" si="61"/>
        <v>207406.87700000001</v>
      </c>
      <c r="R324" s="6"/>
      <c r="S324" s="28">
        <f t="shared" si="62"/>
        <v>0</v>
      </c>
      <c r="T324" s="28"/>
      <c r="U324" s="28">
        <f t="shared" si="63"/>
        <v>0</v>
      </c>
      <c r="V324" s="6">
        <v>15</v>
      </c>
      <c r="W324" s="28">
        <f t="shared" si="64"/>
        <v>3111103.1550000003</v>
      </c>
      <c r="X324" s="6"/>
      <c r="Y324" s="28">
        <f t="shared" si="65"/>
        <v>0</v>
      </c>
      <c r="Z324" s="6" t="s">
        <v>31</v>
      </c>
      <c r="AA324" s="6" t="s">
        <v>32</v>
      </c>
      <c r="AB324" s="12" t="s">
        <v>60</v>
      </c>
    </row>
    <row r="325" spans="1:28" ht="23.25" customHeight="1" x14ac:dyDescent="0.25">
      <c r="A325" s="41">
        <v>323</v>
      </c>
      <c r="B325" s="90" t="s">
        <v>680</v>
      </c>
      <c r="C325" s="40" t="s">
        <v>681</v>
      </c>
      <c r="D325" s="40" t="s">
        <v>187</v>
      </c>
      <c r="E325" s="41">
        <f t="shared" si="55"/>
        <v>19</v>
      </c>
      <c r="F325" s="30">
        <v>259748.78700000001</v>
      </c>
      <c r="G325" s="28">
        <f t="shared" si="56"/>
        <v>4935226.9529999997</v>
      </c>
      <c r="H325" s="88"/>
      <c r="I325" s="31">
        <f t="shared" si="57"/>
        <v>0</v>
      </c>
      <c r="J325" s="6">
        <v>2</v>
      </c>
      <c r="K325" s="28">
        <f t="shared" si="58"/>
        <v>519497.57400000002</v>
      </c>
      <c r="L325" s="6">
        <v>10</v>
      </c>
      <c r="M325" s="28">
        <f t="shared" si="59"/>
        <v>2597487.87</v>
      </c>
      <c r="N325" s="89"/>
      <c r="O325" s="28">
        <f t="shared" si="60"/>
        <v>0</v>
      </c>
      <c r="P325" s="6">
        <v>7</v>
      </c>
      <c r="Q325" s="28">
        <f t="shared" si="61"/>
        <v>1818241.5090000001</v>
      </c>
      <c r="R325" s="6"/>
      <c r="S325" s="28">
        <f t="shared" si="62"/>
        <v>0</v>
      </c>
      <c r="T325" s="28"/>
      <c r="U325" s="28">
        <f t="shared" si="63"/>
        <v>0</v>
      </c>
      <c r="V325" s="6"/>
      <c r="W325" s="28">
        <f t="shared" si="64"/>
        <v>0</v>
      </c>
      <c r="X325" s="6">
        <v>0</v>
      </c>
      <c r="Y325" s="28">
        <f t="shared" si="65"/>
        <v>0</v>
      </c>
      <c r="Z325" s="6" t="s">
        <v>31</v>
      </c>
      <c r="AA325" s="6" t="s">
        <v>32</v>
      </c>
      <c r="AB325" s="12" t="s">
        <v>41</v>
      </c>
    </row>
    <row r="326" spans="1:28" ht="21" customHeight="1" x14ac:dyDescent="0.25">
      <c r="A326" s="41">
        <v>324</v>
      </c>
      <c r="B326" s="90" t="s">
        <v>682</v>
      </c>
      <c r="C326" s="40" t="s">
        <v>461</v>
      </c>
      <c r="D326" s="40" t="s">
        <v>187</v>
      </c>
      <c r="E326" s="41">
        <f t="shared" si="55"/>
        <v>4</v>
      </c>
      <c r="F326" s="30">
        <v>94010</v>
      </c>
      <c r="G326" s="28">
        <f t="shared" si="56"/>
        <v>376040</v>
      </c>
      <c r="H326" s="88"/>
      <c r="I326" s="31">
        <f t="shared" si="57"/>
        <v>0</v>
      </c>
      <c r="J326" s="6">
        <v>3</v>
      </c>
      <c r="K326" s="28">
        <f t="shared" si="58"/>
        <v>282030</v>
      </c>
      <c r="L326" s="6">
        <v>1</v>
      </c>
      <c r="M326" s="28">
        <f t="shared" si="59"/>
        <v>94010</v>
      </c>
      <c r="N326" s="89"/>
      <c r="O326" s="28">
        <f t="shared" si="60"/>
        <v>0</v>
      </c>
      <c r="P326" s="6"/>
      <c r="Q326" s="28">
        <f t="shared" si="61"/>
        <v>0</v>
      </c>
      <c r="R326" s="6"/>
      <c r="S326" s="28">
        <f t="shared" si="62"/>
        <v>0</v>
      </c>
      <c r="T326" s="28"/>
      <c r="U326" s="28">
        <f t="shared" si="63"/>
        <v>0</v>
      </c>
      <c r="V326" s="6"/>
      <c r="W326" s="28">
        <f t="shared" si="64"/>
        <v>0</v>
      </c>
      <c r="X326" s="6"/>
      <c r="Y326" s="28">
        <f t="shared" si="65"/>
        <v>0</v>
      </c>
      <c r="Z326" s="6" t="s">
        <v>31</v>
      </c>
      <c r="AA326" s="6" t="s">
        <v>32</v>
      </c>
      <c r="AB326" s="12" t="s">
        <v>76</v>
      </c>
    </row>
    <row r="327" spans="1:28" x14ac:dyDescent="0.25">
      <c r="A327" s="41">
        <v>325</v>
      </c>
      <c r="B327" s="90" t="s">
        <v>683</v>
      </c>
      <c r="C327" s="40" t="s">
        <v>78</v>
      </c>
      <c r="D327" s="40" t="s">
        <v>684</v>
      </c>
      <c r="E327" s="41">
        <f t="shared" si="55"/>
        <v>10</v>
      </c>
      <c r="F327" s="30">
        <v>494483.22279999999</v>
      </c>
      <c r="G327" s="28">
        <f t="shared" si="56"/>
        <v>4944832.2280000001</v>
      </c>
      <c r="H327" s="88">
        <v>10</v>
      </c>
      <c r="I327" s="31">
        <f t="shared" si="57"/>
        <v>4944832.2280000001</v>
      </c>
      <c r="J327" s="6"/>
      <c r="K327" s="28">
        <f t="shared" si="58"/>
        <v>0</v>
      </c>
      <c r="L327" s="6"/>
      <c r="M327" s="28">
        <f t="shared" si="59"/>
        <v>0</v>
      </c>
      <c r="N327" s="89"/>
      <c r="O327" s="28">
        <f t="shared" si="60"/>
        <v>0</v>
      </c>
      <c r="P327" s="6"/>
      <c r="Q327" s="28">
        <f t="shared" si="61"/>
        <v>0</v>
      </c>
      <c r="R327" s="6"/>
      <c r="S327" s="28">
        <f t="shared" si="62"/>
        <v>0</v>
      </c>
      <c r="T327" s="28"/>
      <c r="U327" s="28">
        <f t="shared" si="63"/>
        <v>0</v>
      </c>
      <c r="V327" s="6"/>
      <c r="W327" s="28">
        <f t="shared" si="64"/>
        <v>0</v>
      </c>
      <c r="X327" s="6"/>
      <c r="Y327" s="28">
        <f t="shared" si="65"/>
        <v>0</v>
      </c>
      <c r="Z327" s="6" t="s">
        <v>31</v>
      </c>
      <c r="AA327" s="6" t="s">
        <v>32</v>
      </c>
      <c r="AB327" s="12" t="s">
        <v>33</v>
      </c>
    </row>
    <row r="328" spans="1:28" x14ac:dyDescent="0.25">
      <c r="A328" s="41">
        <v>326</v>
      </c>
      <c r="B328" s="90" t="s">
        <v>685</v>
      </c>
      <c r="C328" s="92" t="s">
        <v>686</v>
      </c>
      <c r="D328" s="92" t="s">
        <v>55</v>
      </c>
      <c r="E328" s="41">
        <f t="shared" si="55"/>
        <v>1</v>
      </c>
      <c r="F328" s="30">
        <v>2152961.09</v>
      </c>
      <c r="G328" s="28">
        <f t="shared" si="56"/>
        <v>2152961.09</v>
      </c>
      <c r="H328" s="88"/>
      <c r="I328" s="31">
        <f t="shared" si="57"/>
        <v>0</v>
      </c>
      <c r="J328" s="6"/>
      <c r="K328" s="28">
        <f t="shared" si="58"/>
        <v>0</v>
      </c>
      <c r="L328" s="6"/>
      <c r="M328" s="28">
        <f t="shared" si="59"/>
        <v>0</v>
      </c>
      <c r="N328" s="89"/>
      <c r="O328" s="28">
        <f t="shared" si="60"/>
        <v>0</v>
      </c>
      <c r="P328" s="6"/>
      <c r="Q328" s="28">
        <f t="shared" si="61"/>
        <v>0</v>
      </c>
      <c r="R328" s="6"/>
      <c r="S328" s="28">
        <f t="shared" si="62"/>
        <v>0</v>
      </c>
      <c r="T328" s="28"/>
      <c r="U328" s="28">
        <f t="shared" si="63"/>
        <v>0</v>
      </c>
      <c r="V328" s="6">
        <v>1</v>
      </c>
      <c r="W328" s="28">
        <f t="shared" si="64"/>
        <v>2152961.09</v>
      </c>
      <c r="X328" s="6"/>
      <c r="Y328" s="28">
        <f t="shared" si="65"/>
        <v>0</v>
      </c>
      <c r="Z328" s="6" t="s">
        <v>31</v>
      </c>
      <c r="AA328" s="6" t="s">
        <v>32</v>
      </c>
      <c r="AB328" s="12" t="s">
        <v>60</v>
      </c>
    </row>
    <row r="329" spans="1:28" x14ac:dyDescent="0.25">
      <c r="A329" s="41">
        <v>327</v>
      </c>
      <c r="B329" s="90" t="s">
        <v>687</v>
      </c>
      <c r="C329" s="40" t="s">
        <v>688</v>
      </c>
      <c r="D329" s="40" t="s">
        <v>85</v>
      </c>
      <c r="E329" s="41">
        <f t="shared" si="55"/>
        <v>6</v>
      </c>
      <c r="F329" s="30">
        <v>218648.21058995841</v>
      </c>
      <c r="G329" s="28">
        <f t="shared" si="56"/>
        <v>1311889.2635397506</v>
      </c>
      <c r="H329" s="88">
        <v>3</v>
      </c>
      <c r="I329" s="31">
        <f t="shared" si="57"/>
        <v>655944.6317698753</v>
      </c>
      <c r="J329" s="6">
        <v>2</v>
      </c>
      <c r="K329" s="28">
        <f t="shared" si="58"/>
        <v>437296.42117991683</v>
      </c>
      <c r="L329" s="6">
        <v>1</v>
      </c>
      <c r="M329" s="28">
        <f t="shared" si="59"/>
        <v>218648.21058995841</v>
      </c>
      <c r="N329" s="89"/>
      <c r="O329" s="28">
        <f t="shared" si="60"/>
        <v>0</v>
      </c>
      <c r="P329" s="6"/>
      <c r="Q329" s="28">
        <f t="shared" si="61"/>
        <v>0</v>
      </c>
      <c r="R329" s="6"/>
      <c r="S329" s="28">
        <f t="shared" si="62"/>
        <v>0</v>
      </c>
      <c r="T329" s="28"/>
      <c r="U329" s="28">
        <f t="shared" si="63"/>
        <v>0</v>
      </c>
      <c r="V329" s="6"/>
      <c r="W329" s="28">
        <f t="shared" si="64"/>
        <v>0</v>
      </c>
      <c r="X329" s="6"/>
      <c r="Y329" s="28">
        <f t="shared" si="65"/>
        <v>0</v>
      </c>
      <c r="Z329" s="6" t="s">
        <v>31</v>
      </c>
      <c r="AA329" s="6" t="s">
        <v>32</v>
      </c>
      <c r="AB329" s="12" t="s">
        <v>33</v>
      </c>
    </row>
    <row r="330" spans="1:28" x14ac:dyDescent="0.25">
      <c r="A330" s="41">
        <v>328</v>
      </c>
      <c r="B330" s="90" t="s">
        <v>689</v>
      </c>
      <c r="C330" s="40" t="s">
        <v>451</v>
      </c>
      <c r="D330" s="40" t="s">
        <v>690</v>
      </c>
      <c r="E330" s="41">
        <f t="shared" si="55"/>
        <v>73</v>
      </c>
      <c r="F330" s="30">
        <v>267872.58794330753</v>
      </c>
      <c r="G330" s="28">
        <f t="shared" si="56"/>
        <v>19554698.919861451</v>
      </c>
      <c r="H330" s="88">
        <v>30</v>
      </c>
      <c r="I330" s="31">
        <f t="shared" si="57"/>
        <v>8036177.6382992258</v>
      </c>
      <c r="J330" s="6">
        <v>3</v>
      </c>
      <c r="K330" s="28">
        <f t="shared" si="58"/>
        <v>803617.76382992254</v>
      </c>
      <c r="L330" s="6">
        <v>5</v>
      </c>
      <c r="M330" s="28">
        <f t="shared" si="59"/>
        <v>1339362.9397165377</v>
      </c>
      <c r="N330" s="89"/>
      <c r="O330" s="28">
        <f t="shared" si="60"/>
        <v>0</v>
      </c>
      <c r="P330" s="6">
        <v>6</v>
      </c>
      <c r="Q330" s="28">
        <f t="shared" si="61"/>
        <v>1607235.5276598451</v>
      </c>
      <c r="R330" s="6">
        <v>4</v>
      </c>
      <c r="S330" s="28">
        <f t="shared" si="62"/>
        <v>1071490.3517732301</v>
      </c>
      <c r="T330" s="28">
        <v>5</v>
      </c>
      <c r="U330" s="28">
        <f t="shared" si="63"/>
        <v>1339362.9397165377</v>
      </c>
      <c r="V330" s="6">
        <v>20</v>
      </c>
      <c r="W330" s="28">
        <f t="shared" si="64"/>
        <v>5357451.7588661509</v>
      </c>
      <c r="X330" s="6"/>
      <c r="Y330" s="28">
        <f t="shared" si="65"/>
        <v>0</v>
      </c>
      <c r="Z330" s="6" t="s">
        <v>31</v>
      </c>
      <c r="AA330" s="6" t="s">
        <v>32</v>
      </c>
      <c r="AB330" s="12" t="s">
        <v>60</v>
      </c>
    </row>
    <row r="331" spans="1:28" ht="23.25" customHeight="1" x14ac:dyDescent="0.25">
      <c r="A331" s="41">
        <v>329</v>
      </c>
      <c r="B331" s="40" t="s">
        <v>691</v>
      </c>
      <c r="C331" s="92" t="s">
        <v>692</v>
      </c>
      <c r="D331" s="87" t="s">
        <v>336</v>
      </c>
      <c r="E331" s="41">
        <f t="shared" si="55"/>
        <v>1</v>
      </c>
      <c r="F331" s="30">
        <v>1267074.3992738773</v>
      </c>
      <c r="G331" s="28">
        <f t="shared" si="56"/>
        <v>1267074.3992738773</v>
      </c>
      <c r="H331" s="88"/>
      <c r="I331" s="31">
        <f t="shared" si="57"/>
        <v>0</v>
      </c>
      <c r="J331" s="6"/>
      <c r="K331" s="28">
        <f t="shared" si="58"/>
        <v>0</v>
      </c>
      <c r="L331" s="6">
        <v>1</v>
      </c>
      <c r="M331" s="28">
        <f t="shared" si="59"/>
        <v>1267074.3992738773</v>
      </c>
      <c r="N331" s="89"/>
      <c r="O331" s="28">
        <f t="shared" si="60"/>
        <v>0</v>
      </c>
      <c r="P331" s="6"/>
      <c r="Q331" s="28">
        <f t="shared" si="61"/>
        <v>0</v>
      </c>
      <c r="R331" s="6"/>
      <c r="S331" s="28">
        <f t="shared" si="62"/>
        <v>0</v>
      </c>
      <c r="T331" s="28"/>
      <c r="U331" s="28">
        <f t="shared" si="63"/>
        <v>0</v>
      </c>
      <c r="V331" s="6"/>
      <c r="W331" s="28">
        <f t="shared" si="64"/>
        <v>0</v>
      </c>
      <c r="X331" s="6"/>
      <c r="Y331" s="28">
        <f t="shared" si="65"/>
        <v>0</v>
      </c>
      <c r="Z331" s="6" t="s">
        <v>31</v>
      </c>
      <c r="AA331" s="6" t="s">
        <v>32</v>
      </c>
      <c r="AB331" s="12" t="s">
        <v>76</v>
      </c>
    </row>
    <row r="332" spans="1:28" x14ac:dyDescent="0.25">
      <c r="A332" s="41">
        <v>330</v>
      </c>
      <c r="B332" s="90" t="s">
        <v>693</v>
      </c>
      <c r="C332" s="90" t="s">
        <v>694</v>
      </c>
      <c r="D332" s="90" t="s">
        <v>464</v>
      </c>
      <c r="E332" s="41">
        <f t="shared" si="55"/>
        <v>1</v>
      </c>
      <c r="F332" s="30">
        <v>151726.15805635721</v>
      </c>
      <c r="G332" s="28">
        <f t="shared" si="56"/>
        <v>151726.15805635721</v>
      </c>
      <c r="H332" s="88"/>
      <c r="I332" s="31">
        <f t="shared" si="57"/>
        <v>0</v>
      </c>
      <c r="J332" s="6"/>
      <c r="K332" s="28">
        <f t="shared" si="58"/>
        <v>0</v>
      </c>
      <c r="L332" s="6"/>
      <c r="M332" s="28">
        <f t="shared" si="59"/>
        <v>0</v>
      </c>
      <c r="N332" s="89"/>
      <c r="O332" s="28">
        <f t="shared" si="60"/>
        <v>0</v>
      </c>
      <c r="P332" s="6"/>
      <c r="Q332" s="28">
        <f t="shared" si="61"/>
        <v>0</v>
      </c>
      <c r="R332" s="6"/>
      <c r="S332" s="28">
        <f t="shared" si="62"/>
        <v>0</v>
      </c>
      <c r="T332" s="28"/>
      <c r="U332" s="28">
        <f t="shared" si="63"/>
        <v>0</v>
      </c>
      <c r="V332" s="6">
        <v>1</v>
      </c>
      <c r="W332" s="28">
        <f t="shared" si="64"/>
        <v>151726.15805635721</v>
      </c>
      <c r="X332" s="6"/>
      <c r="Y332" s="28">
        <f t="shared" si="65"/>
        <v>0</v>
      </c>
      <c r="Z332" s="6" t="s">
        <v>31</v>
      </c>
      <c r="AA332" s="6" t="s">
        <v>32</v>
      </c>
      <c r="AB332" s="12" t="s">
        <v>60</v>
      </c>
    </row>
    <row r="333" spans="1:28" ht="40.5" x14ac:dyDescent="0.25">
      <c r="A333" s="41">
        <v>331</v>
      </c>
      <c r="B333" s="90" t="s">
        <v>695</v>
      </c>
      <c r="C333" s="90" t="s">
        <v>272</v>
      </c>
      <c r="D333" s="90" t="s">
        <v>273</v>
      </c>
      <c r="E333" s="41">
        <f t="shared" si="55"/>
        <v>2</v>
      </c>
      <c r="F333" s="30">
        <v>3130034.6284985412</v>
      </c>
      <c r="G333" s="28">
        <f t="shared" si="56"/>
        <v>6260069.2569970824</v>
      </c>
      <c r="H333" s="88"/>
      <c r="I333" s="31">
        <f t="shared" si="57"/>
        <v>0</v>
      </c>
      <c r="J333" s="6"/>
      <c r="K333" s="28">
        <f t="shared" si="58"/>
        <v>0</v>
      </c>
      <c r="L333" s="6"/>
      <c r="M333" s="28">
        <f t="shared" si="59"/>
        <v>0</v>
      </c>
      <c r="N333" s="89"/>
      <c r="O333" s="28">
        <f t="shared" si="60"/>
        <v>0</v>
      </c>
      <c r="P333" s="6"/>
      <c r="Q333" s="28">
        <f t="shared" si="61"/>
        <v>0</v>
      </c>
      <c r="R333" s="6"/>
      <c r="S333" s="28">
        <f t="shared" si="62"/>
        <v>0</v>
      </c>
      <c r="T333" s="28"/>
      <c r="U333" s="28">
        <f t="shared" si="63"/>
        <v>0</v>
      </c>
      <c r="V333" s="6">
        <v>2</v>
      </c>
      <c r="W333" s="28">
        <f t="shared" si="64"/>
        <v>6260069.2569970824</v>
      </c>
      <c r="X333" s="6"/>
      <c r="Y333" s="28">
        <f t="shared" si="65"/>
        <v>0</v>
      </c>
      <c r="Z333" s="6" t="s">
        <v>31</v>
      </c>
      <c r="AA333" s="6" t="s">
        <v>32</v>
      </c>
      <c r="AB333" s="12" t="s">
        <v>60</v>
      </c>
    </row>
    <row r="334" spans="1:28" x14ac:dyDescent="0.25">
      <c r="A334" s="41">
        <v>332</v>
      </c>
      <c r="B334" s="40" t="s">
        <v>696</v>
      </c>
      <c r="C334" s="40" t="s">
        <v>697</v>
      </c>
      <c r="D334" s="40" t="s">
        <v>698</v>
      </c>
      <c r="E334" s="41">
        <f t="shared" si="55"/>
        <v>1</v>
      </c>
      <c r="F334" s="30">
        <v>423155.6139159922</v>
      </c>
      <c r="G334" s="28">
        <f t="shared" si="56"/>
        <v>423155.6139159922</v>
      </c>
      <c r="H334" s="88"/>
      <c r="I334" s="31">
        <f t="shared" si="57"/>
        <v>0</v>
      </c>
      <c r="J334" s="6">
        <v>1</v>
      </c>
      <c r="K334" s="28">
        <f t="shared" si="58"/>
        <v>423155.6139159922</v>
      </c>
      <c r="L334" s="6"/>
      <c r="M334" s="28">
        <f t="shared" si="59"/>
        <v>0</v>
      </c>
      <c r="N334" s="89"/>
      <c r="O334" s="28">
        <f t="shared" si="60"/>
        <v>0</v>
      </c>
      <c r="P334" s="6"/>
      <c r="Q334" s="28">
        <f t="shared" si="61"/>
        <v>0</v>
      </c>
      <c r="R334" s="6"/>
      <c r="S334" s="28">
        <f t="shared" si="62"/>
        <v>0</v>
      </c>
      <c r="T334" s="28"/>
      <c r="U334" s="28">
        <f t="shared" si="63"/>
        <v>0</v>
      </c>
      <c r="V334" s="6"/>
      <c r="W334" s="28">
        <f t="shared" si="64"/>
        <v>0</v>
      </c>
      <c r="X334" s="6"/>
      <c r="Y334" s="28">
        <f t="shared" si="65"/>
        <v>0</v>
      </c>
      <c r="Z334" s="6" t="s">
        <v>31</v>
      </c>
      <c r="AA334" s="6" t="s">
        <v>32</v>
      </c>
      <c r="AB334" s="12" t="s">
        <v>41</v>
      </c>
    </row>
    <row r="335" spans="1:28" x14ac:dyDescent="0.25">
      <c r="A335" s="41">
        <v>333</v>
      </c>
      <c r="B335" s="90" t="s">
        <v>699</v>
      </c>
      <c r="C335" s="40" t="s">
        <v>700</v>
      </c>
      <c r="D335" s="40" t="s">
        <v>701</v>
      </c>
      <c r="E335" s="41">
        <f t="shared" si="55"/>
        <v>2</v>
      </c>
      <c r="F335" s="30">
        <v>2192433</v>
      </c>
      <c r="G335" s="28">
        <f t="shared" si="56"/>
        <v>4384866</v>
      </c>
      <c r="H335" s="88"/>
      <c r="I335" s="31">
        <f t="shared" si="57"/>
        <v>0</v>
      </c>
      <c r="J335" s="6"/>
      <c r="K335" s="28">
        <f t="shared" si="58"/>
        <v>0</v>
      </c>
      <c r="L335" s="6"/>
      <c r="M335" s="28">
        <f t="shared" si="59"/>
        <v>0</v>
      </c>
      <c r="N335" s="89"/>
      <c r="O335" s="28">
        <f t="shared" si="60"/>
        <v>0</v>
      </c>
      <c r="P335" s="6"/>
      <c r="Q335" s="28">
        <f t="shared" si="61"/>
        <v>0</v>
      </c>
      <c r="R335" s="6"/>
      <c r="S335" s="28">
        <f t="shared" si="62"/>
        <v>0</v>
      </c>
      <c r="T335" s="28"/>
      <c r="U335" s="28">
        <f t="shared" si="63"/>
        <v>0</v>
      </c>
      <c r="V335" s="6">
        <v>2</v>
      </c>
      <c r="W335" s="28">
        <f t="shared" si="64"/>
        <v>4384866</v>
      </c>
      <c r="X335" s="6"/>
      <c r="Y335" s="28">
        <f t="shared" si="65"/>
        <v>0</v>
      </c>
      <c r="Z335" s="6" t="s">
        <v>31</v>
      </c>
      <c r="AA335" s="6" t="s">
        <v>32</v>
      </c>
      <c r="AB335" s="12" t="s">
        <v>60</v>
      </c>
    </row>
    <row r="336" spans="1:28" x14ac:dyDescent="0.25">
      <c r="A336" s="41">
        <v>334</v>
      </c>
      <c r="B336" s="40" t="s">
        <v>702</v>
      </c>
      <c r="C336" s="40" t="s">
        <v>700</v>
      </c>
      <c r="D336" s="92" t="s">
        <v>88</v>
      </c>
      <c r="E336" s="41">
        <f t="shared" si="55"/>
        <v>1</v>
      </c>
      <c r="F336" s="30">
        <v>485727.92130511551</v>
      </c>
      <c r="G336" s="28">
        <f t="shared" si="56"/>
        <v>485727.92130511551</v>
      </c>
      <c r="H336" s="88"/>
      <c r="I336" s="31">
        <f t="shared" si="57"/>
        <v>0</v>
      </c>
      <c r="J336" s="6"/>
      <c r="K336" s="28">
        <f t="shared" si="58"/>
        <v>0</v>
      </c>
      <c r="L336" s="6"/>
      <c r="M336" s="28">
        <f t="shared" si="59"/>
        <v>0</v>
      </c>
      <c r="N336" s="89"/>
      <c r="O336" s="28">
        <f t="shared" si="60"/>
        <v>0</v>
      </c>
      <c r="P336" s="6"/>
      <c r="Q336" s="28">
        <f t="shared" si="61"/>
        <v>0</v>
      </c>
      <c r="R336" s="6"/>
      <c r="S336" s="28">
        <f t="shared" si="62"/>
        <v>0</v>
      </c>
      <c r="T336" s="28"/>
      <c r="U336" s="28">
        <f t="shared" si="63"/>
        <v>0</v>
      </c>
      <c r="V336" s="6">
        <v>1</v>
      </c>
      <c r="W336" s="28">
        <f t="shared" si="64"/>
        <v>485727.92130511551</v>
      </c>
      <c r="X336" s="6"/>
      <c r="Y336" s="28">
        <f t="shared" si="65"/>
        <v>0</v>
      </c>
      <c r="Z336" s="6" t="s">
        <v>31</v>
      </c>
      <c r="AA336" s="6" t="s">
        <v>32</v>
      </c>
      <c r="AB336" s="12" t="s">
        <v>60</v>
      </c>
    </row>
    <row r="337" spans="1:28" x14ac:dyDescent="0.25">
      <c r="A337" s="41">
        <v>335</v>
      </c>
      <c r="B337" s="90" t="s">
        <v>703</v>
      </c>
      <c r="C337" s="40" t="s">
        <v>46</v>
      </c>
      <c r="D337" s="40" t="s">
        <v>125</v>
      </c>
      <c r="E337" s="41">
        <f t="shared" si="55"/>
        <v>3</v>
      </c>
      <c r="F337" s="30">
        <v>271888.30312</v>
      </c>
      <c r="G337" s="28">
        <f t="shared" si="56"/>
        <v>815664.90935999993</v>
      </c>
      <c r="H337" s="88"/>
      <c r="I337" s="31">
        <f t="shared" si="57"/>
        <v>0</v>
      </c>
      <c r="J337" s="6"/>
      <c r="K337" s="28">
        <f t="shared" si="58"/>
        <v>0</v>
      </c>
      <c r="L337" s="6"/>
      <c r="M337" s="28">
        <f t="shared" si="59"/>
        <v>0</v>
      </c>
      <c r="N337" s="89"/>
      <c r="O337" s="28">
        <f t="shared" si="60"/>
        <v>0</v>
      </c>
      <c r="P337" s="6">
        <v>1</v>
      </c>
      <c r="Q337" s="28">
        <f t="shared" si="61"/>
        <v>271888.30312</v>
      </c>
      <c r="R337" s="6"/>
      <c r="S337" s="28">
        <f t="shared" si="62"/>
        <v>0</v>
      </c>
      <c r="T337" s="28"/>
      <c r="U337" s="28">
        <f t="shared" si="63"/>
        <v>0</v>
      </c>
      <c r="V337" s="6">
        <v>2</v>
      </c>
      <c r="W337" s="28">
        <f t="shared" si="64"/>
        <v>543776.60623999999</v>
      </c>
      <c r="X337" s="6"/>
      <c r="Y337" s="28">
        <f t="shared" si="65"/>
        <v>0</v>
      </c>
      <c r="Z337" s="6" t="s">
        <v>31</v>
      </c>
      <c r="AA337" s="6" t="s">
        <v>32</v>
      </c>
      <c r="AB337" s="12" t="s">
        <v>60</v>
      </c>
    </row>
    <row r="338" spans="1:28" ht="54" x14ac:dyDescent="0.25">
      <c r="A338" s="41">
        <v>336</v>
      </c>
      <c r="B338" s="40" t="s">
        <v>704</v>
      </c>
      <c r="C338" s="40" t="s">
        <v>704</v>
      </c>
      <c r="D338" s="40" t="s">
        <v>125</v>
      </c>
      <c r="E338" s="41">
        <f t="shared" si="55"/>
        <v>2</v>
      </c>
      <c r="F338" s="30">
        <v>275865.1523598744</v>
      </c>
      <c r="G338" s="28">
        <f t="shared" si="56"/>
        <v>551730.30471974879</v>
      </c>
      <c r="H338" s="88"/>
      <c r="I338" s="31">
        <f t="shared" si="57"/>
        <v>0</v>
      </c>
      <c r="J338" s="6"/>
      <c r="K338" s="28">
        <f t="shared" si="58"/>
        <v>0</v>
      </c>
      <c r="L338" s="6"/>
      <c r="M338" s="28">
        <f t="shared" si="59"/>
        <v>0</v>
      </c>
      <c r="N338" s="89"/>
      <c r="O338" s="28">
        <f t="shared" si="60"/>
        <v>0</v>
      </c>
      <c r="P338" s="6"/>
      <c r="Q338" s="28">
        <f t="shared" si="61"/>
        <v>0</v>
      </c>
      <c r="R338" s="6">
        <v>1</v>
      </c>
      <c r="S338" s="28">
        <f t="shared" si="62"/>
        <v>275865.1523598744</v>
      </c>
      <c r="T338" s="28"/>
      <c r="U338" s="28">
        <f t="shared" si="63"/>
        <v>0</v>
      </c>
      <c r="V338" s="6">
        <v>1</v>
      </c>
      <c r="W338" s="28">
        <f t="shared" si="64"/>
        <v>275865.1523598744</v>
      </c>
      <c r="X338" s="6"/>
      <c r="Y338" s="28">
        <f t="shared" si="65"/>
        <v>0</v>
      </c>
      <c r="Z338" s="6" t="s">
        <v>31</v>
      </c>
      <c r="AA338" s="6" t="s">
        <v>32</v>
      </c>
      <c r="AB338" s="12" t="s">
        <v>56</v>
      </c>
    </row>
    <row r="339" spans="1:28" ht="28.5" x14ac:dyDescent="0.25">
      <c r="A339" s="41">
        <v>337</v>
      </c>
      <c r="B339" s="90" t="s">
        <v>705</v>
      </c>
      <c r="C339" s="40" t="s">
        <v>706</v>
      </c>
      <c r="D339" s="40" t="s">
        <v>125</v>
      </c>
      <c r="E339" s="41">
        <f t="shared" si="55"/>
        <v>3</v>
      </c>
      <c r="F339" s="30">
        <v>314702.15766666667</v>
      </c>
      <c r="G339" s="28">
        <f t="shared" si="56"/>
        <v>944106.473</v>
      </c>
      <c r="H339" s="88"/>
      <c r="I339" s="31">
        <f t="shared" si="57"/>
        <v>0</v>
      </c>
      <c r="J339" s="6"/>
      <c r="K339" s="28">
        <f t="shared" si="58"/>
        <v>0</v>
      </c>
      <c r="L339" s="6">
        <v>1</v>
      </c>
      <c r="M339" s="28">
        <f t="shared" si="59"/>
        <v>314702.15766666667</v>
      </c>
      <c r="N339" s="89"/>
      <c r="O339" s="28">
        <f t="shared" si="60"/>
        <v>0</v>
      </c>
      <c r="P339" s="6">
        <v>2</v>
      </c>
      <c r="Q339" s="28">
        <f t="shared" si="61"/>
        <v>629404.31533333333</v>
      </c>
      <c r="R339" s="6"/>
      <c r="S339" s="28">
        <f t="shared" si="62"/>
        <v>0</v>
      </c>
      <c r="T339" s="28"/>
      <c r="U339" s="28">
        <f t="shared" si="63"/>
        <v>0</v>
      </c>
      <c r="V339" s="6"/>
      <c r="W339" s="28">
        <f t="shared" si="64"/>
        <v>0</v>
      </c>
      <c r="X339" s="6"/>
      <c r="Y339" s="28">
        <f t="shared" si="65"/>
        <v>0</v>
      </c>
      <c r="Z339" s="6" t="s">
        <v>31</v>
      </c>
      <c r="AA339" s="6" t="s">
        <v>32</v>
      </c>
      <c r="AB339" s="12" t="s">
        <v>37</v>
      </c>
    </row>
    <row r="340" spans="1:28" x14ac:dyDescent="0.25">
      <c r="A340" s="41">
        <v>338</v>
      </c>
      <c r="B340" s="40" t="s">
        <v>707</v>
      </c>
      <c r="C340" s="40" t="s">
        <v>78</v>
      </c>
      <c r="D340" s="87" t="s">
        <v>125</v>
      </c>
      <c r="E340" s="41">
        <f t="shared" si="55"/>
        <v>6</v>
      </c>
      <c r="F340" s="30">
        <v>290062.5</v>
      </c>
      <c r="G340" s="28">
        <f t="shared" si="56"/>
        <v>1740375</v>
      </c>
      <c r="H340" s="88">
        <v>6</v>
      </c>
      <c r="I340" s="31">
        <f t="shared" si="57"/>
        <v>1740375</v>
      </c>
      <c r="J340" s="6"/>
      <c r="K340" s="28">
        <f t="shared" si="58"/>
        <v>0</v>
      </c>
      <c r="L340" s="6"/>
      <c r="M340" s="28">
        <f t="shared" si="59"/>
        <v>0</v>
      </c>
      <c r="N340" s="89"/>
      <c r="O340" s="28">
        <f t="shared" si="60"/>
        <v>0</v>
      </c>
      <c r="P340" s="6"/>
      <c r="Q340" s="28">
        <f t="shared" si="61"/>
        <v>0</v>
      </c>
      <c r="R340" s="6"/>
      <c r="S340" s="28">
        <f t="shared" si="62"/>
        <v>0</v>
      </c>
      <c r="T340" s="28"/>
      <c r="U340" s="28">
        <f t="shared" si="63"/>
        <v>0</v>
      </c>
      <c r="V340" s="6"/>
      <c r="W340" s="28">
        <f t="shared" si="64"/>
        <v>0</v>
      </c>
      <c r="X340" s="6"/>
      <c r="Y340" s="28">
        <f t="shared" si="65"/>
        <v>0</v>
      </c>
      <c r="Z340" s="6" t="s">
        <v>31</v>
      </c>
      <c r="AA340" s="6" t="s">
        <v>32</v>
      </c>
      <c r="AB340" s="12" t="s">
        <v>33</v>
      </c>
    </row>
    <row r="341" spans="1:28" ht="27" x14ac:dyDescent="0.25">
      <c r="A341" s="41">
        <v>339</v>
      </c>
      <c r="B341" s="40" t="s">
        <v>708</v>
      </c>
      <c r="C341" s="40" t="s">
        <v>709</v>
      </c>
      <c r="D341" s="40" t="s">
        <v>383</v>
      </c>
      <c r="E341" s="41">
        <f t="shared" si="55"/>
        <v>5</v>
      </c>
      <c r="F341" s="30">
        <v>171408.60366500562</v>
      </c>
      <c r="G341" s="28">
        <f t="shared" si="56"/>
        <v>857043.01832502813</v>
      </c>
      <c r="H341" s="88">
        <v>3</v>
      </c>
      <c r="I341" s="31">
        <f t="shared" si="57"/>
        <v>514225.81099501683</v>
      </c>
      <c r="J341" s="6"/>
      <c r="K341" s="28">
        <f t="shared" si="58"/>
        <v>0</v>
      </c>
      <c r="L341" s="6">
        <v>1</v>
      </c>
      <c r="M341" s="28">
        <f t="shared" si="59"/>
        <v>171408.60366500562</v>
      </c>
      <c r="N341" s="89"/>
      <c r="O341" s="28">
        <f t="shared" si="60"/>
        <v>0</v>
      </c>
      <c r="P341" s="6"/>
      <c r="Q341" s="28">
        <f t="shared" si="61"/>
        <v>0</v>
      </c>
      <c r="R341" s="6"/>
      <c r="S341" s="28">
        <f t="shared" si="62"/>
        <v>0</v>
      </c>
      <c r="T341" s="28"/>
      <c r="U341" s="28">
        <f t="shared" si="63"/>
        <v>0</v>
      </c>
      <c r="V341" s="6">
        <v>1</v>
      </c>
      <c r="W341" s="28">
        <f t="shared" si="64"/>
        <v>171408.60366500562</v>
      </c>
      <c r="X341" s="6"/>
      <c r="Y341" s="28">
        <f t="shared" si="65"/>
        <v>0</v>
      </c>
      <c r="Z341" s="6" t="s">
        <v>31</v>
      </c>
      <c r="AA341" s="6" t="s">
        <v>32</v>
      </c>
      <c r="AB341" s="12" t="s">
        <v>33</v>
      </c>
    </row>
    <row r="342" spans="1:28" ht="40.5" x14ac:dyDescent="0.25">
      <c r="A342" s="41">
        <v>340</v>
      </c>
      <c r="B342" s="90" t="s">
        <v>710</v>
      </c>
      <c r="C342" s="40" t="s">
        <v>62</v>
      </c>
      <c r="D342" s="40" t="s">
        <v>125</v>
      </c>
      <c r="E342" s="41">
        <f t="shared" si="55"/>
        <v>1</v>
      </c>
      <c r="F342" s="30">
        <v>318500.78100000002</v>
      </c>
      <c r="G342" s="28">
        <f t="shared" si="56"/>
        <v>318500.78100000002</v>
      </c>
      <c r="H342" s="88">
        <v>1</v>
      </c>
      <c r="I342" s="31">
        <f t="shared" si="57"/>
        <v>318500.78100000002</v>
      </c>
      <c r="J342" s="6"/>
      <c r="K342" s="28">
        <f t="shared" si="58"/>
        <v>0</v>
      </c>
      <c r="L342" s="6"/>
      <c r="M342" s="28">
        <f t="shared" si="59"/>
        <v>0</v>
      </c>
      <c r="N342" s="89"/>
      <c r="O342" s="28">
        <f t="shared" si="60"/>
        <v>0</v>
      </c>
      <c r="P342" s="6"/>
      <c r="Q342" s="28">
        <f t="shared" si="61"/>
        <v>0</v>
      </c>
      <c r="R342" s="6"/>
      <c r="S342" s="28">
        <f t="shared" si="62"/>
        <v>0</v>
      </c>
      <c r="T342" s="28"/>
      <c r="U342" s="28">
        <f t="shared" si="63"/>
        <v>0</v>
      </c>
      <c r="V342" s="6"/>
      <c r="W342" s="28">
        <f t="shared" si="64"/>
        <v>0</v>
      </c>
      <c r="X342" s="6"/>
      <c r="Y342" s="28">
        <f t="shared" si="65"/>
        <v>0</v>
      </c>
      <c r="Z342" s="6" t="s">
        <v>31</v>
      </c>
      <c r="AA342" s="6" t="s">
        <v>32</v>
      </c>
      <c r="AB342" s="12" t="s">
        <v>33</v>
      </c>
    </row>
    <row r="343" spans="1:28" x14ac:dyDescent="0.25">
      <c r="A343" s="41">
        <v>341</v>
      </c>
      <c r="B343" s="90" t="s">
        <v>711</v>
      </c>
      <c r="C343" s="40" t="s">
        <v>461</v>
      </c>
      <c r="D343" s="40" t="s">
        <v>187</v>
      </c>
      <c r="E343" s="41">
        <f t="shared" si="55"/>
        <v>5</v>
      </c>
      <c r="F343" s="30">
        <v>57430.05</v>
      </c>
      <c r="G343" s="28">
        <f t="shared" si="56"/>
        <v>287150.25</v>
      </c>
      <c r="H343" s="88"/>
      <c r="I343" s="31">
        <f t="shared" si="57"/>
        <v>0</v>
      </c>
      <c r="J343" s="6">
        <v>3</v>
      </c>
      <c r="K343" s="28">
        <f t="shared" si="58"/>
        <v>172290.15000000002</v>
      </c>
      <c r="L343" s="6">
        <v>1</v>
      </c>
      <c r="M343" s="28">
        <f t="shared" si="59"/>
        <v>57430.05</v>
      </c>
      <c r="N343" s="89"/>
      <c r="O343" s="28">
        <f t="shared" si="60"/>
        <v>0</v>
      </c>
      <c r="P343" s="6">
        <v>1</v>
      </c>
      <c r="Q343" s="28">
        <f t="shared" si="61"/>
        <v>57430.05</v>
      </c>
      <c r="R343" s="6"/>
      <c r="S343" s="28">
        <f t="shared" si="62"/>
        <v>0</v>
      </c>
      <c r="T343" s="28"/>
      <c r="U343" s="28">
        <f t="shared" si="63"/>
        <v>0</v>
      </c>
      <c r="V343" s="6"/>
      <c r="W343" s="28">
        <f t="shared" si="64"/>
        <v>0</v>
      </c>
      <c r="X343" s="6"/>
      <c r="Y343" s="28">
        <f t="shared" si="65"/>
        <v>0</v>
      </c>
      <c r="Z343" s="6" t="s">
        <v>31</v>
      </c>
      <c r="AA343" s="6" t="s">
        <v>32</v>
      </c>
      <c r="AB343" s="12" t="s">
        <v>41</v>
      </c>
    </row>
    <row r="344" spans="1:28" x14ac:dyDescent="0.25">
      <c r="A344" s="41">
        <v>342</v>
      </c>
      <c r="B344" s="90" t="s">
        <v>712</v>
      </c>
      <c r="C344" s="40" t="s">
        <v>461</v>
      </c>
      <c r="D344" s="40" t="s">
        <v>187</v>
      </c>
      <c r="E344" s="41">
        <f t="shared" si="55"/>
        <v>2</v>
      </c>
      <c r="F344" s="30">
        <v>85603.347230841624</v>
      </c>
      <c r="G344" s="28">
        <f t="shared" si="56"/>
        <v>171206.69446168325</v>
      </c>
      <c r="H344" s="88"/>
      <c r="I344" s="31">
        <f t="shared" si="57"/>
        <v>0</v>
      </c>
      <c r="J344" s="6">
        <v>1</v>
      </c>
      <c r="K344" s="28">
        <f t="shared" si="58"/>
        <v>85603.347230841624</v>
      </c>
      <c r="L344" s="6">
        <v>1</v>
      </c>
      <c r="M344" s="28">
        <f t="shared" si="59"/>
        <v>85603.347230841624</v>
      </c>
      <c r="N344" s="89"/>
      <c r="O344" s="28">
        <f t="shared" si="60"/>
        <v>0</v>
      </c>
      <c r="P344" s="6"/>
      <c r="Q344" s="28">
        <f t="shared" si="61"/>
        <v>0</v>
      </c>
      <c r="R344" s="6"/>
      <c r="S344" s="28">
        <f t="shared" si="62"/>
        <v>0</v>
      </c>
      <c r="T344" s="28"/>
      <c r="U344" s="28">
        <f t="shared" si="63"/>
        <v>0</v>
      </c>
      <c r="V344" s="6"/>
      <c r="W344" s="28">
        <f t="shared" si="64"/>
        <v>0</v>
      </c>
      <c r="X344" s="6"/>
      <c r="Y344" s="28">
        <f t="shared" si="65"/>
        <v>0</v>
      </c>
      <c r="Z344" s="6" t="s">
        <v>31</v>
      </c>
      <c r="AA344" s="6" t="s">
        <v>32</v>
      </c>
      <c r="AB344" s="12" t="s">
        <v>76</v>
      </c>
    </row>
    <row r="345" spans="1:28" x14ac:dyDescent="0.25">
      <c r="A345" s="41">
        <v>343</v>
      </c>
      <c r="B345" s="90" t="s">
        <v>713</v>
      </c>
      <c r="C345" s="40" t="s">
        <v>714</v>
      </c>
      <c r="D345" s="40" t="s">
        <v>464</v>
      </c>
      <c r="E345" s="41">
        <f t="shared" si="55"/>
        <v>1</v>
      </c>
      <c r="F345" s="30">
        <v>445357.5</v>
      </c>
      <c r="G345" s="28">
        <f t="shared" si="56"/>
        <v>445357.5</v>
      </c>
      <c r="H345" s="88"/>
      <c r="I345" s="31">
        <f t="shared" si="57"/>
        <v>0</v>
      </c>
      <c r="J345" s="6"/>
      <c r="K345" s="28">
        <f t="shared" si="58"/>
        <v>0</v>
      </c>
      <c r="L345" s="6">
        <v>1</v>
      </c>
      <c r="M345" s="28">
        <f t="shared" si="59"/>
        <v>445357.5</v>
      </c>
      <c r="N345" s="89"/>
      <c r="O345" s="28">
        <f t="shared" si="60"/>
        <v>0</v>
      </c>
      <c r="P345" s="6"/>
      <c r="Q345" s="28">
        <f t="shared" si="61"/>
        <v>0</v>
      </c>
      <c r="R345" s="6"/>
      <c r="S345" s="28">
        <f t="shared" si="62"/>
        <v>0</v>
      </c>
      <c r="T345" s="28"/>
      <c r="U345" s="28">
        <f t="shared" si="63"/>
        <v>0</v>
      </c>
      <c r="V345" s="6"/>
      <c r="W345" s="28">
        <f t="shared" si="64"/>
        <v>0</v>
      </c>
      <c r="X345" s="6"/>
      <c r="Y345" s="28">
        <f t="shared" si="65"/>
        <v>0</v>
      </c>
      <c r="Z345" s="6" t="s">
        <v>31</v>
      </c>
      <c r="AA345" s="6" t="s">
        <v>32</v>
      </c>
      <c r="AB345" s="12" t="s">
        <v>76</v>
      </c>
    </row>
    <row r="346" spans="1:28" x14ac:dyDescent="0.25">
      <c r="A346" s="41">
        <v>344</v>
      </c>
      <c r="B346" s="90" t="s">
        <v>715</v>
      </c>
      <c r="C346" s="40" t="s">
        <v>716</v>
      </c>
      <c r="D346" s="40" t="s">
        <v>464</v>
      </c>
      <c r="E346" s="41">
        <f t="shared" si="55"/>
        <v>2</v>
      </c>
      <c r="F346" s="30">
        <v>508501.00333255349</v>
      </c>
      <c r="G346" s="28">
        <f t="shared" si="56"/>
        <v>1017002.006665107</v>
      </c>
      <c r="H346" s="88"/>
      <c r="I346" s="31">
        <f t="shared" si="57"/>
        <v>0</v>
      </c>
      <c r="J346" s="6">
        <v>1</v>
      </c>
      <c r="K346" s="28">
        <f t="shared" si="58"/>
        <v>508501.00333255349</v>
      </c>
      <c r="L346" s="6">
        <v>1</v>
      </c>
      <c r="M346" s="28">
        <f t="shared" si="59"/>
        <v>508501.00333255349</v>
      </c>
      <c r="N346" s="89"/>
      <c r="O346" s="28">
        <f t="shared" si="60"/>
        <v>0</v>
      </c>
      <c r="P346" s="6"/>
      <c r="Q346" s="28">
        <f t="shared" si="61"/>
        <v>0</v>
      </c>
      <c r="R346" s="6"/>
      <c r="S346" s="28">
        <f t="shared" si="62"/>
        <v>0</v>
      </c>
      <c r="T346" s="28"/>
      <c r="U346" s="28">
        <f t="shared" si="63"/>
        <v>0</v>
      </c>
      <c r="V346" s="6"/>
      <c r="W346" s="28">
        <f t="shared" si="64"/>
        <v>0</v>
      </c>
      <c r="X346" s="6"/>
      <c r="Y346" s="28">
        <f t="shared" si="65"/>
        <v>0</v>
      </c>
      <c r="Z346" s="6" t="s">
        <v>31</v>
      </c>
      <c r="AA346" s="6" t="s">
        <v>32</v>
      </c>
      <c r="AB346" s="12" t="s">
        <v>76</v>
      </c>
    </row>
    <row r="347" spans="1:28" ht="27" x14ac:dyDescent="0.25">
      <c r="A347" s="41">
        <v>345</v>
      </c>
      <c r="B347" s="90" t="s">
        <v>717</v>
      </c>
      <c r="C347" s="90" t="s">
        <v>324</v>
      </c>
      <c r="D347" s="90" t="s">
        <v>359</v>
      </c>
      <c r="E347" s="41">
        <f t="shared" si="55"/>
        <v>2</v>
      </c>
      <c r="F347" s="30">
        <v>916300</v>
      </c>
      <c r="G347" s="28">
        <f t="shared" si="56"/>
        <v>1832600</v>
      </c>
      <c r="H347" s="88"/>
      <c r="I347" s="31">
        <f t="shared" si="57"/>
        <v>0</v>
      </c>
      <c r="J347" s="6"/>
      <c r="K347" s="28">
        <f t="shared" si="58"/>
        <v>0</v>
      </c>
      <c r="L347" s="6">
        <v>2</v>
      </c>
      <c r="M347" s="28">
        <f t="shared" si="59"/>
        <v>1832600</v>
      </c>
      <c r="N347" s="89"/>
      <c r="O347" s="28">
        <f t="shared" si="60"/>
        <v>0</v>
      </c>
      <c r="P347" s="6"/>
      <c r="Q347" s="28">
        <f t="shared" si="61"/>
        <v>0</v>
      </c>
      <c r="R347" s="6"/>
      <c r="S347" s="28">
        <f t="shared" si="62"/>
        <v>0</v>
      </c>
      <c r="T347" s="28"/>
      <c r="U347" s="28">
        <f t="shared" si="63"/>
        <v>0</v>
      </c>
      <c r="V347" s="6"/>
      <c r="W347" s="28">
        <f t="shared" si="64"/>
        <v>0</v>
      </c>
      <c r="X347" s="6"/>
      <c r="Y347" s="28">
        <f t="shared" si="65"/>
        <v>0</v>
      </c>
      <c r="Z347" s="6" t="s">
        <v>31</v>
      </c>
      <c r="AA347" s="6" t="s">
        <v>32</v>
      </c>
      <c r="AB347" s="12" t="s">
        <v>76</v>
      </c>
    </row>
    <row r="348" spans="1:28" ht="27" x14ac:dyDescent="0.25">
      <c r="A348" s="41">
        <v>346</v>
      </c>
      <c r="B348" s="90" t="s">
        <v>718</v>
      </c>
      <c r="C348" s="90" t="s">
        <v>324</v>
      </c>
      <c r="D348" s="90" t="s">
        <v>325</v>
      </c>
      <c r="E348" s="41">
        <f t="shared" si="55"/>
        <v>2</v>
      </c>
      <c r="F348" s="30">
        <v>1223869.2326</v>
      </c>
      <c r="G348" s="28">
        <f t="shared" si="56"/>
        <v>2447738.4652</v>
      </c>
      <c r="H348" s="88"/>
      <c r="I348" s="31">
        <f t="shared" si="57"/>
        <v>0</v>
      </c>
      <c r="J348" s="6"/>
      <c r="K348" s="28">
        <f t="shared" si="58"/>
        <v>0</v>
      </c>
      <c r="L348" s="6">
        <v>2</v>
      </c>
      <c r="M348" s="28">
        <f t="shared" si="59"/>
        <v>2447738.4652</v>
      </c>
      <c r="N348" s="89"/>
      <c r="O348" s="28">
        <f t="shared" si="60"/>
        <v>0</v>
      </c>
      <c r="P348" s="6"/>
      <c r="Q348" s="28">
        <f t="shared" si="61"/>
        <v>0</v>
      </c>
      <c r="R348" s="6"/>
      <c r="S348" s="28">
        <f t="shared" si="62"/>
        <v>0</v>
      </c>
      <c r="T348" s="28"/>
      <c r="U348" s="28">
        <f t="shared" si="63"/>
        <v>0</v>
      </c>
      <c r="V348" s="6"/>
      <c r="W348" s="28">
        <f t="shared" si="64"/>
        <v>0</v>
      </c>
      <c r="X348" s="6"/>
      <c r="Y348" s="28">
        <f t="shared" si="65"/>
        <v>0</v>
      </c>
      <c r="Z348" s="6" t="s">
        <v>31</v>
      </c>
      <c r="AA348" s="6" t="s">
        <v>32</v>
      </c>
      <c r="AB348" s="12" t="s">
        <v>76</v>
      </c>
    </row>
    <row r="349" spans="1:28" ht="27" x14ac:dyDescent="0.25">
      <c r="A349" s="41">
        <v>347</v>
      </c>
      <c r="B349" s="90" t="s">
        <v>719</v>
      </c>
      <c r="C349" s="90" t="s">
        <v>324</v>
      </c>
      <c r="D349" s="90" t="s">
        <v>325</v>
      </c>
      <c r="E349" s="41">
        <f t="shared" si="55"/>
        <v>4</v>
      </c>
      <c r="F349" s="30">
        <v>233304.0815</v>
      </c>
      <c r="G349" s="28">
        <f t="shared" si="56"/>
        <v>933216.326</v>
      </c>
      <c r="H349" s="88"/>
      <c r="I349" s="31">
        <f t="shared" si="57"/>
        <v>0</v>
      </c>
      <c r="J349" s="6"/>
      <c r="K349" s="28">
        <f t="shared" si="58"/>
        <v>0</v>
      </c>
      <c r="L349" s="6">
        <v>4</v>
      </c>
      <c r="M349" s="28">
        <f t="shared" si="59"/>
        <v>933216.326</v>
      </c>
      <c r="N349" s="89"/>
      <c r="O349" s="28">
        <f t="shared" si="60"/>
        <v>0</v>
      </c>
      <c r="P349" s="6"/>
      <c r="Q349" s="28">
        <f t="shared" si="61"/>
        <v>0</v>
      </c>
      <c r="R349" s="6"/>
      <c r="S349" s="28">
        <f t="shared" si="62"/>
        <v>0</v>
      </c>
      <c r="T349" s="28"/>
      <c r="U349" s="28">
        <f t="shared" si="63"/>
        <v>0</v>
      </c>
      <c r="V349" s="6"/>
      <c r="W349" s="28">
        <f t="shared" si="64"/>
        <v>0</v>
      </c>
      <c r="X349" s="6"/>
      <c r="Y349" s="28">
        <f t="shared" si="65"/>
        <v>0</v>
      </c>
      <c r="Z349" s="6" t="s">
        <v>31</v>
      </c>
      <c r="AA349" s="6" t="s">
        <v>32</v>
      </c>
      <c r="AB349" s="12" t="s">
        <v>76</v>
      </c>
    </row>
    <row r="350" spans="1:28" ht="27" x14ac:dyDescent="0.25">
      <c r="A350" s="41">
        <v>348</v>
      </c>
      <c r="B350" s="90" t="s">
        <v>720</v>
      </c>
      <c r="C350" s="90" t="s">
        <v>324</v>
      </c>
      <c r="D350" s="90" t="s">
        <v>325</v>
      </c>
      <c r="E350" s="41">
        <f t="shared" si="55"/>
        <v>1</v>
      </c>
      <c r="F350" s="30">
        <v>1589107.6978</v>
      </c>
      <c r="G350" s="28">
        <f t="shared" si="56"/>
        <v>1589107.6978</v>
      </c>
      <c r="H350" s="88"/>
      <c r="I350" s="31">
        <f t="shared" si="57"/>
        <v>0</v>
      </c>
      <c r="J350" s="6"/>
      <c r="K350" s="28">
        <f t="shared" si="58"/>
        <v>0</v>
      </c>
      <c r="L350" s="6">
        <v>1</v>
      </c>
      <c r="M350" s="28">
        <f t="shared" si="59"/>
        <v>1589107.6978</v>
      </c>
      <c r="N350" s="89"/>
      <c r="O350" s="28">
        <f t="shared" si="60"/>
        <v>0</v>
      </c>
      <c r="P350" s="6"/>
      <c r="Q350" s="28">
        <f t="shared" si="61"/>
        <v>0</v>
      </c>
      <c r="R350" s="6"/>
      <c r="S350" s="28">
        <f t="shared" si="62"/>
        <v>0</v>
      </c>
      <c r="T350" s="28"/>
      <c r="U350" s="28">
        <f t="shared" si="63"/>
        <v>0</v>
      </c>
      <c r="V350" s="6"/>
      <c r="W350" s="28">
        <f t="shared" si="64"/>
        <v>0</v>
      </c>
      <c r="X350" s="6"/>
      <c r="Y350" s="28">
        <f t="shared" si="65"/>
        <v>0</v>
      </c>
      <c r="Z350" s="6" t="s">
        <v>31</v>
      </c>
      <c r="AA350" s="6" t="s">
        <v>32</v>
      </c>
      <c r="AB350" s="12" t="s">
        <v>76</v>
      </c>
    </row>
    <row r="351" spans="1:28" x14ac:dyDescent="0.25">
      <c r="A351" s="41">
        <v>349</v>
      </c>
      <c r="B351" s="90" t="s">
        <v>721</v>
      </c>
      <c r="C351" s="40" t="s">
        <v>46</v>
      </c>
      <c r="D351" s="40" t="s">
        <v>433</v>
      </c>
      <c r="E351" s="41">
        <f t="shared" si="55"/>
        <v>33</v>
      </c>
      <c r="F351" s="30">
        <v>36535.974999999999</v>
      </c>
      <c r="G351" s="28">
        <f t="shared" si="56"/>
        <v>1205687.175</v>
      </c>
      <c r="H351" s="88">
        <v>20</v>
      </c>
      <c r="I351" s="31">
        <f t="shared" si="57"/>
        <v>730719.5</v>
      </c>
      <c r="J351" s="6"/>
      <c r="K351" s="28">
        <f t="shared" si="58"/>
        <v>0</v>
      </c>
      <c r="L351" s="6"/>
      <c r="M351" s="28">
        <f t="shared" si="59"/>
        <v>0</v>
      </c>
      <c r="N351" s="89"/>
      <c r="O351" s="28">
        <f t="shared" si="60"/>
        <v>0</v>
      </c>
      <c r="P351" s="6">
        <v>13</v>
      </c>
      <c r="Q351" s="28">
        <f t="shared" si="61"/>
        <v>474967.67499999999</v>
      </c>
      <c r="R351" s="6"/>
      <c r="S351" s="28">
        <f t="shared" si="62"/>
        <v>0</v>
      </c>
      <c r="T351" s="28"/>
      <c r="U351" s="28">
        <f t="shared" si="63"/>
        <v>0</v>
      </c>
      <c r="V351" s="6"/>
      <c r="W351" s="28">
        <f t="shared" si="64"/>
        <v>0</v>
      </c>
      <c r="X351" s="6"/>
      <c r="Y351" s="28">
        <f t="shared" si="65"/>
        <v>0</v>
      </c>
      <c r="Z351" s="6" t="s">
        <v>32</v>
      </c>
      <c r="AA351" s="6" t="s">
        <v>32</v>
      </c>
      <c r="AB351" s="12" t="s">
        <v>37</v>
      </c>
    </row>
    <row r="352" spans="1:28" x14ac:dyDescent="0.25">
      <c r="A352" s="41">
        <v>350</v>
      </c>
      <c r="B352" s="90" t="s">
        <v>722</v>
      </c>
      <c r="C352" s="40" t="s">
        <v>716</v>
      </c>
      <c r="D352" s="40" t="s">
        <v>125</v>
      </c>
      <c r="E352" s="41">
        <f t="shared" si="55"/>
        <v>1</v>
      </c>
      <c r="F352" s="30">
        <v>463672.39229722746</v>
      </c>
      <c r="G352" s="28">
        <f t="shared" si="56"/>
        <v>463672.39229722746</v>
      </c>
      <c r="H352" s="88"/>
      <c r="I352" s="31">
        <f t="shared" si="57"/>
        <v>0</v>
      </c>
      <c r="J352" s="6"/>
      <c r="K352" s="28">
        <f t="shared" si="58"/>
        <v>0</v>
      </c>
      <c r="L352" s="6">
        <v>1</v>
      </c>
      <c r="M352" s="28">
        <f t="shared" si="59"/>
        <v>463672.39229722746</v>
      </c>
      <c r="N352" s="89"/>
      <c r="O352" s="28">
        <f t="shared" si="60"/>
        <v>0</v>
      </c>
      <c r="P352" s="6"/>
      <c r="Q352" s="28">
        <f t="shared" si="61"/>
        <v>0</v>
      </c>
      <c r="R352" s="6"/>
      <c r="S352" s="28">
        <f t="shared" si="62"/>
        <v>0</v>
      </c>
      <c r="T352" s="28"/>
      <c r="U352" s="28">
        <f t="shared" si="63"/>
        <v>0</v>
      </c>
      <c r="V352" s="6"/>
      <c r="W352" s="28">
        <f t="shared" si="64"/>
        <v>0</v>
      </c>
      <c r="X352" s="6"/>
      <c r="Y352" s="28">
        <f t="shared" si="65"/>
        <v>0</v>
      </c>
      <c r="Z352" s="6" t="s">
        <v>31</v>
      </c>
      <c r="AA352" s="6" t="s">
        <v>32</v>
      </c>
      <c r="AB352" s="12" t="s">
        <v>76</v>
      </c>
    </row>
    <row r="353" spans="1:28" ht="27" x14ac:dyDescent="0.25">
      <c r="A353" s="41">
        <v>351</v>
      </c>
      <c r="B353" s="90" t="s">
        <v>723</v>
      </c>
      <c r="C353" s="40" t="s">
        <v>724</v>
      </c>
      <c r="D353" s="40" t="s">
        <v>55</v>
      </c>
      <c r="E353" s="41">
        <f t="shared" si="55"/>
        <v>2</v>
      </c>
      <c r="F353" s="30">
        <v>297696.78468587971</v>
      </c>
      <c r="G353" s="28">
        <f t="shared" si="56"/>
        <v>595393.56937175943</v>
      </c>
      <c r="H353" s="88"/>
      <c r="I353" s="31">
        <f t="shared" si="57"/>
        <v>0</v>
      </c>
      <c r="J353" s="6">
        <v>1</v>
      </c>
      <c r="K353" s="28">
        <f t="shared" si="58"/>
        <v>297696.78468587971</v>
      </c>
      <c r="L353" s="6">
        <v>1</v>
      </c>
      <c r="M353" s="28">
        <f t="shared" si="59"/>
        <v>297696.78468587971</v>
      </c>
      <c r="N353" s="89"/>
      <c r="O353" s="28">
        <f t="shared" si="60"/>
        <v>0</v>
      </c>
      <c r="P353" s="6"/>
      <c r="Q353" s="28">
        <f t="shared" si="61"/>
        <v>0</v>
      </c>
      <c r="R353" s="6"/>
      <c r="S353" s="28">
        <f t="shared" si="62"/>
        <v>0</v>
      </c>
      <c r="T353" s="28"/>
      <c r="U353" s="28">
        <f t="shared" si="63"/>
        <v>0</v>
      </c>
      <c r="V353" s="6"/>
      <c r="W353" s="28">
        <f t="shared" si="64"/>
        <v>0</v>
      </c>
      <c r="X353" s="6"/>
      <c r="Y353" s="28">
        <f t="shared" si="65"/>
        <v>0</v>
      </c>
      <c r="Z353" s="6" t="s">
        <v>31</v>
      </c>
      <c r="AA353" s="6" t="s">
        <v>32</v>
      </c>
      <c r="AB353" s="12" t="s">
        <v>41</v>
      </c>
    </row>
    <row r="354" spans="1:28" x14ac:dyDescent="0.25">
      <c r="A354" s="41">
        <v>352</v>
      </c>
      <c r="B354" s="92" t="s">
        <v>725</v>
      </c>
      <c r="C354" s="92" t="s">
        <v>726</v>
      </c>
      <c r="D354" s="92" t="s">
        <v>383</v>
      </c>
      <c r="E354" s="41">
        <f t="shared" ref="E354:E408" si="66">+H354+J354+L354+N354+P354+R354+T354+V354+X354</f>
        <v>1</v>
      </c>
      <c r="F354" s="30">
        <v>1089445</v>
      </c>
      <c r="G354" s="28">
        <f t="shared" ref="G354:G408" si="67">+IFERROR(E354*F354," ")</f>
        <v>1089445</v>
      </c>
      <c r="H354" s="88"/>
      <c r="I354" s="31">
        <f t="shared" ref="I354:I408" si="68">+IFERROR(H354*$F354," ")</f>
        <v>0</v>
      </c>
      <c r="J354" s="6"/>
      <c r="K354" s="28">
        <f t="shared" ref="K354:K408" si="69">+IFERROR(J354*$F354," ")</f>
        <v>0</v>
      </c>
      <c r="L354" s="6"/>
      <c r="M354" s="28">
        <f t="shared" ref="M354:M408" si="70">+IFERROR(L354*$F354," ")</f>
        <v>0</v>
      </c>
      <c r="N354" s="89"/>
      <c r="O354" s="28">
        <f t="shared" ref="O354:O408" si="71">+IFERROR(N354*$F354," ")</f>
        <v>0</v>
      </c>
      <c r="P354" s="6"/>
      <c r="Q354" s="28">
        <f t="shared" ref="Q354:Q408" si="72">+IFERROR(P354*$F354," ")</f>
        <v>0</v>
      </c>
      <c r="R354" s="6">
        <v>1</v>
      </c>
      <c r="S354" s="28">
        <f t="shared" ref="S354:S408" si="73">+IFERROR(R354*$F354," ")</f>
        <v>1089445</v>
      </c>
      <c r="T354" s="28"/>
      <c r="U354" s="28">
        <f t="shared" ref="U354:U408" si="74">+IFERROR(T354*$F354," ")</f>
        <v>0</v>
      </c>
      <c r="V354" s="6"/>
      <c r="W354" s="28">
        <f t="shared" ref="W354:W408" si="75">+IFERROR(V354*$F354," ")</f>
        <v>0</v>
      </c>
      <c r="X354" s="6"/>
      <c r="Y354" s="28">
        <f t="shared" ref="Y354:Y408" si="76">+IFERROR(X354*$F354," ")</f>
        <v>0</v>
      </c>
      <c r="Z354" s="6" t="s">
        <v>31</v>
      </c>
      <c r="AA354" s="6" t="s">
        <v>32</v>
      </c>
      <c r="AB354" s="12" t="s">
        <v>56</v>
      </c>
    </row>
    <row r="355" spans="1:28" x14ac:dyDescent="0.25">
      <c r="A355" s="41">
        <v>353</v>
      </c>
      <c r="B355" s="90" t="s">
        <v>727</v>
      </c>
      <c r="C355" s="40" t="s">
        <v>221</v>
      </c>
      <c r="D355" s="40" t="s">
        <v>728</v>
      </c>
      <c r="E355" s="41">
        <f t="shared" si="66"/>
        <v>21</v>
      </c>
      <c r="F355" s="30">
        <v>373862.04266666668</v>
      </c>
      <c r="G355" s="28">
        <f t="shared" si="67"/>
        <v>7851102.8959999997</v>
      </c>
      <c r="H355" s="88"/>
      <c r="I355" s="31">
        <f t="shared" si="68"/>
        <v>0</v>
      </c>
      <c r="J355" s="6">
        <v>1</v>
      </c>
      <c r="K355" s="28">
        <f t="shared" si="69"/>
        <v>373862.04266666668</v>
      </c>
      <c r="L355" s="6">
        <v>20</v>
      </c>
      <c r="M355" s="28">
        <f t="shared" si="70"/>
        <v>7477240.8533333335</v>
      </c>
      <c r="N355" s="89"/>
      <c r="O355" s="28">
        <f t="shared" si="71"/>
        <v>0</v>
      </c>
      <c r="P355" s="6"/>
      <c r="Q355" s="28">
        <f t="shared" si="72"/>
        <v>0</v>
      </c>
      <c r="R355" s="6"/>
      <c r="S355" s="28">
        <f t="shared" si="73"/>
        <v>0</v>
      </c>
      <c r="T355" s="28"/>
      <c r="U355" s="28">
        <f t="shared" si="74"/>
        <v>0</v>
      </c>
      <c r="V355" s="6"/>
      <c r="W355" s="28">
        <f t="shared" si="75"/>
        <v>0</v>
      </c>
      <c r="X355" s="6"/>
      <c r="Y355" s="28">
        <f t="shared" si="76"/>
        <v>0</v>
      </c>
      <c r="Z355" s="6" t="s">
        <v>31</v>
      </c>
      <c r="AA355" s="6" t="s">
        <v>32</v>
      </c>
      <c r="AB355" s="12" t="s">
        <v>37</v>
      </c>
    </row>
    <row r="356" spans="1:28" ht="27" x14ac:dyDescent="0.25">
      <c r="A356" s="41">
        <v>354</v>
      </c>
      <c r="B356" s="90" t="s">
        <v>729</v>
      </c>
      <c r="C356" s="40" t="s">
        <v>730</v>
      </c>
      <c r="D356" s="40" t="s">
        <v>731</v>
      </c>
      <c r="E356" s="41">
        <f t="shared" si="66"/>
        <v>20</v>
      </c>
      <c r="F356" s="30">
        <v>8200</v>
      </c>
      <c r="G356" s="28">
        <f t="shared" si="67"/>
        <v>164000</v>
      </c>
      <c r="H356" s="88"/>
      <c r="I356" s="31">
        <f t="shared" si="68"/>
        <v>0</v>
      </c>
      <c r="J356" s="6"/>
      <c r="K356" s="28">
        <f t="shared" si="69"/>
        <v>0</v>
      </c>
      <c r="L356" s="6"/>
      <c r="M356" s="28">
        <f t="shared" si="70"/>
        <v>0</v>
      </c>
      <c r="N356" s="89"/>
      <c r="O356" s="28">
        <f t="shared" si="71"/>
        <v>0</v>
      </c>
      <c r="P356" s="6"/>
      <c r="Q356" s="28">
        <f t="shared" si="72"/>
        <v>0</v>
      </c>
      <c r="R356" s="6">
        <v>20</v>
      </c>
      <c r="S356" s="28">
        <f t="shared" si="73"/>
        <v>164000</v>
      </c>
      <c r="T356" s="28"/>
      <c r="U356" s="28">
        <f t="shared" si="74"/>
        <v>0</v>
      </c>
      <c r="V356" s="6"/>
      <c r="W356" s="28">
        <f t="shared" si="75"/>
        <v>0</v>
      </c>
      <c r="X356" s="6"/>
      <c r="Y356" s="28">
        <f t="shared" si="76"/>
        <v>0</v>
      </c>
      <c r="Z356" s="6" t="s">
        <v>31</v>
      </c>
      <c r="AA356" s="6" t="s">
        <v>32</v>
      </c>
      <c r="AB356" s="12" t="s">
        <v>33</v>
      </c>
    </row>
    <row r="357" spans="1:28" x14ac:dyDescent="0.25">
      <c r="A357" s="41">
        <v>355</v>
      </c>
      <c r="B357" s="90" t="s">
        <v>732</v>
      </c>
      <c r="C357" s="40" t="s">
        <v>733</v>
      </c>
      <c r="D357" s="40" t="s">
        <v>187</v>
      </c>
      <c r="E357" s="41">
        <f t="shared" si="66"/>
        <v>3</v>
      </c>
      <c r="F357" s="30">
        <v>294078.75</v>
      </c>
      <c r="G357" s="28">
        <f t="shared" si="67"/>
        <v>882236.25</v>
      </c>
      <c r="H357" s="88"/>
      <c r="I357" s="31">
        <f t="shared" si="68"/>
        <v>0</v>
      </c>
      <c r="J357" s="6">
        <v>1</v>
      </c>
      <c r="K357" s="28">
        <f t="shared" si="69"/>
        <v>294078.75</v>
      </c>
      <c r="L357" s="6"/>
      <c r="M357" s="28">
        <f t="shared" si="70"/>
        <v>0</v>
      </c>
      <c r="N357" s="89"/>
      <c r="O357" s="28">
        <f t="shared" si="71"/>
        <v>0</v>
      </c>
      <c r="P357" s="6">
        <v>1</v>
      </c>
      <c r="Q357" s="28">
        <f t="shared" si="72"/>
        <v>294078.75</v>
      </c>
      <c r="R357" s="6"/>
      <c r="S357" s="28">
        <f t="shared" si="73"/>
        <v>0</v>
      </c>
      <c r="T357" s="28"/>
      <c r="U357" s="28">
        <f t="shared" si="74"/>
        <v>0</v>
      </c>
      <c r="V357" s="6">
        <v>1</v>
      </c>
      <c r="W357" s="28">
        <f t="shared" si="75"/>
        <v>294078.75</v>
      </c>
      <c r="X357" s="6"/>
      <c r="Y357" s="28">
        <f t="shared" si="76"/>
        <v>0</v>
      </c>
      <c r="Z357" s="6" t="s">
        <v>31</v>
      </c>
      <c r="AA357" s="6" t="s">
        <v>32</v>
      </c>
      <c r="AB357" s="12" t="s">
        <v>76</v>
      </c>
    </row>
    <row r="358" spans="1:28" x14ac:dyDescent="0.25">
      <c r="A358" s="41">
        <v>356</v>
      </c>
      <c r="B358" s="90" t="s">
        <v>734</v>
      </c>
      <c r="C358" s="40" t="s">
        <v>735</v>
      </c>
      <c r="D358" s="40" t="s">
        <v>187</v>
      </c>
      <c r="E358" s="41">
        <f t="shared" si="66"/>
        <v>5</v>
      </c>
      <c r="F358" s="30">
        <v>295599.48625214619</v>
      </c>
      <c r="G358" s="28">
        <f t="shared" si="67"/>
        <v>1477997.4312607311</v>
      </c>
      <c r="H358" s="88">
        <v>2</v>
      </c>
      <c r="I358" s="31">
        <f t="shared" si="68"/>
        <v>591198.97250429238</v>
      </c>
      <c r="J358" s="6">
        <v>1</v>
      </c>
      <c r="K358" s="28">
        <f t="shared" si="69"/>
        <v>295599.48625214619</v>
      </c>
      <c r="L358" s="6">
        <v>1</v>
      </c>
      <c r="M358" s="28">
        <f t="shared" si="70"/>
        <v>295599.48625214619</v>
      </c>
      <c r="N358" s="89"/>
      <c r="O358" s="28">
        <f t="shared" si="71"/>
        <v>0</v>
      </c>
      <c r="P358" s="6"/>
      <c r="Q358" s="28">
        <f t="shared" si="72"/>
        <v>0</v>
      </c>
      <c r="R358" s="6"/>
      <c r="S358" s="28">
        <f t="shared" si="73"/>
        <v>0</v>
      </c>
      <c r="T358" s="28"/>
      <c r="U358" s="28">
        <f t="shared" si="74"/>
        <v>0</v>
      </c>
      <c r="V358" s="6">
        <v>1</v>
      </c>
      <c r="W358" s="28">
        <f t="shared" si="75"/>
        <v>295599.48625214619</v>
      </c>
      <c r="X358" s="6"/>
      <c r="Y358" s="28">
        <f t="shared" si="76"/>
        <v>0</v>
      </c>
      <c r="Z358" s="6" t="s">
        <v>31</v>
      </c>
      <c r="AA358" s="6" t="s">
        <v>32</v>
      </c>
      <c r="AB358" s="12" t="s">
        <v>60</v>
      </c>
    </row>
    <row r="359" spans="1:28" x14ac:dyDescent="0.25">
      <c r="A359" s="41">
        <v>357</v>
      </c>
      <c r="B359" s="90" t="s">
        <v>736</v>
      </c>
      <c r="C359" s="90" t="s">
        <v>737</v>
      </c>
      <c r="D359" s="90" t="s">
        <v>55</v>
      </c>
      <c r="E359" s="41">
        <f t="shared" si="66"/>
        <v>1</v>
      </c>
      <c r="F359" s="30">
        <v>1132970.9532000001</v>
      </c>
      <c r="G359" s="28">
        <f t="shared" si="67"/>
        <v>1132970.9532000001</v>
      </c>
      <c r="H359" s="88"/>
      <c r="I359" s="31">
        <f t="shared" si="68"/>
        <v>0</v>
      </c>
      <c r="J359" s="6"/>
      <c r="K359" s="28">
        <f t="shared" si="69"/>
        <v>0</v>
      </c>
      <c r="L359" s="6">
        <v>1</v>
      </c>
      <c r="M359" s="28">
        <f t="shared" si="70"/>
        <v>1132970.9532000001</v>
      </c>
      <c r="N359" s="89"/>
      <c r="O359" s="28">
        <f t="shared" si="71"/>
        <v>0</v>
      </c>
      <c r="P359" s="6"/>
      <c r="Q359" s="28">
        <f t="shared" si="72"/>
        <v>0</v>
      </c>
      <c r="R359" s="6"/>
      <c r="S359" s="28">
        <f t="shared" si="73"/>
        <v>0</v>
      </c>
      <c r="T359" s="28"/>
      <c r="U359" s="28">
        <f t="shared" si="74"/>
        <v>0</v>
      </c>
      <c r="V359" s="6"/>
      <c r="W359" s="28">
        <f t="shared" si="75"/>
        <v>0</v>
      </c>
      <c r="X359" s="6"/>
      <c r="Y359" s="28">
        <f t="shared" si="76"/>
        <v>0</v>
      </c>
      <c r="Z359" s="6" t="s">
        <v>31</v>
      </c>
      <c r="AA359" s="6" t="s">
        <v>32</v>
      </c>
      <c r="AB359" s="12" t="s">
        <v>76</v>
      </c>
    </row>
    <row r="360" spans="1:28" ht="27" x14ac:dyDescent="0.25">
      <c r="A360" s="41">
        <v>358</v>
      </c>
      <c r="B360" s="90" t="s">
        <v>738</v>
      </c>
      <c r="C360" s="90" t="s">
        <v>570</v>
      </c>
      <c r="D360" s="87" t="s">
        <v>739</v>
      </c>
      <c r="E360" s="41">
        <f t="shared" si="66"/>
        <v>2</v>
      </c>
      <c r="F360" s="30">
        <v>907560</v>
      </c>
      <c r="G360" s="28">
        <f t="shared" si="67"/>
        <v>1815120</v>
      </c>
      <c r="H360" s="88"/>
      <c r="I360" s="31">
        <f t="shared" si="68"/>
        <v>0</v>
      </c>
      <c r="J360" s="6"/>
      <c r="K360" s="28">
        <f t="shared" si="69"/>
        <v>0</v>
      </c>
      <c r="L360" s="6"/>
      <c r="M360" s="28">
        <f t="shared" si="70"/>
        <v>0</v>
      </c>
      <c r="N360" s="89"/>
      <c r="O360" s="28">
        <f t="shared" si="71"/>
        <v>0</v>
      </c>
      <c r="P360" s="6"/>
      <c r="Q360" s="28">
        <f t="shared" si="72"/>
        <v>0</v>
      </c>
      <c r="R360" s="6"/>
      <c r="S360" s="28">
        <f t="shared" si="73"/>
        <v>0</v>
      </c>
      <c r="T360" s="28"/>
      <c r="U360" s="28">
        <f t="shared" si="74"/>
        <v>0</v>
      </c>
      <c r="V360" s="6">
        <v>2</v>
      </c>
      <c r="W360" s="28">
        <f t="shared" si="75"/>
        <v>1815120</v>
      </c>
      <c r="X360" s="6"/>
      <c r="Y360" s="28">
        <f t="shared" si="76"/>
        <v>0</v>
      </c>
      <c r="Z360" s="6" t="s">
        <v>31</v>
      </c>
      <c r="AA360" s="6" t="s">
        <v>32</v>
      </c>
      <c r="AB360" s="12" t="s">
        <v>60</v>
      </c>
    </row>
    <row r="361" spans="1:28" x14ac:dyDescent="0.25">
      <c r="A361" s="41">
        <v>359</v>
      </c>
      <c r="B361" s="90" t="s">
        <v>740</v>
      </c>
      <c r="C361" s="90" t="s">
        <v>741</v>
      </c>
      <c r="D361" s="90" t="s">
        <v>742</v>
      </c>
      <c r="E361" s="41">
        <f t="shared" si="66"/>
        <v>1</v>
      </c>
      <c r="F361" s="30">
        <v>193375</v>
      </c>
      <c r="G361" s="28">
        <f t="shared" si="67"/>
        <v>193375</v>
      </c>
      <c r="H361" s="88"/>
      <c r="I361" s="31">
        <f t="shared" si="68"/>
        <v>0</v>
      </c>
      <c r="J361" s="6"/>
      <c r="K361" s="28">
        <f t="shared" si="69"/>
        <v>0</v>
      </c>
      <c r="L361" s="6"/>
      <c r="M361" s="28">
        <f t="shared" si="70"/>
        <v>0</v>
      </c>
      <c r="N361" s="89"/>
      <c r="O361" s="28">
        <f t="shared" si="71"/>
        <v>0</v>
      </c>
      <c r="P361" s="6"/>
      <c r="Q361" s="28">
        <f t="shared" si="72"/>
        <v>0</v>
      </c>
      <c r="R361" s="6">
        <v>1</v>
      </c>
      <c r="S361" s="28">
        <f t="shared" si="73"/>
        <v>193375</v>
      </c>
      <c r="T361" s="28"/>
      <c r="U361" s="28">
        <f t="shared" si="74"/>
        <v>0</v>
      </c>
      <c r="V361" s="6"/>
      <c r="W361" s="28">
        <f t="shared" si="75"/>
        <v>0</v>
      </c>
      <c r="X361" s="6"/>
      <c r="Y361" s="28">
        <f t="shared" si="76"/>
        <v>0</v>
      </c>
      <c r="Z361" s="6" t="s">
        <v>31</v>
      </c>
      <c r="AA361" s="6" t="s">
        <v>32</v>
      </c>
      <c r="AB361" s="12" t="s">
        <v>56</v>
      </c>
    </row>
    <row r="362" spans="1:28" x14ac:dyDescent="0.25">
      <c r="A362" s="41">
        <v>360</v>
      </c>
      <c r="B362" s="92" t="s">
        <v>743</v>
      </c>
      <c r="C362" s="92" t="s">
        <v>744</v>
      </c>
      <c r="D362" s="92" t="s">
        <v>199</v>
      </c>
      <c r="E362" s="41">
        <f t="shared" si="66"/>
        <v>1</v>
      </c>
      <c r="F362" s="30">
        <v>312068.34889999998</v>
      </c>
      <c r="G362" s="28">
        <f t="shared" si="67"/>
        <v>312068.34889999998</v>
      </c>
      <c r="H362" s="88"/>
      <c r="I362" s="31">
        <f t="shared" si="68"/>
        <v>0</v>
      </c>
      <c r="J362" s="6"/>
      <c r="K362" s="28">
        <f t="shared" si="69"/>
        <v>0</v>
      </c>
      <c r="L362" s="6">
        <v>1</v>
      </c>
      <c r="M362" s="28">
        <f t="shared" si="70"/>
        <v>312068.34889999998</v>
      </c>
      <c r="N362" s="89"/>
      <c r="O362" s="28">
        <f t="shared" si="71"/>
        <v>0</v>
      </c>
      <c r="P362" s="6"/>
      <c r="Q362" s="28">
        <f t="shared" si="72"/>
        <v>0</v>
      </c>
      <c r="R362" s="6"/>
      <c r="S362" s="28">
        <f t="shared" si="73"/>
        <v>0</v>
      </c>
      <c r="T362" s="28"/>
      <c r="U362" s="28">
        <f t="shared" si="74"/>
        <v>0</v>
      </c>
      <c r="V362" s="6"/>
      <c r="W362" s="28">
        <f t="shared" si="75"/>
        <v>0</v>
      </c>
      <c r="X362" s="6"/>
      <c r="Y362" s="28">
        <f t="shared" si="76"/>
        <v>0</v>
      </c>
      <c r="Z362" s="6" t="s">
        <v>31</v>
      </c>
      <c r="AA362" s="6" t="s">
        <v>32</v>
      </c>
      <c r="AB362" s="12" t="s">
        <v>76</v>
      </c>
    </row>
    <row r="363" spans="1:28" x14ac:dyDescent="0.25">
      <c r="A363" s="41">
        <v>361</v>
      </c>
      <c r="B363" s="90" t="s">
        <v>745</v>
      </c>
      <c r="C363" s="40" t="s">
        <v>746</v>
      </c>
      <c r="D363" s="92" t="s">
        <v>464</v>
      </c>
      <c r="E363" s="41">
        <f t="shared" si="66"/>
        <v>1</v>
      </c>
      <c r="F363" s="30">
        <v>2152961.09</v>
      </c>
      <c r="G363" s="28">
        <f t="shared" si="67"/>
        <v>2152961.09</v>
      </c>
      <c r="H363" s="88"/>
      <c r="I363" s="31">
        <f t="shared" si="68"/>
        <v>0</v>
      </c>
      <c r="J363" s="6"/>
      <c r="K363" s="28">
        <f t="shared" si="69"/>
        <v>0</v>
      </c>
      <c r="L363" s="6">
        <v>1</v>
      </c>
      <c r="M363" s="28">
        <f t="shared" si="70"/>
        <v>2152961.09</v>
      </c>
      <c r="N363" s="89"/>
      <c r="O363" s="28">
        <f t="shared" si="71"/>
        <v>0</v>
      </c>
      <c r="P363" s="6"/>
      <c r="Q363" s="28">
        <f t="shared" si="72"/>
        <v>0</v>
      </c>
      <c r="R363" s="6"/>
      <c r="S363" s="28">
        <f t="shared" si="73"/>
        <v>0</v>
      </c>
      <c r="T363" s="28"/>
      <c r="U363" s="28">
        <f t="shared" si="74"/>
        <v>0</v>
      </c>
      <c r="V363" s="6"/>
      <c r="W363" s="28">
        <f t="shared" si="75"/>
        <v>0</v>
      </c>
      <c r="X363" s="6"/>
      <c r="Y363" s="28">
        <f t="shared" si="76"/>
        <v>0</v>
      </c>
      <c r="Z363" s="6" t="s">
        <v>31</v>
      </c>
      <c r="AA363" s="6" t="s">
        <v>32</v>
      </c>
      <c r="AB363" s="12" t="s">
        <v>76</v>
      </c>
    </row>
    <row r="364" spans="1:28" x14ac:dyDescent="0.25">
      <c r="A364" s="41">
        <v>362</v>
      </c>
      <c r="B364" s="90" t="s">
        <v>747</v>
      </c>
      <c r="C364" s="92" t="s">
        <v>46</v>
      </c>
      <c r="D364" s="87" t="s">
        <v>748</v>
      </c>
      <c r="E364" s="41">
        <f t="shared" si="66"/>
        <v>1</v>
      </c>
      <c r="F364" s="30">
        <v>278876.5</v>
      </c>
      <c r="G364" s="28">
        <f t="shared" si="67"/>
        <v>278876.5</v>
      </c>
      <c r="H364" s="88"/>
      <c r="I364" s="31">
        <f t="shared" si="68"/>
        <v>0</v>
      </c>
      <c r="J364" s="6"/>
      <c r="K364" s="28">
        <f t="shared" si="69"/>
        <v>0</v>
      </c>
      <c r="L364" s="6">
        <v>1</v>
      </c>
      <c r="M364" s="28">
        <f t="shared" si="70"/>
        <v>278876.5</v>
      </c>
      <c r="N364" s="89"/>
      <c r="O364" s="28">
        <f t="shared" si="71"/>
        <v>0</v>
      </c>
      <c r="P364" s="6"/>
      <c r="Q364" s="28">
        <f t="shared" si="72"/>
        <v>0</v>
      </c>
      <c r="R364" s="6"/>
      <c r="S364" s="28">
        <f t="shared" si="73"/>
        <v>0</v>
      </c>
      <c r="T364" s="28"/>
      <c r="U364" s="28">
        <f t="shared" si="74"/>
        <v>0</v>
      </c>
      <c r="V364" s="6"/>
      <c r="W364" s="28">
        <f t="shared" si="75"/>
        <v>0</v>
      </c>
      <c r="X364" s="6"/>
      <c r="Y364" s="28">
        <f t="shared" si="76"/>
        <v>0</v>
      </c>
      <c r="Z364" s="6" t="s">
        <v>31</v>
      </c>
      <c r="AA364" s="6" t="s">
        <v>32</v>
      </c>
      <c r="AB364" s="12" t="s">
        <v>76</v>
      </c>
    </row>
    <row r="365" spans="1:28" x14ac:dyDescent="0.25">
      <c r="A365" s="41">
        <v>363</v>
      </c>
      <c r="B365" s="92" t="s">
        <v>749</v>
      </c>
      <c r="C365" s="92" t="s">
        <v>750</v>
      </c>
      <c r="D365" s="87" t="s">
        <v>751</v>
      </c>
      <c r="E365" s="41">
        <f t="shared" si="66"/>
        <v>5</v>
      </c>
      <c r="F365" s="30">
        <v>569608.5</v>
      </c>
      <c r="G365" s="28">
        <f t="shared" si="67"/>
        <v>2848042.5</v>
      </c>
      <c r="H365" s="88"/>
      <c r="I365" s="31">
        <f t="shared" si="68"/>
        <v>0</v>
      </c>
      <c r="J365" s="6">
        <v>5</v>
      </c>
      <c r="K365" s="28">
        <f t="shared" si="69"/>
        <v>2848042.5</v>
      </c>
      <c r="L365" s="6"/>
      <c r="M365" s="28">
        <f t="shared" si="70"/>
        <v>0</v>
      </c>
      <c r="N365" s="89"/>
      <c r="O365" s="28">
        <f t="shared" si="71"/>
        <v>0</v>
      </c>
      <c r="P365" s="6"/>
      <c r="Q365" s="28">
        <f t="shared" si="72"/>
        <v>0</v>
      </c>
      <c r="R365" s="6"/>
      <c r="S365" s="28">
        <f t="shared" si="73"/>
        <v>0</v>
      </c>
      <c r="T365" s="28"/>
      <c r="U365" s="28">
        <f t="shared" si="74"/>
        <v>0</v>
      </c>
      <c r="V365" s="6"/>
      <c r="W365" s="28">
        <f t="shared" si="75"/>
        <v>0</v>
      </c>
      <c r="X365" s="6"/>
      <c r="Y365" s="28">
        <f t="shared" si="76"/>
        <v>0</v>
      </c>
      <c r="Z365" s="6" t="s">
        <v>31</v>
      </c>
      <c r="AA365" s="6" t="s">
        <v>32</v>
      </c>
      <c r="AB365" s="12" t="s">
        <v>41</v>
      </c>
    </row>
    <row r="366" spans="1:28" x14ac:dyDescent="0.25">
      <c r="A366" s="41">
        <v>364</v>
      </c>
      <c r="B366" s="92" t="s">
        <v>752</v>
      </c>
      <c r="C366" s="92" t="s">
        <v>753</v>
      </c>
      <c r="D366" s="92" t="s">
        <v>754</v>
      </c>
      <c r="E366" s="41">
        <f t="shared" si="66"/>
        <v>1</v>
      </c>
      <c r="F366" s="30">
        <v>1485439</v>
      </c>
      <c r="G366" s="28">
        <f t="shared" si="67"/>
        <v>1485439</v>
      </c>
      <c r="H366" s="88"/>
      <c r="I366" s="31">
        <f t="shared" si="68"/>
        <v>0</v>
      </c>
      <c r="J366" s="6"/>
      <c r="K366" s="28">
        <f t="shared" si="69"/>
        <v>0</v>
      </c>
      <c r="L366" s="6"/>
      <c r="M366" s="28">
        <f t="shared" si="70"/>
        <v>0</v>
      </c>
      <c r="N366" s="89"/>
      <c r="O366" s="28">
        <f t="shared" si="71"/>
        <v>0</v>
      </c>
      <c r="P366" s="6"/>
      <c r="Q366" s="28">
        <f t="shared" si="72"/>
        <v>0</v>
      </c>
      <c r="R366" s="6">
        <v>1</v>
      </c>
      <c r="S366" s="28">
        <f t="shared" si="73"/>
        <v>1485439</v>
      </c>
      <c r="T366" s="28"/>
      <c r="U366" s="28">
        <f t="shared" si="74"/>
        <v>0</v>
      </c>
      <c r="V366" s="6"/>
      <c r="W366" s="28">
        <f t="shared" si="75"/>
        <v>0</v>
      </c>
      <c r="X366" s="6"/>
      <c r="Y366" s="28">
        <f t="shared" si="76"/>
        <v>0</v>
      </c>
      <c r="Z366" s="6" t="s">
        <v>31</v>
      </c>
      <c r="AA366" s="6" t="s">
        <v>32</v>
      </c>
      <c r="AB366" s="12" t="s">
        <v>56</v>
      </c>
    </row>
    <row r="367" spans="1:28" x14ac:dyDescent="0.25">
      <c r="A367" s="41">
        <v>365</v>
      </c>
      <c r="B367" s="92" t="s">
        <v>755</v>
      </c>
      <c r="C367" s="40" t="s">
        <v>119</v>
      </c>
      <c r="D367" s="92" t="s">
        <v>132</v>
      </c>
      <c r="E367" s="41">
        <f t="shared" si="66"/>
        <v>1</v>
      </c>
      <c r="F367" s="30">
        <v>3032302</v>
      </c>
      <c r="G367" s="28">
        <f t="shared" si="67"/>
        <v>3032302</v>
      </c>
      <c r="H367" s="88"/>
      <c r="I367" s="31">
        <f t="shared" si="68"/>
        <v>0</v>
      </c>
      <c r="J367" s="6"/>
      <c r="K367" s="28">
        <f t="shared" si="69"/>
        <v>0</v>
      </c>
      <c r="L367" s="6">
        <v>1</v>
      </c>
      <c r="M367" s="28">
        <f t="shared" si="70"/>
        <v>3032302</v>
      </c>
      <c r="N367" s="89"/>
      <c r="O367" s="28">
        <f t="shared" si="71"/>
        <v>0</v>
      </c>
      <c r="P367" s="6"/>
      <c r="Q367" s="28">
        <f t="shared" si="72"/>
        <v>0</v>
      </c>
      <c r="R367" s="6"/>
      <c r="S367" s="28">
        <f t="shared" si="73"/>
        <v>0</v>
      </c>
      <c r="T367" s="28"/>
      <c r="U367" s="28">
        <f t="shared" si="74"/>
        <v>0</v>
      </c>
      <c r="V367" s="6"/>
      <c r="W367" s="28">
        <f t="shared" si="75"/>
        <v>0</v>
      </c>
      <c r="X367" s="6"/>
      <c r="Y367" s="28">
        <f t="shared" si="76"/>
        <v>0</v>
      </c>
      <c r="Z367" s="6" t="s">
        <v>31</v>
      </c>
      <c r="AA367" s="6" t="s">
        <v>32</v>
      </c>
      <c r="AB367" s="12" t="s">
        <v>76</v>
      </c>
    </row>
    <row r="368" spans="1:28" x14ac:dyDescent="0.25">
      <c r="A368" s="41">
        <v>366</v>
      </c>
      <c r="B368" s="92" t="s">
        <v>756</v>
      </c>
      <c r="C368" s="40" t="s">
        <v>78</v>
      </c>
      <c r="D368" s="87" t="s">
        <v>79</v>
      </c>
      <c r="E368" s="41">
        <f t="shared" si="66"/>
        <v>2</v>
      </c>
      <c r="F368" s="30">
        <v>524075.95</v>
      </c>
      <c r="G368" s="28">
        <f t="shared" si="67"/>
        <v>1048151.9</v>
      </c>
      <c r="H368" s="88">
        <v>2</v>
      </c>
      <c r="I368" s="31">
        <f t="shared" si="68"/>
        <v>1048151.9</v>
      </c>
      <c r="J368" s="6"/>
      <c r="K368" s="28">
        <f t="shared" si="69"/>
        <v>0</v>
      </c>
      <c r="L368" s="6"/>
      <c r="M368" s="28">
        <f t="shared" si="70"/>
        <v>0</v>
      </c>
      <c r="N368" s="89"/>
      <c r="O368" s="28">
        <f t="shared" si="71"/>
        <v>0</v>
      </c>
      <c r="P368" s="6"/>
      <c r="Q368" s="28">
        <f t="shared" si="72"/>
        <v>0</v>
      </c>
      <c r="R368" s="6"/>
      <c r="S368" s="28">
        <f t="shared" si="73"/>
        <v>0</v>
      </c>
      <c r="T368" s="28"/>
      <c r="U368" s="28">
        <f t="shared" si="74"/>
        <v>0</v>
      </c>
      <c r="V368" s="6"/>
      <c r="W368" s="28">
        <f t="shared" si="75"/>
        <v>0</v>
      </c>
      <c r="X368" s="6"/>
      <c r="Y368" s="28">
        <f t="shared" si="76"/>
        <v>0</v>
      </c>
      <c r="Z368" s="6" t="s">
        <v>31</v>
      </c>
      <c r="AA368" s="6" t="s">
        <v>31</v>
      </c>
      <c r="AB368" s="12" t="s">
        <v>33</v>
      </c>
    </row>
    <row r="369" spans="1:28" x14ac:dyDescent="0.25">
      <c r="A369" s="41">
        <v>367</v>
      </c>
      <c r="B369" s="90" t="s">
        <v>757</v>
      </c>
      <c r="C369" s="90" t="s">
        <v>46</v>
      </c>
      <c r="D369" s="90" t="s">
        <v>758</v>
      </c>
      <c r="E369" s="41">
        <f t="shared" si="66"/>
        <v>5</v>
      </c>
      <c r="F369" s="30">
        <v>1204675.3149999999</v>
      </c>
      <c r="G369" s="28">
        <f t="shared" si="67"/>
        <v>6023376.5749999993</v>
      </c>
      <c r="H369" s="88"/>
      <c r="I369" s="31">
        <f t="shared" si="68"/>
        <v>0</v>
      </c>
      <c r="J369" s="6"/>
      <c r="K369" s="28">
        <f t="shared" si="69"/>
        <v>0</v>
      </c>
      <c r="L369" s="6">
        <v>1</v>
      </c>
      <c r="M369" s="28">
        <f t="shared" si="70"/>
        <v>1204675.3149999999</v>
      </c>
      <c r="N369" s="89"/>
      <c r="O369" s="28">
        <f t="shared" si="71"/>
        <v>0</v>
      </c>
      <c r="P369" s="6">
        <v>1</v>
      </c>
      <c r="Q369" s="28">
        <f t="shared" si="72"/>
        <v>1204675.3149999999</v>
      </c>
      <c r="R369" s="6">
        <v>3</v>
      </c>
      <c r="S369" s="28">
        <f t="shared" si="73"/>
        <v>3614025.9449999998</v>
      </c>
      <c r="T369" s="28"/>
      <c r="U369" s="28">
        <f t="shared" si="74"/>
        <v>0</v>
      </c>
      <c r="V369" s="6"/>
      <c r="W369" s="28">
        <f t="shared" si="75"/>
        <v>0</v>
      </c>
      <c r="X369" s="6"/>
      <c r="Y369" s="28">
        <f t="shared" si="76"/>
        <v>0</v>
      </c>
      <c r="Z369" s="6" t="s">
        <v>31</v>
      </c>
      <c r="AA369" s="6" t="s">
        <v>32</v>
      </c>
      <c r="AB369" s="12" t="s">
        <v>56</v>
      </c>
    </row>
    <row r="370" spans="1:28" x14ac:dyDescent="0.25">
      <c r="A370" s="41">
        <v>368</v>
      </c>
      <c r="B370" s="40" t="s">
        <v>759</v>
      </c>
      <c r="C370" s="92" t="s">
        <v>760</v>
      </c>
      <c r="D370" s="40" t="s">
        <v>761</v>
      </c>
      <c r="E370" s="41">
        <f t="shared" si="66"/>
        <v>1</v>
      </c>
      <c r="F370" s="30">
        <v>475404</v>
      </c>
      <c r="G370" s="28">
        <f t="shared" si="67"/>
        <v>475404</v>
      </c>
      <c r="H370" s="88"/>
      <c r="I370" s="31">
        <f t="shared" si="68"/>
        <v>0</v>
      </c>
      <c r="J370" s="6"/>
      <c r="K370" s="28">
        <f t="shared" si="69"/>
        <v>0</v>
      </c>
      <c r="L370" s="6"/>
      <c r="M370" s="28">
        <f t="shared" si="70"/>
        <v>0</v>
      </c>
      <c r="N370" s="89"/>
      <c r="O370" s="28">
        <f t="shared" si="71"/>
        <v>0</v>
      </c>
      <c r="P370" s="6"/>
      <c r="Q370" s="28">
        <f t="shared" si="72"/>
        <v>0</v>
      </c>
      <c r="R370" s="6">
        <v>1</v>
      </c>
      <c r="S370" s="28">
        <f t="shared" si="73"/>
        <v>475404</v>
      </c>
      <c r="T370" s="28"/>
      <c r="U370" s="28">
        <f t="shared" si="74"/>
        <v>0</v>
      </c>
      <c r="V370" s="6"/>
      <c r="W370" s="28">
        <f t="shared" si="75"/>
        <v>0</v>
      </c>
      <c r="X370" s="6"/>
      <c r="Y370" s="28">
        <f t="shared" si="76"/>
        <v>0</v>
      </c>
      <c r="Z370" s="6" t="s">
        <v>31</v>
      </c>
      <c r="AA370" s="6" t="s">
        <v>32</v>
      </c>
      <c r="AB370" s="12" t="s">
        <v>56</v>
      </c>
    </row>
    <row r="371" spans="1:28" ht="27" x14ac:dyDescent="0.25">
      <c r="A371" s="41">
        <v>369</v>
      </c>
      <c r="B371" s="90" t="s">
        <v>762</v>
      </c>
      <c r="C371" s="40" t="s">
        <v>763</v>
      </c>
      <c r="D371" s="40" t="s">
        <v>464</v>
      </c>
      <c r="E371" s="41">
        <f t="shared" si="66"/>
        <v>1</v>
      </c>
      <c r="F371" s="30">
        <v>910350</v>
      </c>
      <c r="G371" s="28">
        <f t="shared" si="67"/>
        <v>910350</v>
      </c>
      <c r="H371" s="88"/>
      <c r="I371" s="31">
        <f t="shared" si="68"/>
        <v>0</v>
      </c>
      <c r="J371" s="6"/>
      <c r="K371" s="28">
        <f t="shared" si="69"/>
        <v>0</v>
      </c>
      <c r="L371" s="6">
        <v>1</v>
      </c>
      <c r="M371" s="28">
        <f t="shared" si="70"/>
        <v>910350</v>
      </c>
      <c r="N371" s="89"/>
      <c r="O371" s="28">
        <f t="shared" si="71"/>
        <v>0</v>
      </c>
      <c r="P371" s="6"/>
      <c r="Q371" s="28">
        <f t="shared" si="72"/>
        <v>0</v>
      </c>
      <c r="R371" s="6"/>
      <c r="S371" s="28">
        <f t="shared" si="73"/>
        <v>0</v>
      </c>
      <c r="T371" s="28"/>
      <c r="U371" s="28">
        <f t="shared" si="74"/>
        <v>0</v>
      </c>
      <c r="V371" s="6"/>
      <c r="W371" s="28">
        <f t="shared" si="75"/>
        <v>0</v>
      </c>
      <c r="X371" s="6"/>
      <c r="Y371" s="28">
        <f t="shared" si="76"/>
        <v>0</v>
      </c>
      <c r="Z371" s="6" t="s">
        <v>31</v>
      </c>
      <c r="AA371" s="6" t="s">
        <v>32</v>
      </c>
      <c r="AB371" s="12" t="s">
        <v>76</v>
      </c>
    </row>
    <row r="372" spans="1:28" ht="54" x14ac:dyDescent="0.25">
      <c r="A372" s="41">
        <v>370</v>
      </c>
      <c r="B372" s="40" t="s">
        <v>764</v>
      </c>
      <c r="C372" s="40" t="s">
        <v>765</v>
      </c>
      <c r="D372" s="40" t="s">
        <v>187</v>
      </c>
      <c r="E372" s="41">
        <f t="shared" si="66"/>
        <v>3</v>
      </c>
      <c r="F372" s="30">
        <v>349816.97589245852</v>
      </c>
      <c r="G372" s="28">
        <f t="shared" si="67"/>
        <v>1049450.9276773755</v>
      </c>
      <c r="H372" s="88">
        <v>2</v>
      </c>
      <c r="I372" s="31">
        <f t="shared" si="68"/>
        <v>699633.95178491704</v>
      </c>
      <c r="J372" s="6"/>
      <c r="K372" s="28">
        <f t="shared" si="69"/>
        <v>0</v>
      </c>
      <c r="L372" s="6"/>
      <c r="M372" s="28">
        <f t="shared" si="70"/>
        <v>0</v>
      </c>
      <c r="N372" s="89"/>
      <c r="O372" s="28">
        <f t="shared" si="71"/>
        <v>0</v>
      </c>
      <c r="P372" s="6"/>
      <c r="Q372" s="28">
        <f t="shared" si="72"/>
        <v>0</v>
      </c>
      <c r="R372" s="6"/>
      <c r="S372" s="28">
        <f t="shared" si="73"/>
        <v>0</v>
      </c>
      <c r="T372" s="28"/>
      <c r="U372" s="28">
        <f t="shared" si="74"/>
        <v>0</v>
      </c>
      <c r="V372" s="6">
        <v>1</v>
      </c>
      <c r="W372" s="28">
        <f t="shared" si="75"/>
        <v>349816.97589245852</v>
      </c>
      <c r="X372" s="6"/>
      <c r="Y372" s="28">
        <f t="shared" si="76"/>
        <v>0</v>
      </c>
      <c r="Z372" s="6" t="s">
        <v>31</v>
      </c>
      <c r="AA372" s="6" t="s">
        <v>32</v>
      </c>
      <c r="AB372" s="12" t="s">
        <v>60</v>
      </c>
    </row>
    <row r="373" spans="1:28" x14ac:dyDescent="0.25">
      <c r="A373" s="41">
        <v>371</v>
      </c>
      <c r="B373" s="92" t="s">
        <v>766</v>
      </c>
      <c r="C373" s="40" t="s">
        <v>119</v>
      </c>
      <c r="D373" s="92" t="s">
        <v>767</v>
      </c>
      <c r="E373" s="41">
        <f t="shared" si="66"/>
        <v>1</v>
      </c>
      <c r="F373" s="30">
        <v>130766.70147508255</v>
      </c>
      <c r="G373" s="28">
        <f t="shared" si="67"/>
        <v>130766.70147508255</v>
      </c>
      <c r="H373" s="88"/>
      <c r="I373" s="31">
        <f t="shared" si="68"/>
        <v>0</v>
      </c>
      <c r="J373" s="6"/>
      <c r="K373" s="28">
        <f t="shared" si="69"/>
        <v>0</v>
      </c>
      <c r="L373" s="6">
        <v>1</v>
      </c>
      <c r="M373" s="28">
        <f t="shared" si="70"/>
        <v>130766.70147508255</v>
      </c>
      <c r="N373" s="89"/>
      <c r="O373" s="28">
        <f t="shared" si="71"/>
        <v>0</v>
      </c>
      <c r="P373" s="6"/>
      <c r="Q373" s="28">
        <f t="shared" si="72"/>
        <v>0</v>
      </c>
      <c r="R373" s="6"/>
      <c r="S373" s="28">
        <f t="shared" si="73"/>
        <v>0</v>
      </c>
      <c r="T373" s="28"/>
      <c r="U373" s="28">
        <f t="shared" si="74"/>
        <v>0</v>
      </c>
      <c r="V373" s="6"/>
      <c r="W373" s="28">
        <f t="shared" si="75"/>
        <v>0</v>
      </c>
      <c r="X373" s="6"/>
      <c r="Y373" s="28">
        <f t="shared" si="76"/>
        <v>0</v>
      </c>
      <c r="Z373" s="6" t="s">
        <v>31</v>
      </c>
      <c r="AA373" s="6" t="s">
        <v>32</v>
      </c>
      <c r="AB373" s="12" t="s">
        <v>76</v>
      </c>
    </row>
    <row r="374" spans="1:28" x14ac:dyDescent="0.25">
      <c r="A374" s="41">
        <v>372</v>
      </c>
      <c r="B374" s="98" t="s">
        <v>768</v>
      </c>
      <c r="C374" s="92" t="s">
        <v>46</v>
      </c>
      <c r="D374" s="40" t="s">
        <v>769</v>
      </c>
      <c r="E374" s="41">
        <f t="shared" si="66"/>
        <v>13</v>
      </c>
      <c r="F374" s="30">
        <v>195952.6496</v>
      </c>
      <c r="G374" s="28">
        <f t="shared" si="67"/>
        <v>2547384.4448000002</v>
      </c>
      <c r="H374" s="88">
        <v>10</v>
      </c>
      <c r="I374" s="31">
        <f t="shared" si="68"/>
        <v>1959526.496</v>
      </c>
      <c r="J374" s="6">
        <v>1</v>
      </c>
      <c r="K374" s="28">
        <f t="shared" si="69"/>
        <v>195952.6496</v>
      </c>
      <c r="L374" s="6"/>
      <c r="M374" s="28">
        <f t="shared" si="70"/>
        <v>0</v>
      </c>
      <c r="N374" s="89"/>
      <c r="O374" s="28">
        <f t="shared" si="71"/>
        <v>0</v>
      </c>
      <c r="P374" s="6">
        <v>1</v>
      </c>
      <c r="Q374" s="28">
        <f t="shared" si="72"/>
        <v>195952.6496</v>
      </c>
      <c r="R374" s="6"/>
      <c r="S374" s="28">
        <f t="shared" si="73"/>
        <v>0</v>
      </c>
      <c r="T374" s="28"/>
      <c r="U374" s="28">
        <f t="shared" si="74"/>
        <v>0</v>
      </c>
      <c r="V374" s="6">
        <v>1</v>
      </c>
      <c r="W374" s="28">
        <f t="shared" si="75"/>
        <v>195952.6496</v>
      </c>
      <c r="X374" s="6"/>
      <c r="Y374" s="28">
        <f t="shared" si="76"/>
        <v>0</v>
      </c>
      <c r="Z374" s="6" t="s">
        <v>31</v>
      </c>
      <c r="AA374" s="6" t="s">
        <v>32</v>
      </c>
      <c r="AB374" s="12" t="s">
        <v>33</v>
      </c>
    </row>
    <row r="375" spans="1:28" ht="27" x14ac:dyDescent="0.25">
      <c r="A375" s="41">
        <v>373</v>
      </c>
      <c r="B375" s="90" t="s">
        <v>770</v>
      </c>
      <c r="C375" s="40" t="s">
        <v>78</v>
      </c>
      <c r="D375" s="40" t="s">
        <v>322</v>
      </c>
      <c r="E375" s="41">
        <f t="shared" si="66"/>
        <v>44</v>
      </c>
      <c r="F375" s="30">
        <v>124769.22768641396</v>
      </c>
      <c r="G375" s="28">
        <f t="shared" si="67"/>
        <v>5489846.0182022145</v>
      </c>
      <c r="H375" s="88">
        <v>40</v>
      </c>
      <c r="I375" s="31">
        <f t="shared" si="68"/>
        <v>4990769.1074565584</v>
      </c>
      <c r="J375" s="6">
        <v>1</v>
      </c>
      <c r="K375" s="28">
        <f t="shared" si="69"/>
        <v>124769.22768641396</v>
      </c>
      <c r="L375" s="6"/>
      <c r="M375" s="28">
        <f t="shared" si="70"/>
        <v>0</v>
      </c>
      <c r="N375" s="89"/>
      <c r="O375" s="28">
        <f t="shared" si="71"/>
        <v>0</v>
      </c>
      <c r="P375" s="6">
        <v>3</v>
      </c>
      <c r="Q375" s="28">
        <f t="shared" si="72"/>
        <v>374307.68305924186</v>
      </c>
      <c r="R375" s="6"/>
      <c r="S375" s="28">
        <f t="shared" si="73"/>
        <v>0</v>
      </c>
      <c r="T375" s="28"/>
      <c r="U375" s="28">
        <f t="shared" si="74"/>
        <v>0</v>
      </c>
      <c r="V375" s="6"/>
      <c r="W375" s="28">
        <f t="shared" si="75"/>
        <v>0</v>
      </c>
      <c r="X375" s="6"/>
      <c r="Y375" s="28">
        <f t="shared" si="76"/>
        <v>0</v>
      </c>
      <c r="Z375" s="6" t="s">
        <v>31</v>
      </c>
      <c r="AA375" s="6" t="s">
        <v>31</v>
      </c>
      <c r="AB375" s="12" t="s">
        <v>33</v>
      </c>
    </row>
    <row r="376" spans="1:28" ht="35.25" customHeight="1" x14ac:dyDescent="0.25">
      <c r="A376" s="41">
        <v>374</v>
      </c>
      <c r="B376" s="90" t="s">
        <v>771</v>
      </c>
      <c r="C376" s="92" t="s">
        <v>491</v>
      </c>
      <c r="D376" s="40" t="s">
        <v>772</v>
      </c>
      <c r="E376" s="41">
        <f t="shared" si="66"/>
        <v>165</v>
      </c>
      <c r="F376" s="30">
        <v>64314.145000000004</v>
      </c>
      <c r="G376" s="28">
        <f t="shared" si="67"/>
        <v>10611833.925000001</v>
      </c>
      <c r="H376" s="88">
        <v>32</v>
      </c>
      <c r="I376" s="31">
        <f t="shared" si="68"/>
        <v>2058052.6400000001</v>
      </c>
      <c r="J376" s="6">
        <v>15</v>
      </c>
      <c r="K376" s="28">
        <f t="shared" si="69"/>
        <v>964712.17500000005</v>
      </c>
      <c r="L376" s="6"/>
      <c r="M376" s="28">
        <f t="shared" si="70"/>
        <v>0</v>
      </c>
      <c r="N376" s="89"/>
      <c r="O376" s="28">
        <f t="shared" si="71"/>
        <v>0</v>
      </c>
      <c r="P376" s="6">
        <v>26</v>
      </c>
      <c r="Q376" s="28">
        <f t="shared" si="72"/>
        <v>1672167.77</v>
      </c>
      <c r="R376" s="6">
        <v>57</v>
      </c>
      <c r="S376" s="28">
        <f t="shared" si="73"/>
        <v>3665906.2650000001</v>
      </c>
      <c r="T376" s="28">
        <v>10</v>
      </c>
      <c r="U376" s="28">
        <f t="shared" si="74"/>
        <v>643141.45000000007</v>
      </c>
      <c r="V376" s="6">
        <v>25</v>
      </c>
      <c r="W376" s="28">
        <f t="shared" si="75"/>
        <v>1607853.625</v>
      </c>
      <c r="X376" s="6"/>
      <c r="Y376" s="28">
        <f t="shared" si="76"/>
        <v>0</v>
      </c>
      <c r="Z376" s="6" t="s">
        <v>31</v>
      </c>
      <c r="AA376" s="6" t="s">
        <v>32</v>
      </c>
      <c r="AB376" s="12" t="s">
        <v>60</v>
      </c>
    </row>
    <row r="377" spans="1:28" x14ac:dyDescent="0.25">
      <c r="A377" s="41">
        <v>375</v>
      </c>
      <c r="B377" s="92" t="s">
        <v>773</v>
      </c>
      <c r="C377" s="40" t="s">
        <v>119</v>
      </c>
      <c r="D377" s="92" t="s">
        <v>132</v>
      </c>
      <c r="E377" s="41">
        <f t="shared" si="66"/>
        <v>1</v>
      </c>
      <c r="F377" s="30">
        <v>326262.3</v>
      </c>
      <c r="G377" s="28">
        <f t="shared" si="67"/>
        <v>326262.3</v>
      </c>
      <c r="H377" s="88"/>
      <c r="I377" s="31">
        <f t="shared" si="68"/>
        <v>0</v>
      </c>
      <c r="J377" s="6"/>
      <c r="K377" s="28">
        <f t="shared" si="69"/>
        <v>0</v>
      </c>
      <c r="L377" s="6">
        <v>1</v>
      </c>
      <c r="M377" s="28">
        <f t="shared" si="70"/>
        <v>326262.3</v>
      </c>
      <c r="N377" s="89"/>
      <c r="O377" s="28">
        <f t="shared" si="71"/>
        <v>0</v>
      </c>
      <c r="P377" s="6"/>
      <c r="Q377" s="28">
        <f t="shared" si="72"/>
        <v>0</v>
      </c>
      <c r="R377" s="6"/>
      <c r="S377" s="28">
        <f t="shared" si="73"/>
        <v>0</v>
      </c>
      <c r="T377" s="28"/>
      <c r="U377" s="28">
        <f t="shared" si="74"/>
        <v>0</v>
      </c>
      <c r="V377" s="6"/>
      <c r="W377" s="28">
        <f t="shared" si="75"/>
        <v>0</v>
      </c>
      <c r="X377" s="6"/>
      <c r="Y377" s="28">
        <f t="shared" si="76"/>
        <v>0</v>
      </c>
      <c r="Z377" s="6" t="s">
        <v>31</v>
      </c>
      <c r="AA377" s="6" t="s">
        <v>32</v>
      </c>
      <c r="AB377" s="12" t="s">
        <v>60</v>
      </c>
    </row>
    <row r="378" spans="1:28" x14ac:dyDescent="0.25">
      <c r="A378" s="41">
        <v>376</v>
      </c>
      <c r="B378" s="90" t="s">
        <v>774</v>
      </c>
      <c r="C378" s="90" t="s">
        <v>46</v>
      </c>
      <c r="D378" s="90" t="s">
        <v>775</v>
      </c>
      <c r="E378" s="41">
        <f t="shared" si="66"/>
        <v>1</v>
      </c>
      <c r="F378" s="30">
        <v>546210</v>
      </c>
      <c r="G378" s="28">
        <f t="shared" si="67"/>
        <v>546210</v>
      </c>
      <c r="H378" s="88"/>
      <c r="I378" s="31">
        <f t="shared" si="68"/>
        <v>0</v>
      </c>
      <c r="J378" s="6"/>
      <c r="K378" s="28">
        <f t="shared" si="69"/>
        <v>0</v>
      </c>
      <c r="L378" s="6"/>
      <c r="M378" s="28">
        <f t="shared" si="70"/>
        <v>0</v>
      </c>
      <c r="N378" s="89"/>
      <c r="O378" s="28">
        <f t="shared" si="71"/>
        <v>0</v>
      </c>
      <c r="P378" s="6"/>
      <c r="Q378" s="28">
        <f t="shared" si="72"/>
        <v>0</v>
      </c>
      <c r="R378" s="6">
        <v>1</v>
      </c>
      <c r="S378" s="28">
        <f t="shared" si="73"/>
        <v>546210</v>
      </c>
      <c r="T378" s="28"/>
      <c r="U378" s="28">
        <f t="shared" si="74"/>
        <v>0</v>
      </c>
      <c r="V378" s="6"/>
      <c r="W378" s="28">
        <f t="shared" si="75"/>
        <v>0</v>
      </c>
      <c r="X378" s="6"/>
      <c r="Y378" s="28">
        <f t="shared" si="76"/>
        <v>0</v>
      </c>
      <c r="Z378" s="6" t="s">
        <v>31</v>
      </c>
      <c r="AA378" s="6" t="s">
        <v>32</v>
      </c>
      <c r="AB378" s="12" t="s">
        <v>56</v>
      </c>
    </row>
    <row r="379" spans="1:28" x14ac:dyDescent="0.25">
      <c r="A379" s="41">
        <v>377</v>
      </c>
      <c r="B379" s="90" t="s">
        <v>776</v>
      </c>
      <c r="C379" s="40" t="s">
        <v>777</v>
      </c>
      <c r="D379" s="40" t="s">
        <v>778</v>
      </c>
      <c r="E379" s="41">
        <f t="shared" si="66"/>
        <v>1</v>
      </c>
      <c r="F379" s="30">
        <v>13081037</v>
      </c>
      <c r="G379" s="28">
        <f t="shared" si="67"/>
        <v>13081037</v>
      </c>
      <c r="H379" s="88"/>
      <c r="I379" s="31">
        <f t="shared" si="68"/>
        <v>0</v>
      </c>
      <c r="J379" s="6"/>
      <c r="K379" s="28">
        <f t="shared" si="69"/>
        <v>0</v>
      </c>
      <c r="L379" s="6">
        <v>1</v>
      </c>
      <c r="M379" s="28">
        <f t="shared" si="70"/>
        <v>13081037</v>
      </c>
      <c r="N379" s="89"/>
      <c r="O379" s="28">
        <f t="shared" si="71"/>
        <v>0</v>
      </c>
      <c r="P379" s="6"/>
      <c r="Q379" s="28">
        <f t="shared" si="72"/>
        <v>0</v>
      </c>
      <c r="R379" s="6"/>
      <c r="S379" s="28">
        <f t="shared" si="73"/>
        <v>0</v>
      </c>
      <c r="T379" s="28"/>
      <c r="U379" s="28">
        <f t="shared" si="74"/>
        <v>0</v>
      </c>
      <c r="V379" s="6"/>
      <c r="W379" s="28">
        <f t="shared" si="75"/>
        <v>0</v>
      </c>
      <c r="X379" s="6"/>
      <c r="Y379" s="28">
        <f t="shared" si="76"/>
        <v>0</v>
      </c>
      <c r="Z379" s="6" t="s">
        <v>31</v>
      </c>
      <c r="AA379" s="6" t="s">
        <v>32</v>
      </c>
      <c r="AB379" s="12" t="s">
        <v>76</v>
      </c>
    </row>
    <row r="380" spans="1:28" x14ac:dyDescent="0.25">
      <c r="A380" s="41">
        <v>378</v>
      </c>
      <c r="B380" s="90" t="s">
        <v>779</v>
      </c>
      <c r="C380" s="90" t="s">
        <v>780</v>
      </c>
      <c r="D380" s="90" t="s">
        <v>778</v>
      </c>
      <c r="E380" s="41">
        <f t="shared" si="66"/>
        <v>1</v>
      </c>
      <c r="F380" s="30">
        <v>16767200</v>
      </c>
      <c r="G380" s="28">
        <f t="shared" si="67"/>
        <v>16767200</v>
      </c>
      <c r="H380" s="88"/>
      <c r="I380" s="31">
        <f t="shared" si="68"/>
        <v>0</v>
      </c>
      <c r="J380" s="6"/>
      <c r="K380" s="28">
        <f t="shared" si="69"/>
        <v>0</v>
      </c>
      <c r="L380" s="6">
        <v>1</v>
      </c>
      <c r="M380" s="28">
        <f t="shared" si="70"/>
        <v>16767200</v>
      </c>
      <c r="N380" s="89"/>
      <c r="O380" s="28">
        <f t="shared" si="71"/>
        <v>0</v>
      </c>
      <c r="P380" s="6"/>
      <c r="Q380" s="28">
        <f t="shared" si="72"/>
        <v>0</v>
      </c>
      <c r="R380" s="6"/>
      <c r="S380" s="28">
        <f t="shared" si="73"/>
        <v>0</v>
      </c>
      <c r="T380" s="28"/>
      <c r="U380" s="28">
        <f t="shared" si="74"/>
        <v>0</v>
      </c>
      <c r="V380" s="6"/>
      <c r="W380" s="28">
        <f t="shared" si="75"/>
        <v>0</v>
      </c>
      <c r="X380" s="6"/>
      <c r="Y380" s="28">
        <f t="shared" si="76"/>
        <v>0</v>
      </c>
      <c r="Z380" s="6" t="s">
        <v>31</v>
      </c>
      <c r="AA380" s="6" t="s">
        <v>32</v>
      </c>
      <c r="AB380" s="12" t="s">
        <v>76</v>
      </c>
    </row>
    <row r="381" spans="1:28" ht="27" x14ac:dyDescent="0.25">
      <c r="A381" s="41">
        <v>379</v>
      </c>
      <c r="B381" s="90" t="s">
        <v>781</v>
      </c>
      <c r="C381" s="40" t="s">
        <v>782</v>
      </c>
      <c r="D381" s="40" t="s">
        <v>778</v>
      </c>
      <c r="E381" s="41">
        <f t="shared" si="66"/>
        <v>1</v>
      </c>
      <c r="F381" s="30">
        <v>12221290.200000001</v>
      </c>
      <c r="G381" s="28">
        <f t="shared" si="67"/>
        <v>12221290.200000001</v>
      </c>
      <c r="H381" s="88"/>
      <c r="I381" s="31">
        <f t="shared" si="68"/>
        <v>0</v>
      </c>
      <c r="J381" s="6"/>
      <c r="K381" s="28">
        <f t="shared" si="69"/>
        <v>0</v>
      </c>
      <c r="L381" s="6">
        <v>1</v>
      </c>
      <c r="M381" s="28">
        <f t="shared" si="70"/>
        <v>12221290.200000001</v>
      </c>
      <c r="N381" s="89"/>
      <c r="O381" s="28">
        <f t="shared" si="71"/>
        <v>0</v>
      </c>
      <c r="P381" s="6"/>
      <c r="Q381" s="28">
        <f t="shared" si="72"/>
        <v>0</v>
      </c>
      <c r="R381" s="6"/>
      <c r="S381" s="28">
        <f t="shared" si="73"/>
        <v>0</v>
      </c>
      <c r="T381" s="28"/>
      <c r="U381" s="28">
        <f t="shared" si="74"/>
        <v>0</v>
      </c>
      <c r="V381" s="6"/>
      <c r="W381" s="28">
        <f t="shared" si="75"/>
        <v>0</v>
      </c>
      <c r="X381" s="6"/>
      <c r="Y381" s="28">
        <f t="shared" si="76"/>
        <v>0</v>
      </c>
      <c r="Z381" s="6" t="s">
        <v>31</v>
      </c>
      <c r="AA381" s="6" t="s">
        <v>32</v>
      </c>
      <c r="AB381" s="12" t="s">
        <v>76</v>
      </c>
    </row>
    <row r="382" spans="1:28" x14ac:dyDescent="0.25">
      <c r="A382" s="41">
        <v>380</v>
      </c>
      <c r="B382" s="90" t="s">
        <v>783</v>
      </c>
      <c r="C382" s="90" t="s">
        <v>784</v>
      </c>
      <c r="D382" s="90" t="s">
        <v>778</v>
      </c>
      <c r="E382" s="41">
        <f t="shared" si="66"/>
        <v>1</v>
      </c>
      <c r="F382" s="30">
        <v>15101415</v>
      </c>
      <c r="G382" s="28">
        <f t="shared" si="67"/>
        <v>15101415</v>
      </c>
      <c r="H382" s="88"/>
      <c r="I382" s="31">
        <f t="shared" si="68"/>
        <v>0</v>
      </c>
      <c r="J382" s="6"/>
      <c r="K382" s="28">
        <f t="shared" si="69"/>
        <v>0</v>
      </c>
      <c r="L382" s="6">
        <v>1</v>
      </c>
      <c r="M382" s="28">
        <f t="shared" si="70"/>
        <v>15101415</v>
      </c>
      <c r="N382" s="89"/>
      <c r="O382" s="28">
        <f t="shared" si="71"/>
        <v>0</v>
      </c>
      <c r="P382" s="6"/>
      <c r="Q382" s="28">
        <f t="shared" si="72"/>
        <v>0</v>
      </c>
      <c r="R382" s="6"/>
      <c r="S382" s="28">
        <f t="shared" si="73"/>
        <v>0</v>
      </c>
      <c r="T382" s="28"/>
      <c r="U382" s="28">
        <f t="shared" si="74"/>
        <v>0</v>
      </c>
      <c r="V382" s="6"/>
      <c r="W382" s="28">
        <f t="shared" si="75"/>
        <v>0</v>
      </c>
      <c r="X382" s="6"/>
      <c r="Y382" s="28">
        <f t="shared" si="76"/>
        <v>0</v>
      </c>
      <c r="Z382" s="6" t="s">
        <v>31</v>
      </c>
      <c r="AA382" s="6" t="s">
        <v>32</v>
      </c>
      <c r="AB382" s="12" t="s">
        <v>76</v>
      </c>
    </row>
    <row r="383" spans="1:28" ht="27" x14ac:dyDescent="0.25">
      <c r="A383" s="41">
        <v>381</v>
      </c>
      <c r="B383" s="90" t="s">
        <v>785</v>
      </c>
      <c r="C383" s="40" t="s">
        <v>786</v>
      </c>
      <c r="D383" s="40" t="s">
        <v>787</v>
      </c>
      <c r="E383" s="41">
        <f t="shared" si="66"/>
        <v>8</v>
      </c>
      <c r="F383" s="30">
        <v>1121779.6666666667</v>
      </c>
      <c r="G383" s="28">
        <f t="shared" si="67"/>
        <v>8974237.333333334</v>
      </c>
      <c r="H383" s="88">
        <v>5</v>
      </c>
      <c r="I383" s="31">
        <f t="shared" si="68"/>
        <v>5608898.333333334</v>
      </c>
      <c r="J383" s="6">
        <v>1</v>
      </c>
      <c r="K383" s="28">
        <f t="shared" si="69"/>
        <v>1121779.6666666667</v>
      </c>
      <c r="L383" s="6">
        <v>1</v>
      </c>
      <c r="M383" s="28">
        <f t="shared" si="70"/>
        <v>1121779.6666666667</v>
      </c>
      <c r="N383" s="89"/>
      <c r="O383" s="28">
        <f t="shared" si="71"/>
        <v>0</v>
      </c>
      <c r="P383" s="6">
        <v>1</v>
      </c>
      <c r="Q383" s="28">
        <f t="shared" si="72"/>
        <v>1121779.6666666667</v>
      </c>
      <c r="R383" s="6"/>
      <c r="S383" s="28">
        <f t="shared" si="73"/>
        <v>0</v>
      </c>
      <c r="T383" s="28"/>
      <c r="U383" s="28">
        <f t="shared" si="74"/>
        <v>0</v>
      </c>
      <c r="V383" s="6"/>
      <c r="W383" s="28">
        <f t="shared" si="75"/>
        <v>0</v>
      </c>
      <c r="X383" s="6"/>
      <c r="Y383" s="28">
        <f t="shared" si="76"/>
        <v>0</v>
      </c>
      <c r="Z383" s="6" t="s">
        <v>31</v>
      </c>
      <c r="AA383" s="6" t="s">
        <v>32</v>
      </c>
      <c r="AB383" s="12" t="s">
        <v>33</v>
      </c>
    </row>
    <row r="384" spans="1:28" x14ac:dyDescent="0.25">
      <c r="A384" s="41">
        <v>382</v>
      </c>
      <c r="B384" s="92" t="s">
        <v>788</v>
      </c>
      <c r="C384" s="40" t="s">
        <v>119</v>
      </c>
      <c r="D384" s="92" t="s">
        <v>132</v>
      </c>
      <c r="E384" s="41">
        <f t="shared" si="66"/>
        <v>1</v>
      </c>
      <c r="F384" s="30">
        <v>1115625</v>
      </c>
      <c r="G384" s="28">
        <f t="shared" si="67"/>
        <v>1115625</v>
      </c>
      <c r="H384" s="88"/>
      <c r="I384" s="31">
        <f t="shared" si="68"/>
        <v>0</v>
      </c>
      <c r="J384" s="6"/>
      <c r="K384" s="28">
        <f t="shared" si="69"/>
        <v>0</v>
      </c>
      <c r="L384" s="6">
        <v>1</v>
      </c>
      <c r="M384" s="28">
        <f t="shared" si="70"/>
        <v>1115625</v>
      </c>
      <c r="N384" s="89"/>
      <c r="O384" s="28">
        <f t="shared" si="71"/>
        <v>0</v>
      </c>
      <c r="P384" s="6"/>
      <c r="Q384" s="28">
        <f t="shared" si="72"/>
        <v>0</v>
      </c>
      <c r="R384" s="6"/>
      <c r="S384" s="28">
        <f t="shared" si="73"/>
        <v>0</v>
      </c>
      <c r="T384" s="28"/>
      <c r="U384" s="28">
        <f t="shared" si="74"/>
        <v>0</v>
      </c>
      <c r="V384" s="6"/>
      <c r="W384" s="28">
        <f t="shared" si="75"/>
        <v>0</v>
      </c>
      <c r="X384" s="6"/>
      <c r="Y384" s="28">
        <f t="shared" si="76"/>
        <v>0</v>
      </c>
      <c r="Z384" s="6" t="s">
        <v>31</v>
      </c>
      <c r="AA384" s="6" t="s">
        <v>32</v>
      </c>
      <c r="AB384" s="12" t="s">
        <v>76</v>
      </c>
    </row>
    <row r="385" spans="1:28" x14ac:dyDescent="0.25">
      <c r="A385" s="41">
        <v>383</v>
      </c>
      <c r="B385" s="92" t="s">
        <v>789</v>
      </c>
      <c r="C385" s="40" t="s">
        <v>119</v>
      </c>
      <c r="D385" s="92" t="s">
        <v>132</v>
      </c>
      <c r="E385" s="41">
        <f t="shared" si="66"/>
        <v>1</v>
      </c>
      <c r="F385" s="30">
        <v>1800077</v>
      </c>
      <c r="G385" s="28">
        <f t="shared" si="67"/>
        <v>1800077</v>
      </c>
      <c r="H385" s="88"/>
      <c r="I385" s="31">
        <f t="shared" si="68"/>
        <v>0</v>
      </c>
      <c r="J385" s="6"/>
      <c r="K385" s="28">
        <f t="shared" si="69"/>
        <v>0</v>
      </c>
      <c r="L385" s="6">
        <v>1</v>
      </c>
      <c r="M385" s="28">
        <f t="shared" si="70"/>
        <v>1800077</v>
      </c>
      <c r="N385" s="89"/>
      <c r="O385" s="28">
        <f t="shared" si="71"/>
        <v>0</v>
      </c>
      <c r="P385" s="6"/>
      <c r="Q385" s="28">
        <f t="shared" si="72"/>
        <v>0</v>
      </c>
      <c r="R385" s="6"/>
      <c r="S385" s="28">
        <f t="shared" si="73"/>
        <v>0</v>
      </c>
      <c r="T385" s="28"/>
      <c r="U385" s="28">
        <f t="shared" si="74"/>
        <v>0</v>
      </c>
      <c r="V385" s="6"/>
      <c r="W385" s="28">
        <f t="shared" si="75"/>
        <v>0</v>
      </c>
      <c r="X385" s="6"/>
      <c r="Y385" s="28">
        <f t="shared" si="76"/>
        <v>0</v>
      </c>
      <c r="Z385" s="6" t="s">
        <v>31</v>
      </c>
      <c r="AA385" s="6" t="s">
        <v>32</v>
      </c>
      <c r="AB385" s="12" t="s">
        <v>76</v>
      </c>
    </row>
    <row r="386" spans="1:28" ht="40.5" x14ac:dyDescent="0.25">
      <c r="A386" s="41">
        <v>384</v>
      </c>
      <c r="B386" s="47" t="s">
        <v>790</v>
      </c>
      <c r="C386" s="90" t="s">
        <v>35</v>
      </c>
      <c r="D386" s="90" t="s">
        <v>36</v>
      </c>
      <c r="E386" s="41">
        <f t="shared" si="66"/>
        <v>1</v>
      </c>
      <c r="F386" s="30">
        <v>4996748.2092500003</v>
      </c>
      <c r="G386" s="28">
        <f t="shared" si="67"/>
        <v>4996748.2092500003</v>
      </c>
      <c r="H386" s="88"/>
      <c r="I386" s="31">
        <f t="shared" si="68"/>
        <v>0</v>
      </c>
      <c r="J386" s="6"/>
      <c r="K386" s="28">
        <f t="shared" si="69"/>
        <v>0</v>
      </c>
      <c r="L386" s="6">
        <v>1</v>
      </c>
      <c r="M386" s="28">
        <f t="shared" si="70"/>
        <v>4996748.2092500003</v>
      </c>
      <c r="N386" s="89"/>
      <c r="O386" s="28">
        <f t="shared" si="71"/>
        <v>0</v>
      </c>
      <c r="P386" s="6"/>
      <c r="Q386" s="28">
        <f t="shared" si="72"/>
        <v>0</v>
      </c>
      <c r="R386" s="6"/>
      <c r="S386" s="28">
        <f t="shared" si="73"/>
        <v>0</v>
      </c>
      <c r="T386" s="28"/>
      <c r="U386" s="28">
        <f t="shared" si="74"/>
        <v>0</v>
      </c>
      <c r="V386" s="6"/>
      <c r="W386" s="28">
        <f t="shared" si="75"/>
        <v>0</v>
      </c>
      <c r="X386" s="6"/>
      <c r="Y386" s="28">
        <f t="shared" si="76"/>
        <v>0</v>
      </c>
      <c r="Z386" s="6" t="s">
        <v>31</v>
      </c>
      <c r="AA386" s="6" t="s">
        <v>32</v>
      </c>
      <c r="AB386" s="12" t="s">
        <v>76</v>
      </c>
    </row>
    <row r="387" spans="1:28" ht="40.5" x14ac:dyDescent="0.25">
      <c r="A387" s="41">
        <v>385</v>
      </c>
      <c r="B387" s="90" t="s">
        <v>791</v>
      </c>
      <c r="C387" s="92" t="s">
        <v>792</v>
      </c>
      <c r="D387" s="40" t="s">
        <v>793</v>
      </c>
      <c r="E387" s="41">
        <f t="shared" si="66"/>
        <v>3</v>
      </c>
      <c r="F387" s="30">
        <v>761854.15308602166</v>
      </c>
      <c r="G387" s="28">
        <f t="shared" si="67"/>
        <v>2285562.4592580651</v>
      </c>
      <c r="H387" s="88">
        <v>1</v>
      </c>
      <c r="I387" s="31">
        <f t="shared" si="68"/>
        <v>761854.15308602166</v>
      </c>
      <c r="J387" s="6"/>
      <c r="K387" s="28">
        <f t="shared" si="69"/>
        <v>0</v>
      </c>
      <c r="L387" s="6"/>
      <c r="M387" s="28">
        <f t="shared" si="70"/>
        <v>0</v>
      </c>
      <c r="N387" s="89"/>
      <c r="O387" s="28">
        <f t="shared" si="71"/>
        <v>0</v>
      </c>
      <c r="P387" s="6"/>
      <c r="Q387" s="28">
        <f t="shared" si="72"/>
        <v>0</v>
      </c>
      <c r="R387" s="6"/>
      <c r="S387" s="28">
        <f t="shared" si="73"/>
        <v>0</v>
      </c>
      <c r="T387" s="28"/>
      <c r="U387" s="28">
        <f t="shared" si="74"/>
        <v>0</v>
      </c>
      <c r="V387" s="6">
        <v>2</v>
      </c>
      <c r="W387" s="28">
        <f t="shared" si="75"/>
        <v>1523708.3061720433</v>
      </c>
      <c r="X387" s="6"/>
      <c r="Y387" s="28">
        <f t="shared" si="76"/>
        <v>0</v>
      </c>
      <c r="Z387" s="6" t="s">
        <v>31</v>
      </c>
      <c r="AA387" s="6" t="s">
        <v>32</v>
      </c>
      <c r="AB387" s="12" t="s">
        <v>60</v>
      </c>
    </row>
    <row r="388" spans="1:28" x14ac:dyDescent="0.25">
      <c r="A388" s="41">
        <v>386</v>
      </c>
      <c r="B388" s="90" t="s">
        <v>794</v>
      </c>
      <c r="C388" s="40" t="s">
        <v>46</v>
      </c>
      <c r="D388" s="40" t="s">
        <v>795</v>
      </c>
      <c r="E388" s="41">
        <f t="shared" si="66"/>
        <v>12</v>
      </c>
      <c r="F388" s="30">
        <v>452427.81849999999</v>
      </c>
      <c r="G388" s="28">
        <f t="shared" si="67"/>
        <v>5429133.8219999997</v>
      </c>
      <c r="H388" s="88"/>
      <c r="I388" s="31">
        <f t="shared" si="68"/>
        <v>0</v>
      </c>
      <c r="J388" s="6">
        <v>1</v>
      </c>
      <c r="K388" s="28">
        <f t="shared" si="69"/>
        <v>452427.81849999999</v>
      </c>
      <c r="L388" s="6">
        <v>6</v>
      </c>
      <c r="M388" s="28">
        <f t="shared" si="70"/>
        <v>2714566.9109999998</v>
      </c>
      <c r="N388" s="89"/>
      <c r="O388" s="28">
        <f t="shared" si="71"/>
        <v>0</v>
      </c>
      <c r="P388" s="6">
        <v>4</v>
      </c>
      <c r="Q388" s="28">
        <f t="shared" si="72"/>
        <v>1809711.274</v>
      </c>
      <c r="R388" s="6">
        <v>1</v>
      </c>
      <c r="S388" s="28">
        <f t="shared" si="73"/>
        <v>452427.81849999999</v>
      </c>
      <c r="T388" s="28"/>
      <c r="U388" s="28">
        <f t="shared" si="74"/>
        <v>0</v>
      </c>
      <c r="V388" s="6"/>
      <c r="W388" s="28">
        <f t="shared" si="75"/>
        <v>0</v>
      </c>
      <c r="X388" s="6"/>
      <c r="Y388" s="28">
        <f t="shared" si="76"/>
        <v>0</v>
      </c>
      <c r="Z388" s="6" t="s">
        <v>31</v>
      </c>
      <c r="AA388" s="6" t="s">
        <v>32</v>
      </c>
      <c r="AB388" s="12" t="s">
        <v>76</v>
      </c>
    </row>
    <row r="389" spans="1:28" ht="40.5" x14ac:dyDescent="0.25">
      <c r="A389" s="41">
        <v>387</v>
      </c>
      <c r="B389" s="90" t="s">
        <v>796</v>
      </c>
      <c r="C389" s="92" t="s">
        <v>792</v>
      </c>
      <c r="D389" s="90" t="s">
        <v>797</v>
      </c>
      <c r="E389" s="41">
        <f t="shared" si="66"/>
        <v>2</v>
      </c>
      <c r="F389" s="30">
        <v>476295.62043186428</v>
      </c>
      <c r="G389" s="28">
        <f t="shared" si="67"/>
        <v>952591.24086372857</v>
      </c>
      <c r="H389" s="88"/>
      <c r="I389" s="31">
        <f t="shared" si="68"/>
        <v>0</v>
      </c>
      <c r="J389" s="6"/>
      <c r="K389" s="28">
        <f t="shared" si="69"/>
        <v>0</v>
      </c>
      <c r="L389" s="6"/>
      <c r="M389" s="28">
        <f t="shared" si="70"/>
        <v>0</v>
      </c>
      <c r="N389" s="89"/>
      <c r="O389" s="28">
        <f t="shared" si="71"/>
        <v>0</v>
      </c>
      <c r="P389" s="6"/>
      <c r="Q389" s="28">
        <f t="shared" si="72"/>
        <v>0</v>
      </c>
      <c r="R389" s="6"/>
      <c r="S389" s="28">
        <f t="shared" si="73"/>
        <v>0</v>
      </c>
      <c r="T389" s="28"/>
      <c r="U389" s="28">
        <f t="shared" si="74"/>
        <v>0</v>
      </c>
      <c r="V389" s="6">
        <v>2</v>
      </c>
      <c r="W389" s="28">
        <f t="shared" si="75"/>
        <v>952591.24086372857</v>
      </c>
      <c r="X389" s="6"/>
      <c r="Y389" s="28">
        <f t="shared" si="76"/>
        <v>0</v>
      </c>
      <c r="Z389" s="6" t="s">
        <v>31</v>
      </c>
      <c r="AA389" s="6" t="s">
        <v>32</v>
      </c>
      <c r="AB389" s="12" t="s">
        <v>60</v>
      </c>
    </row>
    <row r="390" spans="1:28" x14ac:dyDescent="0.25">
      <c r="A390" s="41">
        <v>388</v>
      </c>
      <c r="B390" s="90" t="s">
        <v>798</v>
      </c>
      <c r="C390" s="92" t="s">
        <v>792</v>
      </c>
      <c r="D390" s="40" t="s">
        <v>799</v>
      </c>
      <c r="E390" s="41">
        <f t="shared" si="66"/>
        <v>20</v>
      </c>
      <c r="F390" s="30">
        <v>667639.80000000005</v>
      </c>
      <c r="G390" s="28">
        <f t="shared" si="67"/>
        <v>13352796</v>
      </c>
      <c r="H390" s="88"/>
      <c r="I390" s="31">
        <f t="shared" si="68"/>
        <v>0</v>
      </c>
      <c r="J390" s="6"/>
      <c r="K390" s="28">
        <f t="shared" si="69"/>
        <v>0</v>
      </c>
      <c r="L390" s="6"/>
      <c r="M390" s="28">
        <f t="shared" si="70"/>
        <v>0</v>
      </c>
      <c r="N390" s="89"/>
      <c r="O390" s="28">
        <f t="shared" si="71"/>
        <v>0</v>
      </c>
      <c r="P390" s="6"/>
      <c r="Q390" s="28">
        <f t="shared" si="72"/>
        <v>0</v>
      </c>
      <c r="R390" s="6"/>
      <c r="S390" s="28">
        <f t="shared" si="73"/>
        <v>0</v>
      </c>
      <c r="T390" s="28"/>
      <c r="U390" s="28">
        <f t="shared" si="74"/>
        <v>0</v>
      </c>
      <c r="V390" s="6">
        <v>20</v>
      </c>
      <c r="W390" s="28">
        <f t="shared" si="75"/>
        <v>13352796</v>
      </c>
      <c r="X390" s="6"/>
      <c r="Y390" s="28">
        <f t="shared" si="76"/>
        <v>0</v>
      </c>
      <c r="Z390" s="6" t="s">
        <v>31</v>
      </c>
      <c r="AA390" s="6" t="s">
        <v>32</v>
      </c>
      <c r="AB390" s="12" t="s">
        <v>60</v>
      </c>
    </row>
    <row r="391" spans="1:28" ht="27" x14ac:dyDescent="0.25">
      <c r="A391" s="41">
        <v>389</v>
      </c>
      <c r="B391" s="90" t="s">
        <v>800</v>
      </c>
      <c r="C391" s="40" t="s">
        <v>46</v>
      </c>
      <c r="D391" s="40" t="s">
        <v>801</v>
      </c>
      <c r="E391" s="41">
        <f t="shared" si="66"/>
        <v>36</v>
      </c>
      <c r="F391" s="30">
        <v>178896.32881784605</v>
      </c>
      <c r="G391" s="28">
        <f t="shared" si="67"/>
        <v>6440267.8374424577</v>
      </c>
      <c r="H391" s="88">
        <v>10</v>
      </c>
      <c r="I391" s="31">
        <f t="shared" si="68"/>
        <v>1788963.2881784604</v>
      </c>
      <c r="J391" s="6">
        <v>5</v>
      </c>
      <c r="K391" s="28">
        <f t="shared" si="69"/>
        <v>894481.64408923022</v>
      </c>
      <c r="L391" s="6"/>
      <c r="M391" s="28">
        <f t="shared" si="70"/>
        <v>0</v>
      </c>
      <c r="N391" s="89"/>
      <c r="O391" s="28">
        <f t="shared" si="71"/>
        <v>0</v>
      </c>
      <c r="P391" s="6">
        <v>13</v>
      </c>
      <c r="Q391" s="28">
        <f t="shared" si="72"/>
        <v>2325652.2746319985</v>
      </c>
      <c r="R391" s="6"/>
      <c r="S391" s="28">
        <f t="shared" si="73"/>
        <v>0</v>
      </c>
      <c r="T391" s="28">
        <v>8</v>
      </c>
      <c r="U391" s="28">
        <f t="shared" si="74"/>
        <v>1431170.6305427684</v>
      </c>
      <c r="V391" s="6"/>
      <c r="W391" s="28">
        <f t="shared" si="75"/>
        <v>0</v>
      </c>
      <c r="X391" s="6"/>
      <c r="Y391" s="28">
        <f t="shared" si="76"/>
        <v>0</v>
      </c>
      <c r="Z391" s="6" t="s">
        <v>32</v>
      </c>
      <c r="AA391" s="6" t="s">
        <v>32</v>
      </c>
      <c r="AB391" s="12" t="s">
        <v>37</v>
      </c>
    </row>
    <row r="392" spans="1:28" x14ac:dyDescent="0.25">
      <c r="A392" s="41">
        <v>390</v>
      </c>
      <c r="B392" s="90" t="s">
        <v>802</v>
      </c>
      <c r="C392" s="40" t="s">
        <v>46</v>
      </c>
      <c r="D392" s="40" t="s">
        <v>803</v>
      </c>
      <c r="E392" s="41">
        <f t="shared" si="66"/>
        <v>54</v>
      </c>
      <c r="F392" s="30">
        <v>97005.706000000006</v>
      </c>
      <c r="G392" s="28">
        <f t="shared" si="67"/>
        <v>5238308.1239999998</v>
      </c>
      <c r="H392" s="88">
        <v>12</v>
      </c>
      <c r="I392" s="31">
        <f t="shared" si="68"/>
        <v>1164068.4720000001</v>
      </c>
      <c r="J392" s="6">
        <v>1</v>
      </c>
      <c r="K392" s="28">
        <f t="shared" si="69"/>
        <v>97005.706000000006</v>
      </c>
      <c r="L392" s="6"/>
      <c r="M392" s="28">
        <f t="shared" si="70"/>
        <v>0</v>
      </c>
      <c r="N392" s="89"/>
      <c r="O392" s="28">
        <f t="shared" si="71"/>
        <v>0</v>
      </c>
      <c r="P392" s="6">
        <v>13</v>
      </c>
      <c r="Q392" s="28">
        <f t="shared" si="72"/>
        <v>1261074.1780000001</v>
      </c>
      <c r="R392" s="6">
        <v>20</v>
      </c>
      <c r="S392" s="28">
        <f t="shared" si="73"/>
        <v>1940114.12</v>
      </c>
      <c r="T392" s="28">
        <v>8</v>
      </c>
      <c r="U392" s="28">
        <f t="shared" si="74"/>
        <v>776045.64800000004</v>
      </c>
      <c r="V392" s="6"/>
      <c r="W392" s="28">
        <f t="shared" si="75"/>
        <v>0</v>
      </c>
      <c r="X392" s="6"/>
      <c r="Y392" s="28">
        <f t="shared" si="76"/>
        <v>0</v>
      </c>
      <c r="Z392" s="6" t="s">
        <v>32</v>
      </c>
      <c r="AA392" s="6" t="s">
        <v>32</v>
      </c>
      <c r="AB392" s="12" t="s">
        <v>37</v>
      </c>
    </row>
    <row r="393" spans="1:28" x14ac:dyDescent="0.25">
      <c r="A393" s="41">
        <v>391</v>
      </c>
      <c r="B393" s="90" t="s">
        <v>804</v>
      </c>
      <c r="C393" s="90" t="s">
        <v>805</v>
      </c>
      <c r="D393" s="90" t="s">
        <v>806</v>
      </c>
      <c r="E393" s="41">
        <f t="shared" si="66"/>
        <v>6</v>
      </c>
      <c r="F393" s="30">
        <v>261800</v>
      </c>
      <c r="G393" s="28">
        <f t="shared" si="67"/>
        <v>1570800</v>
      </c>
      <c r="H393" s="88"/>
      <c r="I393" s="31">
        <f t="shared" si="68"/>
        <v>0</v>
      </c>
      <c r="J393" s="6">
        <v>1</v>
      </c>
      <c r="K393" s="28">
        <f t="shared" si="69"/>
        <v>261800</v>
      </c>
      <c r="L393" s="6">
        <v>2</v>
      </c>
      <c r="M393" s="28">
        <f t="shared" si="70"/>
        <v>523600</v>
      </c>
      <c r="N393" s="89"/>
      <c r="O393" s="28">
        <f t="shared" si="71"/>
        <v>0</v>
      </c>
      <c r="P393" s="6">
        <v>1</v>
      </c>
      <c r="Q393" s="28">
        <f t="shared" si="72"/>
        <v>261800</v>
      </c>
      <c r="R393" s="6"/>
      <c r="S393" s="28">
        <f t="shared" si="73"/>
        <v>0</v>
      </c>
      <c r="T393" s="28"/>
      <c r="U393" s="28">
        <f t="shared" si="74"/>
        <v>0</v>
      </c>
      <c r="V393" s="6">
        <v>2</v>
      </c>
      <c r="W393" s="28">
        <f t="shared" si="75"/>
        <v>523600</v>
      </c>
      <c r="X393" s="6"/>
      <c r="Y393" s="28">
        <f t="shared" si="76"/>
        <v>0</v>
      </c>
      <c r="Z393" s="6" t="s">
        <v>31</v>
      </c>
      <c r="AA393" s="6" t="s">
        <v>32</v>
      </c>
      <c r="AB393" s="12" t="s">
        <v>76</v>
      </c>
    </row>
    <row r="394" spans="1:28" x14ac:dyDescent="0.25">
      <c r="A394" s="41">
        <v>392</v>
      </c>
      <c r="B394" s="90" t="s">
        <v>807</v>
      </c>
      <c r="C394" s="90" t="s">
        <v>808</v>
      </c>
      <c r="D394" s="90" t="s">
        <v>809</v>
      </c>
      <c r="E394" s="41">
        <f t="shared" si="66"/>
        <v>78</v>
      </c>
      <c r="F394" s="30">
        <v>4760</v>
      </c>
      <c r="G394" s="28">
        <f t="shared" si="67"/>
        <v>371280</v>
      </c>
      <c r="H394" s="88"/>
      <c r="I394" s="31">
        <f t="shared" si="68"/>
        <v>0</v>
      </c>
      <c r="J394" s="6"/>
      <c r="K394" s="28">
        <f t="shared" si="69"/>
        <v>0</v>
      </c>
      <c r="L394" s="6"/>
      <c r="M394" s="28">
        <f t="shared" si="70"/>
        <v>0</v>
      </c>
      <c r="N394" s="89"/>
      <c r="O394" s="28">
        <f t="shared" si="71"/>
        <v>0</v>
      </c>
      <c r="P394" s="6">
        <v>43</v>
      </c>
      <c r="Q394" s="28">
        <f t="shared" si="72"/>
        <v>204680</v>
      </c>
      <c r="R394" s="6">
        <v>35</v>
      </c>
      <c r="S394" s="28">
        <f t="shared" si="73"/>
        <v>166600</v>
      </c>
      <c r="T394" s="28"/>
      <c r="U394" s="28">
        <f t="shared" si="74"/>
        <v>0</v>
      </c>
      <c r="V394" s="6"/>
      <c r="W394" s="28">
        <f t="shared" si="75"/>
        <v>0</v>
      </c>
      <c r="X394" s="6"/>
      <c r="Y394" s="28">
        <f t="shared" si="76"/>
        <v>0</v>
      </c>
      <c r="Z394" s="6" t="s">
        <v>31</v>
      </c>
      <c r="AA394" s="6" t="s">
        <v>32</v>
      </c>
      <c r="AB394" s="12" t="s">
        <v>56</v>
      </c>
    </row>
    <row r="395" spans="1:28" x14ac:dyDescent="0.25">
      <c r="A395" s="41">
        <v>393</v>
      </c>
      <c r="B395" s="90" t="s">
        <v>810</v>
      </c>
      <c r="C395" s="40" t="s">
        <v>811</v>
      </c>
      <c r="D395" s="40" t="s">
        <v>812</v>
      </c>
      <c r="E395" s="41">
        <f t="shared" si="66"/>
        <v>1</v>
      </c>
      <c r="F395" s="30">
        <v>2556489.852</v>
      </c>
      <c r="G395" s="28">
        <f t="shared" si="67"/>
        <v>2556489.852</v>
      </c>
      <c r="H395" s="88"/>
      <c r="I395" s="31">
        <f t="shared" si="68"/>
        <v>0</v>
      </c>
      <c r="J395" s="6"/>
      <c r="K395" s="28">
        <f t="shared" si="69"/>
        <v>0</v>
      </c>
      <c r="L395" s="6">
        <v>1</v>
      </c>
      <c r="M395" s="28">
        <f t="shared" si="70"/>
        <v>2556489.852</v>
      </c>
      <c r="N395" s="89"/>
      <c r="O395" s="28">
        <f t="shared" si="71"/>
        <v>0</v>
      </c>
      <c r="P395" s="6"/>
      <c r="Q395" s="28">
        <f t="shared" si="72"/>
        <v>0</v>
      </c>
      <c r="R395" s="6"/>
      <c r="S395" s="28">
        <f t="shared" si="73"/>
        <v>0</v>
      </c>
      <c r="T395" s="28"/>
      <c r="U395" s="28">
        <f t="shared" si="74"/>
        <v>0</v>
      </c>
      <c r="V395" s="6"/>
      <c r="W395" s="28">
        <f t="shared" si="75"/>
        <v>0</v>
      </c>
      <c r="X395" s="6"/>
      <c r="Y395" s="28">
        <f t="shared" si="76"/>
        <v>0</v>
      </c>
      <c r="Z395" s="6" t="s">
        <v>31</v>
      </c>
      <c r="AA395" s="6" t="s">
        <v>32</v>
      </c>
      <c r="AB395" s="12" t="s">
        <v>76</v>
      </c>
    </row>
    <row r="396" spans="1:28" x14ac:dyDescent="0.25">
      <c r="A396" s="41">
        <v>394</v>
      </c>
      <c r="B396" s="90" t="s">
        <v>813</v>
      </c>
      <c r="C396" s="40" t="s">
        <v>814</v>
      </c>
      <c r="D396" s="40" t="s">
        <v>815</v>
      </c>
      <c r="E396" s="41">
        <f t="shared" si="66"/>
        <v>7</v>
      </c>
      <c r="F396" s="30">
        <v>473232.38276622619</v>
      </c>
      <c r="G396" s="28">
        <f t="shared" si="67"/>
        <v>3312626.6793635832</v>
      </c>
      <c r="H396" s="88">
        <v>1</v>
      </c>
      <c r="I396" s="31">
        <f t="shared" si="68"/>
        <v>473232.38276622619</v>
      </c>
      <c r="J396" s="6">
        <v>1</v>
      </c>
      <c r="K396" s="28">
        <f t="shared" si="69"/>
        <v>473232.38276622619</v>
      </c>
      <c r="L396" s="6">
        <v>1</v>
      </c>
      <c r="M396" s="28">
        <f t="shared" si="70"/>
        <v>473232.38276622619</v>
      </c>
      <c r="N396" s="89"/>
      <c r="O396" s="28">
        <f t="shared" si="71"/>
        <v>0</v>
      </c>
      <c r="P396" s="6">
        <v>4</v>
      </c>
      <c r="Q396" s="28">
        <f t="shared" si="72"/>
        <v>1892929.5310649048</v>
      </c>
      <c r="R396" s="6"/>
      <c r="S396" s="28">
        <f t="shared" si="73"/>
        <v>0</v>
      </c>
      <c r="T396" s="28"/>
      <c r="U396" s="28">
        <f t="shared" si="74"/>
        <v>0</v>
      </c>
      <c r="V396" s="6"/>
      <c r="W396" s="28">
        <f t="shared" si="75"/>
        <v>0</v>
      </c>
      <c r="X396" s="6"/>
      <c r="Y396" s="28">
        <f t="shared" si="76"/>
        <v>0</v>
      </c>
      <c r="Z396" s="6" t="s">
        <v>31</v>
      </c>
      <c r="AA396" s="6" t="s">
        <v>32</v>
      </c>
      <c r="AB396" s="12" t="s">
        <v>41</v>
      </c>
    </row>
    <row r="397" spans="1:28" ht="67.5" x14ac:dyDescent="0.25">
      <c r="A397" s="41">
        <v>395</v>
      </c>
      <c r="B397" s="90" t="s">
        <v>816</v>
      </c>
      <c r="C397" s="40" t="s">
        <v>46</v>
      </c>
      <c r="D397" s="40" t="s">
        <v>817</v>
      </c>
      <c r="E397" s="41">
        <f t="shared" si="66"/>
        <v>5</v>
      </c>
      <c r="F397" s="30">
        <v>426292.39790522982</v>
      </c>
      <c r="G397" s="28">
        <f t="shared" si="67"/>
        <v>2131461.9895261489</v>
      </c>
      <c r="H397" s="88"/>
      <c r="I397" s="31">
        <f t="shared" si="68"/>
        <v>0</v>
      </c>
      <c r="J397" s="6">
        <v>3</v>
      </c>
      <c r="K397" s="28">
        <f t="shared" si="69"/>
        <v>1278877.1937156895</v>
      </c>
      <c r="L397" s="6">
        <v>1</v>
      </c>
      <c r="M397" s="28">
        <f t="shared" si="70"/>
        <v>426292.39790522982</v>
      </c>
      <c r="N397" s="89"/>
      <c r="O397" s="28">
        <f t="shared" si="71"/>
        <v>0</v>
      </c>
      <c r="P397" s="6"/>
      <c r="Q397" s="28">
        <f t="shared" si="72"/>
        <v>0</v>
      </c>
      <c r="R397" s="6">
        <v>1</v>
      </c>
      <c r="S397" s="28">
        <f t="shared" si="73"/>
        <v>426292.39790522982</v>
      </c>
      <c r="T397" s="28"/>
      <c r="U397" s="28">
        <f t="shared" si="74"/>
        <v>0</v>
      </c>
      <c r="V397" s="6"/>
      <c r="W397" s="28">
        <f t="shared" si="75"/>
        <v>0</v>
      </c>
      <c r="X397" s="6"/>
      <c r="Y397" s="28">
        <f t="shared" si="76"/>
        <v>0</v>
      </c>
      <c r="Z397" s="6" t="s">
        <v>31</v>
      </c>
      <c r="AA397" s="6" t="s">
        <v>32</v>
      </c>
      <c r="AB397" s="12" t="s">
        <v>41</v>
      </c>
    </row>
    <row r="398" spans="1:28" ht="27" x14ac:dyDescent="0.25">
      <c r="A398" s="41">
        <v>396</v>
      </c>
      <c r="B398" s="47" t="s">
        <v>818</v>
      </c>
      <c r="C398" s="90" t="s">
        <v>35</v>
      </c>
      <c r="D398" s="90" t="s">
        <v>36</v>
      </c>
      <c r="E398" s="41">
        <f t="shared" si="66"/>
        <v>1</v>
      </c>
      <c r="F398" s="30">
        <v>4493278.6466000006</v>
      </c>
      <c r="G398" s="28">
        <f t="shared" si="67"/>
        <v>4493278.6466000006</v>
      </c>
      <c r="H398" s="88"/>
      <c r="I398" s="31">
        <f t="shared" si="68"/>
        <v>0</v>
      </c>
      <c r="J398" s="6"/>
      <c r="K398" s="28">
        <f t="shared" si="69"/>
        <v>0</v>
      </c>
      <c r="L398" s="6">
        <v>1</v>
      </c>
      <c r="M398" s="28">
        <f t="shared" si="70"/>
        <v>4493278.6466000006</v>
      </c>
      <c r="N398" s="89"/>
      <c r="O398" s="28">
        <f t="shared" si="71"/>
        <v>0</v>
      </c>
      <c r="P398" s="6"/>
      <c r="Q398" s="28">
        <f t="shared" si="72"/>
        <v>0</v>
      </c>
      <c r="R398" s="6"/>
      <c r="S398" s="28">
        <f t="shared" si="73"/>
        <v>0</v>
      </c>
      <c r="T398" s="28"/>
      <c r="U398" s="28">
        <f t="shared" si="74"/>
        <v>0</v>
      </c>
      <c r="V398" s="6"/>
      <c r="W398" s="28">
        <f t="shared" si="75"/>
        <v>0</v>
      </c>
      <c r="X398" s="6"/>
      <c r="Y398" s="28">
        <f t="shared" si="76"/>
        <v>0</v>
      </c>
      <c r="Z398" s="6" t="s">
        <v>31</v>
      </c>
      <c r="AA398" s="6" t="s">
        <v>32</v>
      </c>
      <c r="AB398" s="12" t="s">
        <v>76</v>
      </c>
    </row>
    <row r="399" spans="1:28" x14ac:dyDescent="0.25">
      <c r="A399" s="41">
        <v>397</v>
      </c>
      <c r="B399" s="92" t="s">
        <v>819</v>
      </c>
      <c r="C399" s="92" t="s">
        <v>820</v>
      </c>
      <c r="D399" s="87" t="s">
        <v>821</v>
      </c>
      <c r="E399" s="41">
        <f t="shared" si="66"/>
        <v>106</v>
      </c>
      <c r="F399" s="30">
        <v>614074.68000000005</v>
      </c>
      <c r="G399" s="28">
        <f t="shared" si="67"/>
        <v>65091916.080000006</v>
      </c>
      <c r="H399" s="88">
        <v>106</v>
      </c>
      <c r="I399" s="31">
        <f t="shared" si="68"/>
        <v>65091916.080000006</v>
      </c>
      <c r="J399" s="6"/>
      <c r="K399" s="28">
        <f t="shared" si="69"/>
        <v>0</v>
      </c>
      <c r="L399" s="6"/>
      <c r="M399" s="28">
        <f t="shared" si="70"/>
        <v>0</v>
      </c>
      <c r="N399" s="89"/>
      <c r="O399" s="28">
        <f t="shared" si="71"/>
        <v>0</v>
      </c>
      <c r="P399" s="6"/>
      <c r="Q399" s="28">
        <f t="shared" si="72"/>
        <v>0</v>
      </c>
      <c r="R399" s="6"/>
      <c r="S399" s="28">
        <f t="shared" si="73"/>
        <v>0</v>
      </c>
      <c r="T399" s="28"/>
      <c r="U399" s="28">
        <f t="shared" si="74"/>
        <v>0</v>
      </c>
      <c r="V399" s="6"/>
      <c r="W399" s="28">
        <f t="shared" si="75"/>
        <v>0</v>
      </c>
      <c r="X399" s="6"/>
      <c r="Y399" s="28">
        <f t="shared" si="76"/>
        <v>0</v>
      </c>
      <c r="Z399" s="6" t="s">
        <v>31</v>
      </c>
      <c r="AA399" s="6" t="s">
        <v>32</v>
      </c>
      <c r="AB399" s="12" t="s">
        <v>33</v>
      </c>
    </row>
    <row r="400" spans="1:28" ht="27" x14ac:dyDescent="0.25">
      <c r="A400" s="41">
        <v>398</v>
      </c>
      <c r="B400" s="90" t="s">
        <v>822</v>
      </c>
      <c r="C400" s="40" t="s">
        <v>823</v>
      </c>
      <c r="D400" s="40" t="s">
        <v>824</v>
      </c>
      <c r="E400" s="41">
        <f t="shared" si="66"/>
        <v>1</v>
      </c>
      <c r="F400" s="30">
        <v>3210319.9</v>
      </c>
      <c r="G400" s="28">
        <f t="shared" si="67"/>
        <v>3210319.9</v>
      </c>
      <c r="H400" s="88"/>
      <c r="I400" s="31">
        <f t="shared" si="68"/>
        <v>0</v>
      </c>
      <c r="J400" s="6">
        <v>1</v>
      </c>
      <c r="K400" s="28">
        <f t="shared" si="69"/>
        <v>3210319.9</v>
      </c>
      <c r="L400" s="6"/>
      <c r="M400" s="28">
        <f t="shared" si="70"/>
        <v>0</v>
      </c>
      <c r="N400" s="89"/>
      <c r="O400" s="28">
        <f t="shared" si="71"/>
        <v>0</v>
      </c>
      <c r="P400" s="6"/>
      <c r="Q400" s="28">
        <f t="shared" si="72"/>
        <v>0</v>
      </c>
      <c r="R400" s="6"/>
      <c r="S400" s="28">
        <f t="shared" si="73"/>
        <v>0</v>
      </c>
      <c r="T400" s="28"/>
      <c r="U400" s="28">
        <f t="shared" si="74"/>
        <v>0</v>
      </c>
      <c r="V400" s="6"/>
      <c r="W400" s="28">
        <f t="shared" si="75"/>
        <v>0</v>
      </c>
      <c r="X400" s="6"/>
      <c r="Y400" s="28">
        <f t="shared" si="76"/>
        <v>0</v>
      </c>
      <c r="Z400" s="6" t="s">
        <v>31</v>
      </c>
      <c r="AA400" s="6" t="s">
        <v>32</v>
      </c>
      <c r="AB400" s="12" t="s">
        <v>41</v>
      </c>
    </row>
    <row r="401" spans="1:28" x14ac:dyDescent="0.25">
      <c r="A401" s="41">
        <v>399</v>
      </c>
      <c r="B401" s="90" t="s">
        <v>825</v>
      </c>
      <c r="C401" s="90" t="s">
        <v>826</v>
      </c>
      <c r="D401" s="90" t="s">
        <v>827</v>
      </c>
      <c r="E401" s="41">
        <f t="shared" si="66"/>
        <v>1</v>
      </c>
      <c r="F401" s="30">
        <v>628439</v>
      </c>
      <c r="G401" s="28">
        <f t="shared" si="67"/>
        <v>628439</v>
      </c>
      <c r="H401" s="88"/>
      <c r="I401" s="31">
        <f t="shared" si="68"/>
        <v>0</v>
      </c>
      <c r="J401" s="6"/>
      <c r="K401" s="28">
        <f t="shared" si="69"/>
        <v>0</v>
      </c>
      <c r="L401" s="6">
        <v>1</v>
      </c>
      <c r="M401" s="28">
        <f t="shared" si="70"/>
        <v>628439</v>
      </c>
      <c r="N401" s="89"/>
      <c r="O401" s="28">
        <f t="shared" si="71"/>
        <v>0</v>
      </c>
      <c r="P401" s="6"/>
      <c r="Q401" s="28">
        <f t="shared" si="72"/>
        <v>0</v>
      </c>
      <c r="R401" s="6"/>
      <c r="S401" s="28">
        <f t="shared" si="73"/>
        <v>0</v>
      </c>
      <c r="T401" s="28"/>
      <c r="U401" s="28">
        <f t="shared" si="74"/>
        <v>0</v>
      </c>
      <c r="V401" s="6"/>
      <c r="W401" s="28">
        <f t="shared" si="75"/>
        <v>0</v>
      </c>
      <c r="X401" s="6"/>
      <c r="Y401" s="28">
        <f t="shared" si="76"/>
        <v>0</v>
      </c>
      <c r="Z401" s="6" t="s">
        <v>31</v>
      </c>
      <c r="AA401" s="6" t="s">
        <v>32</v>
      </c>
      <c r="AB401" s="12" t="s">
        <v>76</v>
      </c>
    </row>
    <row r="402" spans="1:28" ht="53.25" customHeight="1" x14ac:dyDescent="0.25">
      <c r="A402" s="41">
        <v>400</v>
      </c>
      <c r="B402" s="90" t="s">
        <v>828</v>
      </c>
      <c r="C402" s="90" t="s">
        <v>829</v>
      </c>
      <c r="D402" s="90" t="s">
        <v>830</v>
      </c>
      <c r="E402" s="41">
        <f t="shared" si="66"/>
        <v>2</v>
      </c>
      <c r="F402" s="30">
        <v>2460296.4369999999</v>
      </c>
      <c r="G402" s="28">
        <f t="shared" si="67"/>
        <v>4920592.8739999998</v>
      </c>
      <c r="H402" s="88"/>
      <c r="I402" s="31">
        <f t="shared" si="68"/>
        <v>0</v>
      </c>
      <c r="J402" s="6">
        <v>1</v>
      </c>
      <c r="K402" s="28">
        <f t="shared" si="69"/>
        <v>2460296.4369999999</v>
      </c>
      <c r="L402" s="6">
        <v>1</v>
      </c>
      <c r="M402" s="28">
        <f t="shared" si="70"/>
        <v>2460296.4369999999</v>
      </c>
      <c r="N402" s="89"/>
      <c r="O402" s="28">
        <f t="shared" si="71"/>
        <v>0</v>
      </c>
      <c r="P402" s="6"/>
      <c r="Q402" s="28">
        <f t="shared" si="72"/>
        <v>0</v>
      </c>
      <c r="R402" s="6"/>
      <c r="S402" s="28">
        <f t="shared" si="73"/>
        <v>0</v>
      </c>
      <c r="T402" s="28"/>
      <c r="U402" s="28">
        <f t="shared" si="74"/>
        <v>0</v>
      </c>
      <c r="V402" s="6"/>
      <c r="W402" s="28">
        <f t="shared" si="75"/>
        <v>0</v>
      </c>
      <c r="X402" s="6"/>
      <c r="Y402" s="28">
        <f t="shared" si="76"/>
        <v>0</v>
      </c>
      <c r="Z402" s="6" t="s">
        <v>31</v>
      </c>
      <c r="AA402" s="6" t="s">
        <v>32</v>
      </c>
      <c r="AB402" s="12" t="s">
        <v>76</v>
      </c>
    </row>
    <row r="403" spans="1:28" ht="81" x14ac:dyDescent="0.25">
      <c r="A403" s="41">
        <v>401</v>
      </c>
      <c r="B403" s="47" t="s">
        <v>831</v>
      </c>
      <c r="C403" s="40" t="s">
        <v>832</v>
      </c>
      <c r="D403" s="40" t="s">
        <v>815</v>
      </c>
      <c r="E403" s="41">
        <f t="shared" si="66"/>
        <v>1</v>
      </c>
      <c r="F403" s="30">
        <v>6305035.8639741298</v>
      </c>
      <c r="G403" s="28">
        <f t="shared" si="67"/>
        <v>6305035.8639741298</v>
      </c>
      <c r="H403" s="88"/>
      <c r="I403" s="31">
        <f t="shared" si="68"/>
        <v>0</v>
      </c>
      <c r="J403" s="6"/>
      <c r="K403" s="28">
        <f t="shared" si="69"/>
        <v>0</v>
      </c>
      <c r="L403" s="6">
        <v>1</v>
      </c>
      <c r="M403" s="28">
        <f t="shared" si="70"/>
        <v>6305035.8639741298</v>
      </c>
      <c r="N403" s="89"/>
      <c r="O403" s="28">
        <f t="shared" si="71"/>
        <v>0</v>
      </c>
      <c r="P403" s="6"/>
      <c r="Q403" s="28">
        <f t="shared" si="72"/>
        <v>0</v>
      </c>
      <c r="R403" s="6"/>
      <c r="S403" s="28">
        <f t="shared" si="73"/>
        <v>0</v>
      </c>
      <c r="T403" s="28"/>
      <c r="U403" s="28">
        <f t="shared" si="74"/>
        <v>0</v>
      </c>
      <c r="V403" s="6"/>
      <c r="W403" s="28">
        <f t="shared" si="75"/>
        <v>0</v>
      </c>
      <c r="X403" s="6"/>
      <c r="Y403" s="28">
        <f t="shared" si="76"/>
        <v>0</v>
      </c>
      <c r="Z403" s="6" t="s">
        <v>31</v>
      </c>
      <c r="AA403" s="6" t="s">
        <v>32</v>
      </c>
      <c r="AB403" s="12" t="s">
        <v>76</v>
      </c>
    </row>
    <row r="404" spans="1:28" ht="54" x14ac:dyDescent="0.25">
      <c r="A404" s="41">
        <v>402</v>
      </c>
      <c r="B404" s="40" t="s">
        <v>833</v>
      </c>
      <c r="C404" s="92" t="s">
        <v>834</v>
      </c>
      <c r="D404" s="87" t="s">
        <v>835</v>
      </c>
      <c r="E404" s="41">
        <f t="shared" si="66"/>
        <v>6</v>
      </c>
      <c r="F404" s="30">
        <v>584100</v>
      </c>
      <c r="G404" s="28">
        <f t="shared" si="67"/>
        <v>3504600</v>
      </c>
      <c r="H404" s="88"/>
      <c r="I404" s="31">
        <f t="shared" si="68"/>
        <v>0</v>
      </c>
      <c r="J404" s="6">
        <v>6</v>
      </c>
      <c r="K404" s="28">
        <f t="shared" si="69"/>
        <v>3504600</v>
      </c>
      <c r="L404" s="6"/>
      <c r="M404" s="28">
        <f t="shared" si="70"/>
        <v>0</v>
      </c>
      <c r="N404" s="89"/>
      <c r="O404" s="28">
        <f t="shared" si="71"/>
        <v>0</v>
      </c>
      <c r="P404" s="6"/>
      <c r="Q404" s="28">
        <f t="shared" si="72"/>
        <v>0</v>
      </c>
      <c r="R404" s="6"/>
      <c r="S404" s="28">
        <f t="shared" si="73"/>
        <v>0</v>
      </c>
      <c r="T404" s="28"/>
      <c r="U404" s="28">
        <f t="shared" si="74"/>
        <v>0</v>
      </c>
      <c r="V404" s="6"/>
      <c r="W404" s="28">
        <f t="shared" si="75"/>
        <v>0</v>
      </c>
      <c r="X404" s="6"/>
      <c r="Y404" s="28">
        <f t="shared" si="76"/>
        <v>0</v>
      </c>
      <c r="Z404" s="6" t="s">
        <v>31</v>
      </c>
      <c r="AA404" s="6" t="s">
        <v>32</v>
      </c>
      <c r="AB404" s="12" t="s">
        <v>41</v>
      </c>
    </row>
    <row r="405" spans="1:28" ht="27" x14ac:dyDescent="0.25">
      <c r="A405" s="41">
        <v>403</v>
      </c>
      <c r="B405" s="47" t="s">
        <v>836</v>
      </c>
      <c r="C405" s="40" t="s">
        <v>35</v>
      </c>
      <c r="D405" s="40" t="s">
        <v>36</v>
      </c>
      <c r="E405" s="41">
        <f t="shared" si="66"/>
        <v>9</v>
      </c>
      <c r="F405" s="30">
        <v>1588727.7724582134</v>
      </c>
      <c r="G405" s="28">
        <f t="shared" si="67"/>
        <v>14298549.952123921</v>
      </c>
      <c r="H405" s="88"/>
      <c r="I405" s="31">
        <f t="shared" si="68"/>
        <v>0</v>
      </c>
      <c r="J405" s="6">
        <v>2</v>
      </c>
      <c r="K405" s="28">
        <f t="shared" si="69"/>
        <v>3177455.5449164268</v>
      </c>
      <c r="L405" s="6">
        <v>1</v>
      </c>
      <c r="M405" s="28">
        <f t="shared" si="70"/>
        <v>1588727.7724582134</v>
      </c>
      <c r="N405" s="89"/>
      <c r="O405" s="28">
        <f t="shared" si="71"/>
        <v>0</v>
      </c>
      <c r="P405" s="6">
        <v>6</v>
      </c>
      <c r="Q405" s="28">
        <f t="shared" si="72"/>
        <v>9532366.6347492803</v>
      </c>
      <c r="R405" s="6"/>
      <c r="S405" s="28">
        <f t="shared" si="73"/>
        <v>0</v>
      </c>
      <c r="T405" s="28"/>
      <c r="U405" s="28">
        <f t="shared" si="74"/>
        <v>0</v>
      </c>
      <c r="V405" s="6"/>
      <c r="W405" s="28">
        <f t="shared" si="75"/>
        <v>0</v>
      </c>
      <c r="X405" s="6"/>
      <c r="Y405" s="28">
        <f t="shared" si="76"/>
        <v>0</v>
      </c>
      <c r="Z405" s="6" t="s">
        <v>31</v>
      </c>
      <c r="AA405" s="6" t="s">
        <v>32</v>
      </c>
      <c r="AB405" s="12" t="s">
        <v>37</v>
      </c>
    </row>
    <row r="406" spans="1:28" x14ac:dyDescent="0.25">
      <c r="A406" s="41">
        <v>404</v>
      </c>
      <c r="B406" s="90" t="s">
        <v>837</v>
      </c>
      <c r="C406" s="40" t="s">
        <v>838</v>
      </c>
      <c r="D406" s="40" t="s">
        <v>839</v>
      </c>
      <c r="E406" s="41">
        <f t="shared" si="66"/>
        <v>1</v>
      </c>
      <c r="F406" s="30">
        <v>673700.70737656299</v>
      </c>
      <c r="G406" s="28">
        <f t="shared" si="67"/>
        <v>673700.70737656299</v>
      </c>
      <c r="H406" s="88"/>
      <c r="I406" s="31">
        <f t="shared" si="68"/>
        <v>0</v>
      </c>
      <c r="J406" s="6"/>
      <c r="K406" s="28">
        <f t="shared" si="69"/>
        <v>0</v>
      </c>
      <c r="L406" s="6">
        <v>1</v>
      </c>
      <c r="M406" s="28">
        <f t="shared" si="70"/>
        <v>673700.70737656299</v>
      </c>
      <c r="N406" s="89"/>
      <c r="O406" s="28">
        <f t="shared" si="71"/>
        <v>0</v>
      </c>
      <c r="P406" s="6"/>
      <c r="Q406" s="28">
        <f t="shared" si="72"/>
        <v>0</v>
      </c>
      <c r="R406" s="6"/>
      <c r="S406" s="28">
        <f t="shared" si="73"/>
        <v>0</v>
      </c>
      <c r="T406" s="28"/>
      <c r="U406" s="28">
        <f t="shared" si="74"/>
        <v>0</v>
      </c>
      <c r="V406" s="6"/>
      <c r="W406" s="28">
        <f t="shared" si="75"/>
        <v>0</v>
      </c>
      <c r="X406" s="6"/>
      <c r="Y406" s="28">
        <f t="shared" si="76"/>
        <v>0</v>
      </c>
      <c r="Z406" s="6" t="s">
        <v>31</v>
      </c>
      <c r="AA406" s="6" t="s">
        <v>32</v>
      </c>
      <c r="AB406" s="12" t="s">
        <v>37</v>
      </c>
    </row>
    <row r="407" spans="1:28" x14ac:dyDescent="0.25">
      <c r="A407" s="41">
        <v>405</v>
      </c>
      <c r="B407" s="90" t="s">
        <v>840</v>
      </c>
      <c r="C407" s="40" t="s">
        <v>211</v>
      </c>
      <c r="D407" s="40" t="s">
        <v>55</v>
      </c>
      <c r="E407" s="41">
        <f t="shared" si="66"/>
        <v>3</v>
      </c>
      <c r="F407" s="30">
        <v>1127616.8</v>
      </c>
      <c r="G407" s="28">
        <f t="shared" si="67"/>
        <v>3382850.4000000004</v>
      </c>
      <c r="H407" s="88"/>
      <c r="I407" s="31">
        <f t="shared" si="68"/>
        <v>0</v>
      </c>
      <c r="J407" s="6">
        <v>1</v>
      </c>
      <c r="K407" s="28">
        <f t="shared" si="69"/>
        <v>1127616.8</v>
      </c>
      <c r="L407" s="6">
        <v>1</v>
      </c>
      <c r="M407" s="28">
        <f t="shared" si="70"/>
        <v>1127616.8</v>
      </c>
      <c r="N407" s="89"/>
      <c r="O407" s="28">
        <f t="shared" si="71"/>
        <v>0</v>
      </c>
      <c r="P407" s="6">
        <v>1</v>
      </c>
      <c r="Q407" s="28">
        <f t="shared" si="72"/>
        <v>1127616.8</v>
      </c>
      <c r="R407" s="6"/>
      <c r="S407" s="28">
        <f t="shared" si="73"/>
        <v>0</v>
      </c>
      <c r="T407" s="28"/>
      <c r="U407" s="28">
        <f t="shared" si="74"/>
        <v>0</v>
      </c>
      <c r="V407" s="6"/>
      <c r="W407" s="28">
        <f t="shared" si="75"/>
        <v>0</v>
      </c>
      <c r="X407" s="6"/>
      <c r="Y407" s="28">
        <f t="shared" si="76"/>
        <v>0</v>
      </c>
      <c r="Z407" s="6" t="s">
        <v>31</v>
      </c>
      <c r="AA407" s="6" t="s">
        <v>32</v>
      </c>
      <c r="AB407" s="12" t="s">
        <v>37</v>
      </c>
    </row>
    <row r="408" spans="1:28" x14ac:dyDescent="0.25">
      <c r="A408" s="41">
        <v>406</v>
      </c>
      <c r="B408" s="90" t="s">
        <v>841</v>
      </c>
      <c r="C408" s="90" t="s">
        <v>211</v>
      </c>
      <c r="D408" s="90" t="s">
        <v>55</v>
      </c>
      <c r="E408" s="41">
        <f t="shared" si="66"/>
        <v>2</v>
      </c>
      <c r="F408" s="30">
        <v>2704993.5</v>
      </c>
      <c r="G408" s="28">
        <f t="shared" si="67"/>
        <v>5409987</v>
      </c>
      <c r="H408" s="88"/>
      <c r="I408" s="31">
        <f t="shared" si="68"/>
        <v>0</v>
      </c>
      <c r="J408" s="6">
        <v>1</v>
      </c>
      <c r="K408" s="28">
        <f t="shared" si="69"/>
        <v>2704993.5</v>
      </c>
      <c r="L408" s="6"/>
      <c r="M408" s="28">
        <f t="shared" si="70"/>
        <v>0</v>
      </c>
      <c r="N408" s="89"/>
      <c r="O408" s="28">
        <f t="shared" si="71"/>
        <v>0</v>
      </c>
      <c r="P408" s="6">
        <v>1</v>
      </c>
      <c r="Q408" s="28">
        <f t="shared" si="72"/>
        <v>2704993.5</v>
      </c>
      <c r="R408" s="6"/>
      <c r="S408" s="28">
        <f t="shared" si="73"/>
        <v>0</v>
      </c>
      <c r="T408" s="28"/>
      <c r="U408" s="28">
        <f t="shared" si="74"/>
        <v>0</v>
      </c>
      <c r="V408" s="6"/>
      <c r="W408" s="28">
        <f t="shared" si="75"/>
        <v>0</v>
      </c>
      <c r="X408" s="6"/>
      <c r="Y408" s="28">
        <f t="shared" si="76"/>
        <v>0</v>
      </c>
      <c r="Z408" s="6" t="s">
        <v>31</v>
      </c>
      <c r="AA408" s="6" t="s">
        <v>32</v>
      </c>
      <c r="AB408" s="12" t="s">
        <v>37</v>
      </c>
    </row>
    <row r="409" spans="1:28" x14ac:dyDescent="0.25">
      <c r="A409" s="41">
        <v>407</v>
      </c>
      <c r="B409" s="90" t="s">
        <v>842</v>
      </c>
      <c r="C409" s="40" t="s">
        <v>211</v>
      </c>
      <c r="D409" s="40" t="s">
        <v>55</v>
      </c>
      <c r="E409" s="41">
        <f t="shared" ref="E409:E460" si="77">+H409+J409+L409+N409+P409+R409+T409+V409+X409</f>
        <v>1</v>
      </c>
      <c r="F409" s="30">
        <v>254468</v>
      </c>
      <c r="G409" s="28">
        <f t="shared" ref="G409:G460" si="78">+IFERROR(E409*F409," ")</f>
        <v>254468</v>
      </c>
      <c r="H409" s="88"/>
      <c r="I409" s="31">
        <f t="shared" ref="I409:I460" si="79">+IFERROR(H409*$F409," ")</f>
        <v>0</v>
      </c>
      <c r="J409" s="6">
        <v>1</v>
      </c>
      <c r="K409" s="28">
        <f t="shared" ref="K409:K460" si="80">+IFERROR(J409*$F409," ")</f>
        <v>254468</v>
      </c>
      <c r="L409" s="6"/>
      <c r="M409" s="28">
        <f t="shared" ref="M409:M460" si="81">+IFERROR(L409*$F409," ")</f>
        <v>0</v>
      </c>
      <c r="N409" s="89"/>
      <c r="O409" s="28">
        <f t="shared" ref="O409:O460" si="82">+IFERROR(N409*$F409," ")</f>
        <v>0</v>
      </c>
      <c r="P409" s="6"/>
      <c r="Q409" s="28">
        <f t="shared" ref="Q409:Q460" si="83">+IFERROR(P409*$F409," ")</f>
        <v>0</v>
      </c>
      <c r="R409" s="6"/>
      <c r="S409" s="28">
        <f t="shared" ref="S409:S460" si="84">+IFERROR(R409*$F409," ")</f>
        <v>0</v>
      </c>
      <c r="T409" s="28"/>
      <c r="U409" s="28">
        <f t="shared" ref="U409:U460" si="85">+IFERROR(T409*$F409," ")</f>
        <v>0</v>
      </c>
      <c r="V409" s="6"/>
      <c r="W409" s="28">
        <f t="shared" ref="W409:W460" si="86">+IFERROR(V409*$F409," ")</f>
        <v>0</v>
      </c>
      <c r="X409" s="6"/>
      <c r="Y409" s="28">
        <f t="shared" ref="Y409:Y460" si="87">+IFERROR(X409*$F409," ")</f>
        <v>0</v>
      </c>
      <c r="Z409" s="6" t="s">
        <v>31</v>
      </c>
      <c r="AA409" s="6" t="s">
        <v>32</v>
      </c>
      <c r="AB409" s="12" t="s">
        <v>41</v>
      </c>
    </row>
    <row r="410" spans="1:28" x14ac:dyDescent="0.25">
      <c r="A410" s="41">
        <v>408</v>
      </c>
      <c r="B410" s="90" t="s">
        <v>843</v>
      </c>
      <c r="C410" s="40" t="s">
        <v>505</v>
      </c>
      <c r="D410" s="40" t="s">
        <v>55</v>
      </c>
      <c r="E410" s="41">
        <f t="shared" si="77"/>
        <v>1</v>
      </c>
      <c r="F410" s="30">
        <v>499534.58666666667</v>
      </c>
      <c r="G410" s="28">
        <f t="shared" si="78"/>
        <v>499534.58666666667</v>
      </c>
      <c r="H410" s="88"/>
      <c r="I410" s="31">
        <f t="shared" si="79"/>
        <v>0</v>
      </c>
      <c r="J410" s="6">
        <v>1</v>
      </c>
      <c r="K410" s="28">
        <f t="shared" si="80"/>
        <v>499534.58666666667</v>
      </c>
      <c r="L410" s="6"/>
      <c r="M410" s="28">
        <f t="shared" si="81"/>
        <v>0</v>
      </c>
      <c r="N410" s="89"/>
      <c r="O410" s="28">
        <f t="shared" si="82"/>
        <v>0</v>
      </c>
      <c r="P410" s="6"/>
      <c r="Q410" s="28">
        <f t="shared" si="83"/>
        <v>0</v>
      </c>
      <c r="R410" s="6"/>
      <c r="S410" s="28">
        <f t="shared" si="84"/>
        <v>0</v>
      </c>
      <c r="T410" s="28"/>
      <c r="U410" s="28">
        <f t="shared" si="85"/>
        <v>0</v>
      </c>
      <c r="V410" s="6"/>
      <c r="W410" s="28">
        <f t="shared" si="86"/>
        <v>0</v>
      </c>
      <c r="X410" s="6"/>
      <c r="Y410" s="28">
        <f t="shared" si="87"/>
        <v>0</v>
      </c>
      <c r="Z410" s="6" t="s">
        <v>31</v>
      </c>
      <c r="AA410" s="6" t="s">
        <v>32</v>
      </c>
      <c r="AB410" s="12" t="s">
        <v>41</v>
      </c>
    </row>
    <row r="411" spans="1:28" x14ac:dyDescent="0.25">
      <c r="A411" s="41">
        <v>409</v>
      </c>
      <c r="B411" s="90" t="s">
        <v>844</v>
      </c>
      <c r="C411" s="90" t="s">
        <v>62</v>
      </c>
      <c r="D411" s="90" t="s">
        <v>125</v>
      </c>
      <c r="E411" s="41">
        <f t="shared" si="77"/>
        <v>3</v>
      </c>
      <c r="F411" s="30">
        <v>759778.5</v>
      </c>
      <c r="G411" s="28">
        <f t="shared" si="78"/>
        <v>2279335.5</v>
      </c>
      <c r="H411" s="88"/>
      <c r="I411" s="31">
        <f t="shared" si="79"/>
        <v>0</v>
      </c>
      <c r="J411" s="6">
        <v>1</v>
      </c>
      <c r="K411" s="28">
        <f t="shared" si="80"/>
        <v>759778.5</v>
      </c>
      <c r="L411" s="6"/>
      <c r="M411" s="28">
        <f t="shared" si="81"/>
        <v>0</v>
      </c>
      <c r="N411" s="89"/>
      <c r="O411" s="28">
        <f t="shared" si="82"/>
        <v>0</v>
      </c>
      <c r="P411" s="6">
        <v>1</v>
      </c>
      <c r="Q411" s="28">
        <f t="shared" si="83"/>
        <v>759778.5</v>
      </c>
      <c r="R411" s="6"/>
      <c r="S411" s="28">
        <f t="shared" si="84"/>
        <v>0</v>
      </c>
      <c r="T411" s="28"/>
      <c r="U411" s="28">
        <f t="shared" si="85"/>
        <v>0</v>
      </c>
      <c r="V411" s="6">
        <v>1</v>
      </c>
      <c r="W411" s="28">
        <f t="shared" si="86"/>
        <v>759778.5</v>
      </c>
      <c r="X411" s="6"/>
      <c r="Y411" s="28">
        <f t="shared" si="87"/>
        <v>0</v>
      </c>
      <c r="Z411" s="6" t="s">
        <v>31</v>
      </c>
      <c r="AA411" s="6" t="s">
        <v>32</v>
      </c>
      <c r="AB411" s="12" t="s">
        <v>37</v>
      </c>
    </row>
    <row r="412" spans="1:28" x14ac:dyDescent="0.25">
      <c r="A412" s="41">
        <v>410</v>
      </c>
      <c r="B412" s="92" t="s">
        <v>845</v>
      </c>
      <c r="C412" s="92" t="s">
        <v>846</v>
      </c>
      <c r="D412" s="40" t="s">
        <v>464</v>
      </c>
      <c r="E412" s="41">
        <f t="shared" si="77"/>
        <v>2</v>
      </c>
      <c r="F412" s="30">
        <v>160621.12993296902</v>
      </c>
      <c r="G412" s="28">
        <f t="shared" si="78"/>
        <v>321242.25986593805</v>
      </c>
      <c r="H412" s="88">
        <v>1</v>
      </c>
      <c r="I412" s="31">
        <f t="shared" si="79"/>
        <v>160621.12993296902</v>
      </c>
      <c r="J412" s="6"/>
      <c r="K412" s="28">
        <f t="shared" si="80"/>
        <v>0</v>
      </c>
      <c r="L412" s="6"/>
      <c r="M412" s="28">
        <f t="shared" si="81"/>
        <v>0</v>
      </c>
      <c r="N412" s="89"/>
      <c r="O412" s="28">
        <f t="shared" si="82"/>
        <v>0</v>
      </c>
      <c r="P412" s="6"/>
      <c r="Q412" s="28">
        <f t="shared" si="83"/>
        <v>0</v>
      </c>
      <c r="R412" s="6">
        <v>1</v>
      </c>
      <c r="S412" s="28">
        <f t="shared" si="84"/>
        <v>160621.12993296902</v>
      </c>
      <c r="T412" s="28"/>
      <c r="U412" s="28">
        <f t="shared" si="85"/>
        <v>0</v>
      </c>
      <c r="V412" s="6"/>
      <c r="W412" s="28">
        <f t="shared" si="86"/>
        <v>0</v>
      </c>
      <c r="X412" s="6"/>
      <c r="Y412" s="28">
        <f t="shared" si="87"/>
        <v>0</v>
      </c>
      <c r="Z412" s="6" t="s">
        <v>31</v>
      </c>
      <c r="AA412" s="6" t="s">
        <v>32</v>
      </c>
      <c r="AB412" s="12" t="s">
        <v>56</v>
      </c>
    </row>
    <row r="413" spans="1:28" ht="27" x14ac:dyDescent="0.25">
      <c r="A413" s="41">
        <v>411</v>
      </c>
      <c r="B413" s="90" t="s">
        <v>847</v>
      </c>
      <c r="C413" s="40" t="s">
        <v>763</v>
      </c>
      <c r="D413" s="40" t="s">
        <v>291</v>
      </c>
      <c r="E413" s="41">
        <f t="shared" si="77"/>
        <v>1</v>
      </c>
      <c r="F413" s="30">
        <v>785159.78949999996</v>
      </c>
      <c r="G413" s="28">
        <f t="shared" si="78"/>
        <v>785159.78949999996</v>
      </c>
      <c r="H413" s="88"/>
      <c r="I413" s="31">
        <f t="shared" si="79"/>
        <v>0</v>
      </c>
      <c r="J413" s="6"/>
      <c r="K413" s="28">
        <f t="shared" si="80"/>
        <v>0</v>
      </c>
      <c r="L413" s="6">
        <v>1</v>
      </c>
      <c r="M413" s="28">
        <f t="shared" si="81"/>
        <v>785159.78949999996</v>
      </c>
      <c r="N413" s="89"/>
      <c r="O413" s="28">
        <f t="shared" si="82"/>
        <v>0</v>
      </c>
      <c r="P413" s="6"/>
      <c r="Q413" s="28">
        <f t="shared" si="83"/>
        <v>0</v>
      </c>
      <c r="R413" s="6"/>
      <c r="S413" s="28">
        <f t="shared" si="84"/>
        <v>0</v>
      </c>
      <c r="T413" s="28"/>
      <c r="U413" s="28">
        <f t="shared" si="85"/>
        <v>0</v>
      </c>
      <c r="V413" s="6"/>
      <c r="W413" s="28">
        <f t="shared" si="86"/>
        <v>0</v>
      </c>
      <c r="X413" s="6"/>
      <c r="Y413" s="28">
        <f t="shared" si="87"/>
        <v>0</v>
      </c>
      <c r="Z413" s="6" t="s">
        <v>31</v>
      </c>
      <c r="AA413" s="6" t="s">
        <v>32</v>
      </c>
      <c r="AB413" s="12" t="s">
        <v>76</v>
      </c>
    </row>
    <row r="414" spans="1:28" ht="27" x14ac:dyDescent="0.25">
      <c r="A414" s="41">
        <v>412</v>
      </c>
      <c r="B414" s="40" t="s">
        <v>848</v>
      </c>
      <c r="C414" s="92" t="s">
        <v>849</v>
      </c>
      <c r="D414" s="40" t="s">
        <v>399</v>
      </c>
      <c r="E414" s="41">
        <f t="shared" si="77"/>
        <v>1</v>
      </c>
      <c r="F414" s="30">
        <v>785400</v>
      </c>
      <c r="G414" s="28">
        <f t="shared" si="78"/>
        <v>785400</v>
      </c>
      <c r="H414" s="88"/>
      <c r="I414" s="31">
        <f t="shared" si="79"/>
        <v>0</v>
      </c>
      <c r="J414" s="6"/>
      <c r="K414" s="28">
        <f t="shared" si="80"/>
        <v>0</v>
      </c>
      <c r="L414" s="6"/>
      <c r="M414" s="28">
        <f t="shared" si="81"/>
        <v>0</v>
      </c>
      <c r="N414" s="89"/>
      <c r="O414" s="28">
        <f t="shared" si="82"/>
        <v>0</v>
      </c>
      <c r="P414" s="6"/>
      <c r="Q414" s="28">
        <f t="shared" si="83"/>
        <v>0</v>
      </c>
      <c r="R414" s="6"/>
      <c r="S414" s="28">
        <f t="shared" si="84"/>
        <v>0</v>
      </c>
      <c r="T414" s="28"/>
      <c r="U414" s="28">
        <f t="shared" si="85"/>
        <v>0</v>
      </c>
      <c r="V414" s="6">
        <v>1</v>
      </c>
      <c r="W414" s="28">
        <f t="shared" si="86"/>
        <v>785400</v>
      </c>
      <c r="X414" s="6"/>
      <c r="Y414" s="28">
        <f t="shared" si="87"/>
        <v>0</v>
      </c>
      <c r="Z414" s="6" t="s">
        <v>32</v>
      </c>
      <c r="AA414" s="6" t="s">
        <v>32</v>
      </c>
      <c r="AB414" s="12" t="s">
        <v>60</v>
      </c>
    </row>
    <row r="415" spans="1:28" ht="42.75" customHeight="1" x14ac:dyDescent="0.25">
      <c r="A415" s="41">
        <v>413</v>
      </c>
      <c r="B415" s="40" t="s">
        <v>850</v>
      </c>
      <c r="C415" s="92" t="s">
        <v>849</v>
      </c>
      <c r="D415" s="40" t="s">
        <v>399</v>
      </c>
      <c r="E415" s="41">
        <f t="shared" si="77"/>
        <v>1</v>
      </c>
      <c r="F415" s="30">
        <v>785400</v>
      </c>
      <c r="G415" s="28">
        <f t="shared" si="78"/>
        <v>785400</v>
      </c>
      <c r="H415" s="88"/>
      <c r="I415" s="31">
        <f t="shared" si="79"/>
        <v>0</v>
      </c>
      <c r="J415" s="6"/>
      <c r="K415" s="28">
        <f t="shared" si="80"/>
        <v>0</v>
      </c>
      <c r="L415" s="6"/>
      <c r="M415" s="28">
        <f t="shared" si="81"/>
        <v>0</v>
      </c>
      <c r="N415" s="89"/>
      <c r="O415" s="28">
        <f t="shared" si="82"/>
        <v>0</v>
      </c>
      <c r="P415" s="6"/>
      <c r="Q415" s="28">
        <f t="shared" si="83"/>
        <v>0</v>
      </c>
      <c r="R415" s="6"/>
      <c r="S415" s="28">
        <f t="shared" si="84"/>
        <v>0</v>
      </c>
      <c r="T415" s="28"/>
      <c r="U415" s="28">
        <f t="shared" si="85"/>
        <v>0</v>
      </c>
      <c r="V415" s="6">
        <v>1</v>
      </c>
      <c r="W415" s="28">
        <f t="shared" si="86"/>
        <v>785400</v>
      </c>
      <c r="X415" s="6"/>
      <c r="Y415" s="28">
        <f t="shared" si="87"/>
        <v>0</v>
      </c>
      <c r="Z415" s="6" t="s">
        <v>32</v>
      </c>
      <c r="AA415" s="6" t="s">
        <v>32</v>
      </c>
      <c r="AB415" s="12" t="s">
        <v>60</v>
      </c>
    </row>
    <row r="416" spans="1:28" ht="40.5" x14ac:dyDescent="0.25">
      <c r="A416" s="41">
        <v>414</v>
      </c>
      <c r="B416" s="40" t="s">
        <v>851</v>
      </c>
      <c r="C416" s="92" t="s">
        <v>849</v>
      </c>
      <c r="D416" s="40" t="s">
        <v>399</v>
      </c>
      <c r="E416" s="41">
        <f t="shared" si="77"/>
        <v>1</v>
      </c>
      <c r="F416" s="30">
        <v>785400</v>
      </c>
      <c r="G416" s="28">
        <f t="shared" si="78"/>
        <v>785400</v>
      </c>
      <c r="H416" s="88"/>
      <c r="I416" s="31">
        <f t="shared" si="79"/>
        <v>0</v>
      </c>
      <c r="J416" s="6"/>
      <c r="K416" s="28">
        <f t="shared" si="80"/>
        <v>0</v>
      </c>
      <c r="L416" s="6"/>
      <c r="M416" s="28">
        <f t="shared" si="81"/>
        <v>0</v>
      </c>
      <c r="N416" s="89"/>
      <c r="O416" s="28">
        <f t="shared" si="82"/>
        <v>0</v>
      </c>
      <c r="P416" s="6"/>
      <c r="Q416" s="28">
        <f t="shared" si="83"/>
        <v>0</v>
      </c>
      <c r="R416" s="6"/>
      <c r="S416" s="28">
        <f t="shared" si="84"/>
        <v>0</v>
      </c>
      <c r="T416" s="28"/>
      <c r="U416" s="28">
        <f t="shared" si="85"/>
        <v>0</v>
      </c>
      <c r="V416" s="6">
        <v>1</v>
      </c>
      <c r="W416" s="28">
        <f t="shared" si="86"/>
        <v>785400</v>
      </c>
      <c r="X416" s="6"/>
      <c r="Y416" s="28">
        <f t="shared" si="87"/>
        <v>0</v>
      </c>
      <c r="Z416" s="6" t="s">
        <v>32</v>
      </c>
      <c r="AA416" s="6" t="s">
        <v>32</v>
      </c>
      <c r="AB416" s="12" t="s">
        <v>60</v>
      </c>
    </row>
    <row r="417" spans="1:28" x14ac:dyDescent="0.25">
      <c r="A417" s="41">
        <v>415</v>
      </c>
      <c r="B417" s="90" t="s">
        <v>852</v>
      </c>
      <c r="C417" s="40" t="s">
        <v>461</v>
      </c>
      <c r="D417" s="40" t="s">
        <v>853</v>
      </c>
      <c r="E417" s="41">
        <f t="shared" si="77"/>
        <v>3</v>
      </c>
      <c r="F417" s="30">
        <v>127014.15826807087</v>
      </c>
      <c r="G417" s="28">
        <f t="shared" si="78"/>
        <v>381042.47480421257</v>
      </c>
      <c r="H417" s="88"/>
      <c r="I417" s="31">
        <f t="shared" si="79"/>
        <v>0</v>
      </c>
      <c r="J417" s="6">
        <v>2</v>
      </c>
      <c r="K417" s="28">
        <f t="shared" si="80"/>
        <v>254028.31653614173</v>
      </c>
      <c r="L417" s="6">
        <v>1</v>
      </c>
      <c r="M417" s="28">
        <f t="shared" si="81"/>
        <v>127014.15826807087</v>
      </c>
      <c r="N417" s="89"/>
      <c r="O417" s="28">
        <f t="shared" si="82"/>
        <v>0</v>
      </c>
      <c r="P417" s="6"/>
      <c r="Q417" s="28">
        <f t="shared" si="83"/>
        <v>0</v>
      </c>
      <c r="R417" s="6"/>
      <c r="S417" s="28">
        <f t="shared" si="84"/>
        <v>0</v>
      </c>
      <c r="T417" s="28"/>
      <c r="U417" s="28">
        <f t="shared" si="85"/>
        <v>0</v>
      </c>
      <c r="V417" s="6"/>
      <c r="W417" s="28">
        <f t="shared" si="86"/>
        <v>0</v>
      </c>
      <c r="X417" s="6"/>
      <c r="Y417" s="28">
        <f t="shared" si="87"/>
        <v>0</v>
      </c>
      <c r="Z417" s="6" t="s">
        <v>31</v>
      </c>
      <c r="AA417" s="6" t="s">
        <v>32</v>
      </c>
      <c r="AB417" s="12" t="s">
        <v>41</v>
      </c>
    </row>
    <row r="418" spans="1:28" x14ac:dyDescent="0.25">
      <c r="A418" s="41">
        <v>416</v>
      </c>
      <c r="B418" s="40" t="s">
        <v>854</v>
      </c>
      <c r="C418" s="40" t="s">
        <v>855</v>
      </c>
      <c r="D418" s="40" t="s">
        <v>856</v>
      </c>
      <c r="E418" s="41">
        <f t="shared" si="77"/>
        <v>1</v>
      </c>
      <c r="F418" s="30">
        <v>360570</v>
      </c>
      <c r="G418" s="28">
        <f t="shared" si="78"/>
        <v>360570</v>
      </c>
      <c r="H418" s="88"/>
      <c r="I418" s="31">
        <f t="shared" si="79"/>
        <v>0</v>
      </c>
      <c r="J418" s="6">
        <v>1</v>
      </c>
      <c r="K418" s="28">
        <f t="shared" si="80"/>
        <v>360570</v>
      </c>
      <c r="L418" s="6"/>
      <c r="M418" s="28">
        <f t="shared" si="81"/>
        <v>0</v>
      </c>
      <c r="N418" s="89"/>
      <c r="O418" s="28">
        <f t="shared" si="82"/>
        <v>0</v>
      </c>
      <c r="P418" s="6"/>
      <c r="Q418" s="28">
        <f t="shared" si="83"/>
        <v>0</v>
      </c>
      <c r="R418" s="6"/>
      <c r="S418" s="28">
        <f t="shared" si="84"/>
        <v>0</v>
      </c>
      <c r="T418" s="28"/>
      <c r="U418" s="28">
        <f t="shared" si="85"/>
        <v>0</v>
      </c>
      <c r="V418" s="6"/>
      <c r="W418" s="28">
        <f t="shared" si="86"/>
        <v>0</v>
      </c>
      <c r="X418" s="6"/>
      <c r="Y418" s="28">
        <f t="shared" si="87"/>
        <v>0</v>
      </c>
      <c r="Z418" s="6" t="s">
        <v>31</v>
      </c>
      <c r="AA418" s="6" t="s">
        <v>32</v>
      </c>
      <c r="AB418" s="12" t="s">
        <v>41</v>
      </c>
    </row>
    <row r="419" spans="1:28" ht="27" x14ac:dyDescent="0.25">
      <c r="A419" s="41">
        <v>417</v>
      </c>
      <c r="B419" s="90" t="s">
        <v>857</v>
      </c>
      <c r="C419" s="40" t="s">
        <v>858</v>
      </c>
      <c r="D419" s="40" t="s">
        <v>859</v>
      </c>
      <c r="E419" s="41">
        <f t="shared" si="77"/>
        <v>24</v>
      </c>
      <c r="F419" s="30">
        <v>7499226.1477000006</v>
      </c>
      <c r="G419" s="28">
        <f t="shared" si="78"/>
        <v>179981427.54480001</v>
      </c>
      <c r="H419" s="88"/>
      <c r="I419" s="31">
        <f t="shared" si="79"/>
        <v>0</v>
      </c>
      <c r="J419" s="6">
        <v>13</v>
      </c>
      <c r="K419" s="28">
        <f t="shared" si="80"/>
        <v>97489939.920100003</v>
      </c>
      <c r="L419" s="6">
        <v>11</v>
      </c>
      <c r="M419" s="28">
        <f t="shared" si="81"/>
        <v>82491487.62470001</v>
      </c>
      <c r="N419" s="89"/>
      <c r="O419" s="28">
        <f t="shared" si="82"/>
        <v>0</v>
      </c>
      <c r="P419" s="6"/>
      <c r="Q419" s="28">
        <f t="shared" si="83"/>
        <v>0</v>
      </c>
      <c r="R419" s="6"/>
      <c r="S419" s="28">
        <f t="shared" si="84"/>
        <v>0</v>
      </c>
      <c r="T419" s="28"/>
      <c r="U419" s="28">
        <f t="shared" si="85"/>
        <v>0</v>
      </c>
      <c r="V419" s="6"/>
      <c r="W419" s="28">
        <f t="shared" si="86"/>
        <v>0</v>
      </c>
      <c r="X419" s="6"/>
      <c r="Y419" s="28">
        <f t="shared" si="87"/>
        <v>0</v>
      </c>
      <c r="Z419" s="6" t="s">
        <v>31</v>
      </c>
      <c r="AA419" s="6" t="s">
        <v>32</v>
      </c>
      <c r="AB419" s="12" t="s">
        <v>76</v>
      </c>
    </row>
    <row r="420" spans="1:28" ht="27" x14ac:dyDescent="0.25">
      <c r="A420" s="41">
        <v>418</v>
      </c>
      <c r="B420" s="90" t="s">
        <v>860</v>
      </c>
      <c r="C420" s="90" t="s">
        <v>324</v>
      </c>
      <c r="D420" s="90" t="s">
        <v>325</v>
      </c>
      <c r="E420" s="41">
        <f t="shared" si="77"/>
        <v>1</v>
      </c>
      <c r="F420" s="30">
        <v>12876097.5</v>
      </c>
      <c r="G420" s="28">
        <f t="shared" si="78"/>
        <v>12876097.5</v>
      </c>
      <c r="H420" s="88"/>
      <c r="I420" s="31">
        <f t="shared" si="79"/>
        <v>0</v>
      </c>
      <c r="J420" s="6"/>
      <c r="K420" s="28">
        <f t="shared" si="80"/>
        <v>0</v>
      </c>
      <c r="L420" s="6">
        <v>1</v>
      </c>
      <c r="M420" s="28">
        <f t="shared" si="81"/>
        <v>12876097.5</v>
      </c>
      <c r="N420" s="89"/>
      <c r="O420" s="28">
        <f t="shared" si="82"/>
        <v>0</v>
      </c>
      <c r="P420" s="6"/>
      <c r="Q420" s="28">
        <f t="shared" si="83"/>
        <v>0</v>
      </c>
      <c r="R420" s="6"/>
      <c r="S420" s="28">
        <f t="shared" si="84"/>
        <v>0</v>
      </c>
      <c r="T420" s="28"/>
      <c r="U420" s="28">
        <f t="shared" si="85"/>
        <v>0</v>
      </c>
      <c r="V420" s="6"/>
      <c r="W420" s="28">
        <f t="shared" si="86"/>
        <v>0</v>
      </c>
      <c r="X420" s="6"/>
      <c r="Y420" s="28">
        <f t="shared" si="87"/>
        <v>0</v>
      </c>
      <c r="Z420" s="6" t="s">
        <v>31</v>
      </c>
      <c r="AA420" s="6" t="s">
        <v>32</v>
      </c>
      <c r="AB420" s="12" t="s">
        <v>76</v>
      </c>
    </row>
    <row r="421" spans="1:28" ht="27" x14ac:dyDescent="0.25">
      <c r="A421" s="41">
        <v>419</v>
      </c>
      <c r="B421" s="90" t="s">
        <v>861</v>
      </c>
      <c r="C421" s="90" t="s">
        <v>324</v>
      </c>
      <c r="D421" s="90" t="s">
        <v>359</v>
      </c>
      <c r="E421" s="41">
        <f t="shared" si="77"/>
        <v>1</v>
      </c>
      <c r="F421" s="30">
        <v>9389992.5</v>
      </c>
      <c r="G421" s="28">
        <f t="shared" si="78"/>
        <v>9389992.5</v>
      </c>
      <c r="H421" s="88"/>
      <c r="I421" s="31">
        <f t="shared" si="79"/>
        <v>0</v>
      </c>
      <c r="J421" s="6"/>
      <c r="K421" s="28">
        <f t="shared" si="80"/>
        <v>0</v>
      </c>
      <c r="L421" s="6">
        <v>1</v>
      </c>
      <c r="M421" s="28">
        <f t="shared" si="81"/>
        <v>9389992.5</v>
      </c>
      <c r="N421" s="89"/>
      <c r="O421" s="28">
        <f t="shared" si="82"/>
        <v>0</v>
      </c>
      <c r="P421" s="6"/>
      <c r="Q421" s="28">
        <f t="shared" si="83"/>
        <v>0</v>
      </c>
      <c r="R421" s="6"/>
      <c r="S421" s="28">
        <f t="shared" si="84"/>
        <v>0</v>
      </c>
      <c r="T421" s="28"/>
      <c r="U421" s="28">
        <f t="shared" si="85"/>
        <v>0</v>
      </c>
      <c r="V421" s="6"/>
      <c r="W421" s="28">
        <f t="shared" si="86"/>
        <v>0</v>
      </c>
      <c r="X421" s="6"/>
      <c r="Y421" s="28">
        <f t="shared" si="87"/>
        <v>0</v>
      </c>
      <c r="Z421" s="6" t="s">
        <v>31</v>
      </c>
      <c r="AA421" s="6" t="s">
        <v>32</v>
      </c>
      <c r="AB421" s="12" t="s">
        <v>76</v>
      </c>
    </row>
    <row r="422" spans="1:28" x14ac:dyDescent="0.25">
      <c r="A422" s="41">
        <v>420</v>
      </c>
      <c r="B422" s="92" t="s">
        <v>862</v>
      </c>
      <c r="C422" s="40" t="s">
        <v>119</v>
      </c>
      <c r="D422" s="92" t="s">
        <v>132</v>
      </c>
      <c r="E422" s="41">
        <f t="shared" si="77"/>
        <v>1</v>
      </c>
      <c r="F422" s="30">
        <v>402435.5</v>
      </c>
      <c r="G422" s="28">
        <f t="shared" si="78"/>
        <v>402435.5</v>
      </c>
      <c r="H422" s="88"/>
      <c r="I422" s="31">
        <f t="shared" si="79"/>
        <v>0</v>
      </c>
      <c r="J422" s="6"/>
      <c r="K422" s="28">
        <f t="shared" si="80"/>
        <v>0</v>
      </c>
      <c r="L422" s="6">
        <v>1</v>
      </c>
      <c r="M422" s="28">
        <f t="shared" si="81"/>
        <v>402435.5</v>
      </c>
      <c r="N422" s="89"/>
      <c r="O422" s="28">
        <f t="shared" si="82"/>
        <v>0</v>
      </c>
      <c r="P422" s="6"/>
      <c r="Q422" s="28">
        <f t="shared" si="83"/>
        <v>0</v>
      </c>
      <c r="R422" s="6"/>
      <c r="S422" s="28">
        <f t="shared" si="84"/>
        <v>0</v>
      </c>
      <c r="T422" s="28"/>
      <c r="U422" s="28">
        <f t="shared" si="85"/>
        <v>0</v>
      </c>
      <c r="V422" s="6"/>
      <c r="W422" s="28">
        <f t="shared" si="86"/>
        <v>0</v>
      </c>
      <c r="X422" s="6"/>
      <c r="Y422" s="28">
        <f t="shared" si="87"/>
        <v>0</v>
      </c>
      <c r="Z422" s="6" t="s">
        <v>31</v>
      </c>
      <c r="AA422" s="6" t="s">
        <v>32</v>
      </c>
      <c r="AB422" s="12" t="s">
        <v>76</v>
      </c>
    </row>
    <row r="423" spans="1:28" x14ac:dyDescent="0.25">
      <c r="A423" s="41">
        <v>421</v>
      </c>
      <c r="B423" s="90" t="s">
        <v>863</v>
      </c>
      <c r="C423" s="40" t="s">
        <v>864</v>
      </c>
      <c r="D423" s="40" t="s">
        <v>839</v>
      </c>
      <c r="E423" s="41">
        <f t="shared" si="77"/>
        <v>2</v>
      </c>
      <c r="F423" s="30">
        <v>1567533.9381662433</v>
      </c>
      <c r="G423" s="28">
        <f t="shared" si="78"/>
        <v>3135067.8763324865</v>
      </c>
      <c r="H423" s="88"/>
      <c r="I423" s="31">
        <f t="shared" si="79"/>
        <v>0</v>
      </c>
      <c r="J423" s="6">
        <v>1</v>
      </c>
      <c r="K423" s="28">
        <f t="shared" si="80"/>
        <v>1567533.9381662433</v>
      </c>
      <c r="L423" s="6">
        <v>1</v>
      </c>
      <c r="M423" s="28">
        <f t="shared" si="81"/>
        <v>1567533.9381662433</v>
      </c>
      <c r="N423" s="89"/>
      <c r="O423" s="28">
        <f t="shared" si="82"/>
        <v>0</v>
      </c>
      <c r="P423" s="6"/>
      <c r="Q423" s="28">
        <f t="shared" si="83"/>
        <v>0</v>
      </c>
      <c r="R423" s="6"/>
      <c r="S423" s="28">
        <f t="shared" si="84"/>
        <v>0</v>
      </c>
      <c r="T423" s="28"/>
      <c r="U423" s="28">
        <f t="shared" si="85"/>
        <v>0</v>
      </c>
      <c r="V423" s="6"/>
      <c r="W423" s="28">
        <f t="shared" si="86"/>
        <v>0</v>
      </c>
      <c r="X423" s="6"/>
      <c r="Y423" s="28">
        <f t="shared" si="87"/>
        <v>0</v>
      </c>
      <c r="Z423" s="6" t="s">
        <v>31</v>
      </c>
      <c r="AA423" s="6" t="s">
        <v>32</v>
      </c>
      <c r="AB423" s="12" t="s">
        <v>76</v>
      </c>
    </row>
    <row r="424" spans="1:28" ht="40.5" x14ac:dyDescent="0.25">
      <c r="A424" s="41">
        <v>422</v>
      </c>
      <c r="B424" s="90" t="s">
        <v>865</v>
      </c>
      <c r="C424" s="90" t="s">
        <v>46</v>
      </c>
      <c r="D424" s="90" t="s">
        <v>359</v>
      </c>
      <c r="E424" s="41">
        <f t="shared" si="77"/>
        <v>1</v>
      </c>
      <c r="F424" s="30">
        <v>1163139.1938</v>
      </c>
      <c r="G424" s="28">
        <f t="shared" si="78"/>
        <v>1163139.1938</v>
      </c>
      <c r="H424" s="88"/>
      <c r="I424" s="31">
        <f t="shared" si="79"/>
        <v>0</v>
      </c>
      <c r="J424" s="6">
        <v>1</v>
      </c>
      <c r="K424" s="28">
        <f t="shared" si="80"/>
        <v>1163139.1938</v>
      </c>
      <c r="L424" s="6"/>
      <c r="M424" s="28">
        <f t="shared" si="81"/>
        <v>0</v>
      </c>
      <c r="N424" s="89"/>
      <c r="O424" s="28">
        <f t="shared" si="82"/>
        <v>0</v>
      </c>
      <c r="P424" s="6"/>
      <c r="Q424" s="28">
        <f t="shared" si="83"/>
        <v>0</v>
      </c>
      <c r="R424" s="6"/>
      <c r="S424" s="28">
        <f t="shared" si="84"/>
        <v>0</v>
      </c>
      <c r="T424" s="28"/>
      <c r="U424" s="28">
        <f t="shared" si="85"/>
        <v>0</v>
      </c>
      <c r="V424" s="6"/>
      <c r="W424" s="28">
        <f t="shared" si="86"/>
        <v>0</v>
      </c>
      <c r="X424" s="6"/>
      <c r="Y424" s="28">
        <f t="shared" si="87"/>
        <v>0</v>
      </c>
      <c r="Z424" s="6" t="s">
        <v>31</v>
      </c>
      <c r="AA424" s="6" t="s">
        <v>32</v>
      </c>
      <c r="AB424" s="12" t="s">
        <v>41</v>
      </c>
    </row>
    <row r="425" spans="1:28" ht="54" x14ac:dyDescent="0.25">
      <c r="A425" s="41">
        <v>423</v>
      </c>
      <c r="B425" s="40" t="s">
        <v>866</v>
      </c>
      <c r="C425" s="40" t="s">
        <v>867</v>
      </c>
      <c r="D425" s="40" t="s">
        <v>868</v>
      </c>
      <c r="E425" s="41">
        <f t="shared" si="77"/>
        <v>1</v>
      </c>
      <c r="F425" s="30">
        <v>1605707.46</v>
      </c>
      <c r="G425" s="28">
        <f t="shared" si="78"/>
        <v>1605707.46</v>
      </c>
      <c r="H425" s="88"/>
      <c r="I425" s="31">
        <f t="shared" si="79"/>
        <v>0</v>
      </c>
      <c r="J425" s="6"/>
      <c r="K425" s="28">
        <f t="shared" si="80"/>
        <v>0</v>
      </c>
      <c r="L425" s="6"/>
      <c r="M425" s="28">
        <f t="shared" si="81"/>
        <v>0</v>
      </c>
      <c r="N425" s="89"/>
      <c r="O425" s="28">
        <f t="shared" si="82"/>
        <v>0</v>
      </c>
      <c r="P425" s="6"/>
      <c r="Q425" s="28">
        <f t="shared" si="83"/>
        <v>0</v>
      </c>
      <c r="R425" s="6"/>
      <c r="S425" s="28">
        <f t="shared" si="84"/>
        <v>0</v>
      </c>
      <c r="T425" s="28"/>
      <c r="U425" s="28">
        <f t="shared" si="85"/>
        <v>0</v>
      </c>
      <c r="V425" s="6">
        <v>1</v>
      </c>
      <c r="W425" s="28">
        <f t="shared" si="86"/>
        <v>1605707.46</v>
      </c>
      <c r="X425" s="6"/>
      <c r="Y425" s="28">
        <f t="shared" si="87"/>
        <v>0</v>
      </c>
      <c r="Z425" s="6" t="s">
        <v>31</v>
      </c>
      <c r="AA425" s="6" t="s">
        <v>32</v>
      </c>
      <c r="AB425" s="12" t="s">
        <v>60</v>
      </c>
    </row>
    <row r="426" spans="1:28" ht="54" x14ac:dyDescent="0.25">
      <c r="A426" s="41">
        <v>424</v>
      </c>
      <c r="B426" s="40" t="s">
        <v>869</v>
      </c>
      <c r="C426" s="40" t="s">
        <v>867</v>
      </c>
      <c r="D426" s="40" t="s">
        <v>868</v>
      </c>
      <c r="E426" s="41">
        <f t="shared" si="77"/>
        <v>1</v>
      </c>
      <c r="F426" s="30">
        <v>1605707.46</v>
      </c>
      <c r="G426" s="28">
        <f t="shared" si="78"/>
        <v>1605707.46</v>
      </c>
      <c r="H426" s="88"/>
      <c r="I426" s="31">
        <f t="shared" si="79"/>
        <v>0</v>
      </c>
      <c r="J426" s="6"/>
      <c r="K426" s="28">
        <f t="shared" si="80"/>
        <v>0</v>
      </c>
      <c r="L426" s="6"/>
      <c r="M426" s="28">
        <f t="shared" si="81"/>
        <v>0</v>
      </c>
      <c r="N426" s="89"/>
      <c r="O426" s="28">
        <f t="shared" si="82"/>
        <v>0</v>
      </c>
      <c r="P426" s="6"/>
      <c r="Q426" s="28">
        <f t="shared" si="83"/>
        <v>0</v>
      </c>
      <c r="R426" s="6"/>
      <c r="S426" s="28">
        <f t="shared" si="84"/>
        <v>0</v>
      </c>
      <c r="T426" s="28"/>
      <c r="U426" s="28">
        <f t="shared" si="85"/>
        <v>0</v>
      </c>
      <c r="V426" s="6">
        <v>1</v>
      </c>
      <c r="W426" s="28">
        <f t="shared" si="86"/>
        <v>1605707.46</v>
      </c>
      <c r="X426" s="6"/>
      <c r="Y426" s="28">
        <f t="shared" si="87"/>
        <v>0</v>
      </c>
      <c r="Z426" s="6" t="s">
        <v>31</v>
      </c>
      <c r="AA426" s="6" t="s">
        <v>32</v>
      </c>
      <c r="AB426" s="12" t="s">
        <v>60</v>
      </c>
    </row>
    <row r="427" spans="1:28" ht="81" x14ac:dyDescent="0.25">
      <c r="A427" s="41">
        <v>425</v>
      </c>
      <c r="B427" s="40" t="s">
        <v>870</v>
      </c>
      <c r="C427" s="40" t="s">
        <v>871</v>
      </c>
      <c r="D427" s="40" t="s">
        <v>872</v>
      </c>
      <c r="E427" s="41">
        <f t="shared" si="77"/>
        <v>1</v>
      </c>
      <c r="F427" s="30">
        <v>6604929</v>
      </c>
      <c r="G427" s="28">
        <f t="shared" si="78"/>
        <v>6604929</v>
      </c>
      <c r="H427" s="88"/>
      <c r="I427" s="31">
        <f t="shared" si="79"/>
        <v>0</v>
      </c>
      <c r="J427" s="6"/>
      <c r="K427" s="28">
        <f t="shared" si="80"/>
        <v>0</v>
      </c>
      <c r="L427" s="6"/>
      <c r="M427" s="28">
        <f t="shared" si="81"/>
        <v>0</v>
      </c>
      <c r="N427" s="89"/>
      <c r="O427" s="28">
        <f t="shared" si="82"/>
        <v>0</v>
      </c>
      <c r="P427" s="6"/>
      <c r="Q427" s="28">
        <f t="shared" si="83"/>
        <v>0</v>
      </c>
      <c r="R427" s="6"/>
      <c r="S427" s="28">
        <f t="shared" si="84"/>
        <v>0</v>
      </c>
      <c r="T427" s="28"/>
      <c r="U427" s="28">
        <f t="shared" si="85"/>
        <v>0</v>
      </c>
      <c r="V427" s="6">
        <v>1</v>
      </c>
      <c r="W427" s="28">
        <f t="shared" si="86"/>
        <v>6604929</v>
      </c>
      <c r="X427" s="6"/>
      <c r="Y427" s="28">
        <f t="shared" si="87"/>
        <v>0</v>
      </c>
      <c r="Z427" s="6" t="s">
        <v>31</v>
      </c>
      <c r="AA427" s="6" t="s">
        <v>32</v>
      </c>
      <c r="AB427" s="12" t="s">
        <v>60</v>
      </c>
    </row>
    <row r="428" spans="1:28" ht="27" x14ac:dyDescent="0.25">
      <c r="A428" s="41">
        <v>426</v>
      </c>
      <c r="B428" s="90" t="s">
        <v>873</v>
      </c>
      <c r="C428" s="40" t="s">
        <v>874</v>
      </c>
      <c r="D428" s="40" t="s">
        <v>875</v>
      </c>
      <c r="E428" s="41">
        <f t="shared" si="77"/>
        <v>2</v>
      </c>
      <c r="F428" s="30">
        <v>5246077.7530000005</v>
      </c>
      <c r="G428" s="28">
        <f t="shared" si="78"/>
        <v>10492155.506000001</v>
      </c>
      <c r="H428" s="88">
        <v>2</v>
      </c>
      <c r="I428" s="31">
        <f t="shared" si="79"/>
        <v>10492155.506000001</v>
      </c>
      <c r="J428" s="6"/>
      <c r="K428" s="28">
        <f t="shared" si="80"/>
        <v>0</v>
      </c>
      <c r="L428" s="6"/>
      <c r="M428" s="28">
        <f t="shared" si="81"/>
        <v>0</v>
      </c>
      <c r="N428" s="89"/>
      <c r="O428" s="28">
        <f t="shared" si="82"/>
        <v>0</v>
      </c>
      <c r="P428" s="6"/>
      <c r="Q428" s="28">
        <f t="shared" si="83"/>
        <v>0</v>
      </c>
      <c r="R428" s="6"/>
      <c r="S428" s="28">
        <f t="shared" si="84"/>
        <v>0</v>
      </c>
      <c r="T428" s="28"/>
      <c r="U428" s="28">
        <f t="shared" si="85"/>
        <v>0</v>
      </c>
      <c r="V428" s="6"/>
      <c r="W428" s="28">
        <f t="shared" si="86"/>
        <v>0</v>
      </c>
      <c r="X428" s="6"/>
      <c r="Y428" s="28">
        <f t="shared" si="87"/>
        <v>0</v>
      </c>
      <c r="Z428" s="6" t="s">
        <v>31</v>
      </c>
      <c r="AA428" s="6" t="s">
        <v>32</v>
      </c>
      <c r="AB428" s="12" t="s">
        <v>33</v>
      </c>
    </row>
    <row r="429" spans="1:28" x14ac:dyDescent="0.25">
      <c r="A429" s="41">
        <v>427</v>
      </c>
      <c r="B429" s="90" t="s">
        <v>876</v>
      </c>
      <c r="C429" s="90" t="s">
        <v>103</v>
      </c>
      <c r="D429" s="90" t="s">
        <v>291</v>
      </c>
      <c r="E429" s="41">
        <f t="shared" si="77"/>
        <v>1</v>
      </c>
      <c r="F429" s="30">
        <v>438614.5</v>
      </c>
      <c r="G429" s="28">
        <f t="shared" si="78"/>
        <v>438614.5</v>
      </c>
      <c r="H429" s="88"/>
      <c r="I429" s="31">
        <f t="shared" si="79"/>
        <v>0</v>
      </c>
      <c r="J429" s="6"/>
      <c r="K429" s="28">
        <f t="shared" si="80"/>
        <v>0</v>
      </c>
      <c r="L429" s="6">
        <v>1</v>
      </c>
      <c r="M429" s="28">
        <f t="shared" si="81"/>
        <v>438614.5</v>
      </c>
      <c r="N429" s="89"/>
      <c r="O429" s="28">
        <f t="shared" si="82"/>
        <v>0</v>
      </c>
      <c r="P429" s="6"/>
      <c r="Q429" s="28">
        <f t="shared" si="83"/>
        <v>0</v>
      </c>
      <c r="R429" s="6"/>
      <c r="S429" s="28">
        <f t="shared" si="84"/>
        <v>0</v>
      </c>
      <c r="T429" s="28"/>
      <c r="U429" s="28">
        <f t="shared" si="85"/>
        <v>0</v>
      </c>
      <c r="V429" s="6"/>
      <c r="W429" s="28">
        <f t="shared" si="86"/>
        <v>0</v>
      </c>
      <c r="X429" s="6"/>
      <c r="Y429" s="28">
        <f t="shared" si="87"/>
        <v>0</v>
      </c>
      <c r="Z429" s="6" t="s">
        <v>31</v>
      </c>
      <c r="AA429" s="6" t="s">
        <v>32</v>
      </c>
      <c r="AB429" s="12" t="s">
        <v>76</v>
      </c>
    </row>
    <row r="430" spans="1:28" x14ac:dyDescent="0.25">
      <c r="A430" s="41">
        <v>428</v>
      </c>
      <c r="B430" s="90" t="s">
        <v>877</v>
      </c>
      <c r="C430" s="90" t="s">
        <v>878</v>
      </c>
      <c r="D430" s="90" t="s">
        <v>879</v>
      </c>
      <c r="E430" s="41">
        <f t="shared" si="77"/>
        <v>1</v>
      </c>
      <c r="F430" s="30">
        <v>269827.91849999997</v>
      </c>
      <c r="G430" s="28">
        <f t="shared" si="78"/>
        <v>269827.91849999997</v>
      </c>
      <c r="H430" s="88"/>
      <c r="I430" s="31">
        <f t="shared" si="79"/>
        <v>0</v>
      </c>
      <c r="J430" s="6"/>
      <c r="K430" s="28">
        <f t="shared" si="80"/>
        <v>0</v>
      </c>
      <c r="L430" s="6">
        <v>1</v>
      </c>
      <c r="M430" s="28">
        <f t="shared" si="81"/>
        <v>269827.91849999997</v>
      </c>
      <c r="N430" s="89"/>
      <c r="O430" s="28">
        <f t="shared" si="82"/>
        <v>0</v>
      </c>
      <c r="P430" s="6"/>
      <c r="Q430" s="28">
        <f t="shared" si="83"/>
        <v>0</v>
      </c>
      <c r="R430" s="6"/>
      <c r="S430" s="28">
        <f t="shared" si="84"/>
        <v>0</v>
      </c>
      <c r="T430" s="28"/>
      <c r="U430" s="28">
        <f t="shared" si="85"/>
        <v>0</v>
      </c>
      <c r="V430" s="6"/>
      <c r="W430" s="28">
        <f t="shared" si="86"/>
        <v>0</v>
      </c>
      <c r="X430" s="6"/>
      <c r="Y430" s="28">
        <f t="shared" si="87"/>
        <v>0</v>
      </c>
      <c r="Z430" s="6" t="s">
        <v>31</v>
      </c>
      <c r="AA430" s="6" t="s">
        <v>32</v>
      </c>
      <c r="AB430" s="12" t="s">
        <v>76</v>
      </c>
    </row>
    <row r="431" spans="1:28" ht="37.5" customHeight="1" x14ac:dyDescent="0.25">
      <c r="A431" s="41">
        <v>429</v>
      </c>
      <c r="B431" s="100" t="s">
        <v>880</v>
      </c>
      <c r="C431" s="92" t="s">
        <v>62</v>
      </c>
      <c r="D431" s="92" t="s">
        <v>125</v>
      </c>
      <c r="E431" s="41">
        <f t="shared" si="77"/>
        <v>14</v>
      </c>
      <c r="F431" s="30">
        <v>347056.93426389078</v>
      </c>
      <c r="G431" s="28">
        <f t="shared" si="78"/>
        <v>4858797.0796944713</v>
      </c>
      <c r="H431" s="88"/>
      <c r="I431" s="31">
        <f t="shared" si="79"/>
        <v>0</v>
      </c>
      <c r="J431" s="6"/>
      <c r="K431" s="28">
        <f t="shared" si="80"/>
        <v>0</v>
      </c>
      <c r="L431" s="6"/>
      <c r="M431" s="28">
        <f t="shared" si="81"/>
        <v>0</v>
      </c>
      <c r="N431" s="89"/>
      <c r="O431" s="28">
        <f t="shared" si="82"/>
        <v>0</v>
      </c>
      <c r="P431" s="6">
        <v>10</v>
      </c>
      <c r="Q431" s="28">
        <f t="shared" si="83"/>
        <v>3470569.342638908</v>
      </c>
      <c r="R431" s="6"/>
      <c r="S431" s="28">
        <f t="shared" si="84"/>
        <v>0</v>
      </c>
      <c r="T431" s="28"/>
      <c r="U431" s="28">
        <f t="shared" si="85"/>
        <v>0</v>
      </c>
      <c r="V431" s="6">
        <v>4</v>
      </c>
      <c r="W431" s="28">
        <f t="shared" si="86"/>
        <v>1388227.7370555631</v>
      </c>
      <c r="X431" s="6"/>
      <c r="Y431" s="28">
        <f t="shared" si="87"/>
        <v>0</v>
      </c>
      <c r="Z431" s="6" t="s">
        <v>31</v>
      </c>
      <c r="AA431" s="6" t="s">
        <v>32</v>
      </c>
      <c r="AB431" s="12" t="s">
        <v>37</v>
      </c>
    </row>
    <row r="432" spans="1:28" x14ac:dyDescent="0.25">
      <c r="A432" s="41">
        <v>430</v>
      </c>
      <c r="B432" s="90" t="s">
        <v>881</v>
      </c>
      <c r="C432" s="40" t="s">
        <v>882</v>
      </c>
      <c r="D432" s="40" t="s">
        <v>883</v>
      </c>
      <c r="E432" s="41">
        <f t="shared" si="77"/>
        <v>11</v>
      </c>
      <c r="F432" s="30">
        <v>875299.74</v>
      </c>
      <c r="G432" s="28">
        <f t="shared" si="78"/>
        <v>9628297.1400000006</v>
      </c>
      <c r="H432" s="88"/>
      <c r="I432" s="31">
        <f t="shared" si="79"/>
        <v>0</v>
      </c>
      <c r="J432" s="6">
        <v>5</v>
      </c>
      <c r="K432" s="28">
        <f t="shared" si="80"/>
        <v>4376498.7</v>
      </c>
      <c r="L432" s="6">
        <v>3</v>
      </c>
      <c r="M432" s="28">
        <f t="shared" si="81"/>
        <v>2625899.2199999997</v>
      </c>
      <c r="N432" s="89"/>
      <c r="O432" s="28">
        <f t="shared" si="82"/>
        <v>0</v>
      </c>
      <c r="P432" s="6">
        <v>1</v>
      </c>
      <c r="Q432" s="28">
        <f t="shared" si="83"/>
        <v>875299.74</v>
      </c>
      <c r="R432" s="6"/>
      <c r="S432" s="28">
        <f t="shared" si="84"/>
        <v>0</v>
      </c>
      <c r="T432" s="28"/>
      <c r="U432" s="28">
        <f t="shared" si="85"/>
        <v>0</v>
      </c>
      <c r="V432" s="6">
        <v>2</v>
      </c>
      <c r="W432" s="28">
        <f t="shared" si="86"/>
        <v>1750599.48</v>
      </c>
      <c r="X432" s="6"/>
      <c r="Y432" s="28">
        <f t="shared" si="87"/>
        <v>0</v>
      </c>
      <c r="Z432" s="6" t="s">
        <v>31</v>
      </c>
      <c r="AA432" s="6" t="s">
        <v>32</v>
      </c>
      <c r="AB432" s="12" t="s">
        <v>41</v>
      </c>
    </row>
    <row r="433" spans="1:28" ht="27" x14ac:dyDescent="0.25">
      <c r="A433" s="41">
        <v>431</v>
      </c>
      <c r="B433" s="90" t="s">
        <v>884</v>
      </c>
      <c r="C433" s="40" t="s">
        <v>372</v>
      </c>
      <c r="D433" s="40" t="s">
        <v>885</v>
      </c>
      <c r="E433" s="41">
        <f t="shared" si="77"/>
        <v>2</v>
      </c>
      <c r="F433" s="30">
        <v>170170</v>
      </c>
      <c r="G433" s="28">
        <f t="shared" si="78"/>
        <v>340340</v>
      </c>
      <c r="H433" s="88"/>
      <c r="I433" s="31">
        <f t="shared" si="79"/>
        <v>0</v>
      </c>
      <c r="J433" s="6">
        <v>2</v>
      </c>
      <c r="K433" s="28">
        <f t="shared" si="80"/>
        <v>340340</v>
      </c>
      <c r="L433" s="6"/>
      <c r="M433" s="28">
        <f t="shared" si="81"/>
        <v>0</v>
      </c>
      <c r="N433" s="89"/>
      <c r="O433" s="28">
        <f t="shared" si="82"/>
        <v>0</v>
      </c>
      <c r="P433" s="6"/>
      <c r="Q433" s="28">
        <f t="shared" si="83"/>
        <v>0</v>
      </c>
      <c r="R433" s="6"/>
      <c r="S433" s="28">
        <f t="shared" si="84"/>
        <v>0</v>
      </c>
      <c r="T433" s="28"/>
      <c r="U433" s="28">
        <f t="shared" si="85"/>
        <v>0</v>
      </c>
      <c r="V433" s="6"/>
      <c r="W433" s="28">
        <f t="shared" si="86"/>
        <v>0</v>
      </c>
      <c r="X433" s="6"/>
      <c r="Y433" s="28">
        <f t="shared" si="87"/>
        <v>0</v>
      </c>
      <c r="Z433" s="6" t="s">
        <v>31</v>
      </c>
      <c r="AA433" s="6" t="s">
        <v>32</v>
      </c>
      <c r="AB433" s="12" t="s">
        <v>41</v>
      </c>
    </row>
    <row r="434" spans="1:28" x14ac:dyDescent="0.25">
      <c r="A434" s="41">
        <v>432</v>
      </c>
      <c r="B434" s="90" t="s">
        <v>886</v>
      </c>
      <c r="C434" s="40" t="s">
        <v>887</v>
      </c>
      <c r="D434" s="40" t="s">
        <v>433</v>
      </c>
      <c r="E434" s="41">
        <f t="shared" si="77"/>
        <v>1</v>
      </c>
      <c r="F434" s="30">
        <v>185858.86629999999</v>
      </c>
      <c r="G434" s="28">
        <f t="shared" si="78"/>
        <v>185858.86629999999</v>
      </c>
      <c r="H434" s="88"/>
      <c r="I434" s="31">
        <f t="shared" si="79"/>
        <v>0</v>
      </c>
      <c r="J434" s="6"/>
      <c r="K434" s="28">
        <f t="shared" si="80"/>
        <v>0</v>
      </c>
      <c r="L434" s="6">
        <v>1</v>
      </c>
      <c r="M434" s="28">
        <f t="shared" si="81"/>
        <v>185858.86629999999</v>
      </c>
      <c r="N434" s="89"/>
      <c r="O434" s="28">
        <f t="shared" si="82"/>
        <v>0</v>
      </c>
      <c r="P434" s="6"/>
      <c r="Q434" s="28">
        <f t="shared" si="83"/>
        <v>0</v>
      </c>
      <c r="R434" s="6"/>
      <c r="S434" s="28">
        <f t="shared" si="84"/>
        <v>0</v>
      </c>
      <c r="T434" s="28"/>
      <c r="U434" s="28">
        <f t="shared" si="85"/>
        <v>0</v>
      </c>
      <c r="V434" s="6"/>
      <c r="W434" s="28">
        <f t="shared" si="86"/>
        <v>0</v>
      </c>
      <c r="X434" s="6"/>
      <c r="Y434" s="28">
        <f t="shared" si="87"/>
        <v>0</v>
      </c>
      <c r="Z434" s="6" t="s">
        <v>31</v>
      </c>
      <c r="AA434" s="6" t="s">
        <v>32</v>
      </c>
      <c r="AB434" s="12" t="s">
        <v>76</v>
      </c>
    </row>
    <row r="435" spans="1:28" ht="27" x14ac:dyDescent="0.25">
      <c r="A435" s="41">
        <v>433</v>
      </c>
      <c r="B435" s="107" t="s">
        <v>888</v>
      </c>
      <c r="C435" s="92" t="s">
        <v>889</v>
      </c>
      <c r="D435" s="92" t="s">
        <v>125</v>
      </c>
      <c r="E435" s="41">
        <f t="shared" si="77"/>
        <v>5</v>
      </c>
      <c r="F435" s="30">
        <v>1281836.4977842604</v>
      </c>
      <c r="G435" s="28">
        <f t="shared" si="78"/>
        <v>6409182.4889213024</v>
      </c>
      <c r="H435" s="88">
        <v>4</v>
      </c>
      <c r="I435" s="31">
        <f t="shared" si="79"/>
        <v>5127345.9911370417</v>
      </c>
      <c r="J435" s="6">
        <v>1</v>
      </c>
      <c r="K435" s="28">
        <f t="shared" si="80"/>
        <v>1281836.4977842604</v>
      </c>
      <c r="L435" s="6"/>
      <c r="M435" s="28">
        <f t="shared" si="81"/>
        <v>0</v>
      </c>
      <c r="N435" s="89"/>
      <c r="O435" s="28">
        <f t="shared" si="82"/>
        <v>0</v>
      </c>
      <c r="P435" s="6"/>
      <c r="Q435" s="28">
        <f t="shared" si="83"/>
        <v>0</v>
      </c>
      <c r="R435" s="6"/>
      <c r="S435" s="28">
        <f t="shared" si="84"/>
        <v>0</v>
      </c>
      <c r="T435" s="28"/>
      <c r="U435" s="28">
        <f t="shared" si="85"/>
        <v>0</v>
      </c>
      <c r="V435" s="6"/>
      <c r="W435" s="28">
        <f t="shared" si="86"/>
        <v>0</v>
      </c>
      <c r="X435" s="6"/>
      <c r="Y435" s="28">
        <f t="shared" si="87"/>
        <v>0</v>
      </c>
      <c r="Z435" s="6" t="s">
        <v>31</v>
      </c>
      <c r="AA435" s="6" t="s">
        <v>32</v>
      </c>
      <c r="AB435" s="12" t="s">
        <v>33</v>
      </c>
    </row>
    <row r="436" spans="1:28" x14ac:dyDescent="0.25">
      <c r="A436" s="41">
        <v>434</v>
      </c>
      <c r="B436" s="47" t="s">
        <v>890</v>
      </c>
      <c r="C436" s="40" t="s">
        <v>891</v>
      </c>
      <c r="D436" s="92" t="s">
        <v>125</v>
      </c>
      <c r="E436" s="41">
        <f t="shared" si="77"/>
        <v>10</v>
      </c>
      <c r="F436" s="30">
        <v>1268418.3660046603</v>
      </c>
      <c r="G436" s="28">
        <f t="shared" si="78"/>
        <v>12684183.660046604</v>
      </c>
      <c r="H436" s="88"/>
      <c r="I436" s="31">
        <f t="shared" si="79"/>
        <v>0</v>
      </c>
      <c r="J436" s="6"/>
      <c r="K436" s="28">
        <f t="shared" si="80"/>
        <v>0</v>
      </c>
      <c r="L436" s="6"/>
      <c r="M436" s="28">
        <f t="shared" si="81"/>
        <v>0</v>
      </c>
      <c r="N436" s="89"/>
      <c r="O436" s="28">
        <f t="shared" si="82"/>
        <v>0</v>
      </c>
      <c r="P436" s="6">
        <v>4</v>
      </c>
      <c r="Q436" s="28">
        <f t="shared" si="83"/>
        <v>5073673.464018641</v>
      </c>
      <c r="R436" s="6">
        <v>5</v>
      </c>
      <c r="S436" s="28">
        <f t="shared" si="84"/>
        <v>6342091.8300233018</v>
      </c>
      <c r="T436" s="28"/>
      <c r="U436" s="28">
        <f t="shared" si="85"/>
        <v>0</v>
      </c>
      <c r="V436" s="6">
        <v>1</v>
      </c>
      <c r="W436" s="28">
        <f t="shared" si="86"/>
        <v>1268418.3660046603</v>
      </c>
      <c r="X436" s="6"/>
      <c r="Y436" s="28">
        <f t="shared" si="87"/>
        <v>0</v>
      </c>
      <c r="Z436" s="6" t="s">
        <v>31</v>
      </c>
      <c r="AA436" s="6" t="s">
        <v>32</v>
      </c>
      <c r="AB436" s="12" t="s">
        <v>56</v>
      </c>
    </row>
    <row r="437" spans="1:28" x14ac:dyDescent="0.25">
      <c r="A437" s="41">
        <v>435</v>
      </c>
      <c r="B437" s="90" t="s">
        <v>892</v>
      </c>
      <c r="C437" s="90" t="s">
        <v>893</v>
      </c>
      <c r="D437" s="90" t="s">
        <v>894</v>
      </c>
      <c r="E437" s="41">
        <f t="shared" si="77"/>
        <v>2</v>
      </c>
      <c r="F437" s="30">
        <v>350821.15109999996</v>
      </c>
      <c r="G437" s="28">
        <f t="shared" si="78"/>
        <v>701642.30219999992</v>
      </c>
      <c r="H437" s="88">
        <v>1</v>
      </c>
      <c r="I437" s="31">
        <f t="shared" si="79"/>
        <v>350821.15109999996</v>
      </c>
      <c r="J437" s="6"/>
      <c r="K437" s="28">
        <f t="shared" si="80"/>
        <v>0</v>
      </c>
      <c r="L437" s="6">
        <v>1</v>
      </c>
      <c r="M437" s="28">
        <f t="shared" si="81"/>
        <v>350821.15109999996</v>
      </c>
      <c r="N437" s="89"/>
      <c r="O437" s="28">
        <f t="shared" si="82"/>
        <v>0</v>
      </c>
      <c r="P437" s="6"/>
      <c r="Q437" s="28">
        <f t="shared" si="83"/>
        <v>0</v>
      </c>
      <c r="R437" s="6"/>
      <c r="S437" s="28">
        <f t="shared" si="84"/>
        <v>0</v>
      </c>
      <c r="T437" s="28"/>
      <c r="U437" s="28">
        <f t="shared" si="85"/>
        <v>0</v>
      </c>
      <c r="V437" s="6"/>
      <c r="W437" s="28">
        <f t="shared" si="86"/>
        <v>0</v>
      </c>
      <c r="X437" s="6"/>
      <c r="Y437" s="28">
        <f t="shared" si="87"/>
        <v>0</v>
      </c>
      <c r="Z437" s="6" t="s">
        <v>31</v>
      </c>
      <c r="AA437" s="6" t="s">
        <v>32</v>
      </c>
      <c r="AB437" s="12" t="s">
        <v>76</v>
      </c>
    </row>
    <row r="438" spans="1:28" ht="30.75" customHeight="1" x14ac:dyDescent="0.25">
      <c r="A438" s="41">
        <v>436</v>
      </c>
      <c r="B438" s="90" t="s">
        <v>895</v>
      </c>
      <c r="C438" s="40" t="s">
        <v>896</v>
      </c>
      <c r="D438" s="87" t="s">
        <v>396</v>
      </c>
      <c r="E438" s="41">
        <f t="shared" si="77"/>
        <v>4</v>
      </c>
      <c r="F438" s="30">
        <v>685104.33968848863</v>
      </c>
      <c r="G438" s="28">
        <f t="shared" si="78"/>
        <v>2740417.3587539545</v>
      </c>
      <c r="H438" s="88"/>
      <c r="I438" s="31">
        <f t="shared" si="79"/>
        <v>0</v>
      </c>
      <c r="J438" s="6">
        <v>3</v>
      </c>
      <c r="K438" s="28">
        <f t="shared" si="80"/>
        <v>2055313.0190654658</v>
      </c>
      <c r="L438" s="6">
        <v>1</v>
      </c>
      <c r="M438" s="28">
        <f t="shared" si="81"/>
        <v>685104.33968848863</v>
      </c>
      <c r="N438" s="89"/>
      <c r="O438" s="28">
        <f t="shared" si="82"/>
        <v>0</v>
      </c>
      <c r="P438" s="6"/>
      <c r="Q438" s="28">
        <f t="shared" si="83"/>
        <v>0</v>
      </c>
      <c r="R438" s="6"/>
      <c r="S438" s="28">
        <f t="shared" si="84"/>
        <v>0</v>
      </c>
      <c r="T438" s="28"/>
      <c r="U438" s="28">
        <f t="shared" si="85"/>
        <v>0</v>
      </c>
      <c r="V438" s="6"/>
      <c r="W438" s="28">
        <f t="shared" si="86"/>
        <v>0</v>
      </c>
      <c r="X438" s="6"/>
      <c r="Y438" s="28">
        <f t="shared" si="87"/>
        <v>0</v>
      </c>
      <c r="Z438" s="6" t="s">
        <v>31</v>
      </c>
      <c r="AA438" s="6" t="s">
        <v>32</v>
      </c>
      <c r="AB438" s="12" t="s">
        <v>41</v>
      </c>
    </row>
    <row r="439" spans="1:28" x14ac:dyDescent="0.25">
      <c r="A439" s="41">
        <v>437</v>
      </c>
      <c r="B439" s="92" t="s">
        <v>897</v>
      </c>
      <c r="C439" s="92" t="s">
        <v>898</v>
      </c>
      <c r="D439" s="92" t="s">
        <v>433</v>
      </c>
      <c r="E439" s="41">
        <f t="shared" si="77"/>
        <v>3</v>
      </c>
      <c r="F439" s="30">
        <v>316048.4705</v>
      </c>
      <c r="G439" s="28">
        <f t="shared" si="78"/>
        <v>948145.41149999993</v>
      </c>
      <c r="H439" s="88"/>
      <c r="I439" s="31">
        <f t="shared" si="79"/>
        <v>0</v>
      </c>
      <c r="J439" s="6">
        <v>2</v>
      </c>
      <c r="K439" s="28">
        <f t="shared" si="80"/>
        <v>632096.94099999999</v>
      </c>
      <c r="L439" s="6">
        <v>1</v>
      </c>
      <c r="M439" s="28">
        <f t="shared" si="81"/>
        <v>316048.4705</v>
      </c>
      <c r="N439" s="89"/>
      <c r="O439" s="28">
        <f t="shared" si="82"/>
        <v>0</v>
      </c>
      <c r="P439" s="6"/>
      <c r="Q439" s="28">
        <f t="shared" si="83"/>
        <v>0</v>
      </c>
      <c r="R439" s="6"/>
      <c r="S439" s="28">
        <f t="shared" si="84"/>
        <v>0</v>
      </c>
      <c r="T439" s="28"/>
      <c r="U439" s="28">
        <f t="shared" si="85"/>
        <v>0</v>
      </c>
      <c r="V439" s="6"/>
      <c r="W439" s="28">
        <f t="shared" si="86"/>
        <v>0</v>
      </c>
      <c r="X439" s="6"/>
      <c r="Y439" s="28">
        <f t="shared" si="87"/>
        <v>0</v>
      </c>
      <c r="Z439" s="6" t="s">
        <v>31</v>
      </c>
      <c r="AA439" s="6" t="s">
        <v>32</v>
      </c>
      <c r="AB439" s="12" t="s">
        <v>41</v>
      </c>
    </row>
    <row r="440" spans="1:28" x14ac:dyDescent="0.25">
      <c r="A440" s="41">
        <v>438</v>
      </c>
      <c r="B440" s="47" t="s">
        <v>899</v>
      </c>
      <c r="C440" s="92" t="s">
        <v>891</v>
      </c>
      <c r="D440" s="92" t="s">
        <v>125</v>
      </c>
      <c r="E440" s="41">
        <f t="shared" si="77"/>
        <v>4</v>
      </c>
      <c r="F440" s="30">
        <v>761297.15908134473</v>
      </c>
      <c r="G440" s="28">
        <f t="shared" si="78"/>
        <v>3045188.6363253789</v>
      </c>
      <c r="H440" s="88"/>
      <c r="I440" s="31">
        <f t="shared" si="79"/>
        <v>0</v>
      </c>
      <c r="J440" s="6">
        <v>2</v>
      </c>
      <c r="K440" s="28">
        <f t="shared" si="80"/>
        <v>1522594.3181626895</v>
      </c>
      <c r="L440" s="6">
        <v>1</v>
      </c>
      <c r="M440" s="28">
        <f t="shared" si="81"/>
        <v>761297.15908134473</v>
      </c>
      <c r="N440" s="89"/>
      <c r="O440" s="28">
        <f t="shared" si="82"/>
        <v>0</v>
      </c>
      <c r="P440" s="6">
        <v>1</v>
      </c>
      <c r="Q440" s="28">
        <f t="shared" si="83"/>
        <v>761297.15908134473</v>
      </c>
      <c r="R440" s="6"/>
      <c r="S440" s="28">
        <f t="shared" si="84"/>
        <v>0</v>
      </c>
      <c r="T440" s="28"/>
      <c r="U440" s="28">
        <f t="shared" si="85"/>
        <v>0</v>
      </c>
      <c r="V440" s="6"/>
      <c r="W440" s="28">
        <f t="shared" si="86"/>
        <v>0</v>
      </c>
      <c r="X440" s="6"/>
      <c r="Y440" s="28">
        <f t="shared" si="87"/>
        <v>0</v>
      </c>
      <c r="Z440" s="6" t="s">
        <v>31</v>
      </c>
      <c r="AA440" s="6" t="s">
        <v>32</v>
      </c>
      <c r="AB440" s="12" t="s">
        <v>41</v>
      </c>
    </row>
    <row r="441" spans="1:28" ht="27" x14ac:dyDescent="0.25">
      <c r="A441" s="41">
        <v>439</v>
      </c>
      <c r="B441" s="47" t="s">
        <v>900</v>
      </c>
      <c r="C441" s="92" t="s">
        <v>891</v>
      </c>
      <c r="D441" s="87" t="s">
        <v>125</v>
      </c>
      <c r="E441" s="41">
        <f t="shared" si="77"/>
        <v>10</v>
      </c>
      <c r="F441" s="30">
        <v>376729.03814497089</v>
      </c>
      <c r="G441" s="28">
        <f t="shared" si="78"/>
        <v>3767290.3814497087</v>
      </c>
      <c r="H441" s="88"/>
      <c r="I441" s="31">
        <f t="shared" si="79"/>
        <v>0</v>
      </c>
      <c r="J441" s="6"/>
      <c r="K441" s="28">
        <f t="shared" si="80"/>
        <v>0</v>
      </c>
      <c r="L441" s="6"/>
      <c r="M441" s="28">
        <f t="shared" si="81"/>
        <v>0</v>
      </c>
      <c r="N441" s="89"/>
      <c r="O441" s="28">
        <f t="shared" si="82"/>
        <v>0</v>
      </c>
      <c r="P441" s="6">
        <v>5</v>
      </c>
      <c r="Q441" s="28">
        <f t="shared" si="83"/>
        <v>1883645.1907248544</v>
      </c>
      <c r="R441" s="6">
        <v>5</v>
      </c>
      <c r="S441" s="28">
        <f t="shared" si="84"/>
        <v>1883645.1907248544</v>
      </c>
      <c r="T441" s="28"/>
      <c r="U441" s="28">
        <f t="shared" si="85"/>
        <v>0</v>
      </c>
      <c r="V441" s="6"/>
      <c r="W441" s="28">
        <f t="shared" si="86"/>
        <v>0</v>
      </c>
      <c r="X441" s="6"/>
      <c r="Y441" s="28">
        <f t="shared" si="87"/>
        <v>0</v>
      </c>
      <c r="Z441" s="6" t="s">
        <v>31</v>
      </c>
      <c r="AA441" s="6" t="s">
        <v>32</v>
      </c>
      <c r="AB441" s="12" t="s">
        <v>37</v>
      </c>
    </row>
    <row r="442" spans="1:28" ht="27" x14ac:dyDescent="0.25">
      <c r="A442" s="41">
        <v>440</v>
      </c>
      <c r="B442" s="90" t="s">
        <v>901</v>
      </c>
      <c r="C442" s="40" t="s">
        <v>902</v>
      </c>
      <c r="D442" s="40" t="s">
        <v>199</v>
      </c>
      <c r="E442" s="41">
        <f t="shared" si="77"/>
        <v>1</v>
      </c>
      <c r="F442" s="30">
        <v>918336.54865993443</v>
      </c>
      <c r="G442" s="28">
        <f t="shared" si="78"/>
        <v>918336.54865993443</v>
      </c>
      <c r="H442" s="88"/>
      <c r="I442" s="31">
        <f t="shared" si="79"/>
        <v>0</v>
      </c>
      <c r="J442" s="6"/>
      <c r="K442" s="28">
        <f t="shared" si="80"/>
        <v>0</v>
      </c>
      <c r="L442" s="6">
        <v>1</v>
      </c>
      <c r="M442" s="28">
        <f t="shared" si="81"/>
        <v>918336.54865993443</v>
      </c>
      <c r="N442" s="89"/>
      <c r="O442" s="28">
        <f t="shared" si="82"/>
        <v>0</v>
      </c>
      <c r="P442" s="6"/>
      <c r="Q442" s="28">
        <f t="shared" si="83"/>
        <v>0</v>
      </c>
      <c r="R442" s="6"/>
      <c r="S442" s="28">
        <f t="shared" si="84"/>
        <v>0</v>
      </c>
      <c r="T442" s="28"/>
      <c r="U442" s="28">
        <f t="shared" si="85"/>
        <v>0</v>
      </c>
      <c r="V442" s="6"/>
      <c r="W442" s="28">
        <f t="shared" si="86"/>
        <v>0</v>
      </c>
      <c r="X442" s="6"/>
      <c r="Y442" s="28">
        <f t="shared" si="87"/>
        <v>0</v>
      </c>
      <c r="Z442" s="6" t="s">
        <v>31</v>
      </c>
      <c r="AA442" s="6" t="s">
        <v>32</v>
      </c>
      <c r="AB442" s="12" t="s">
        <v>76</v>
      </c>
    </row>
    <row r="443" spans="1:28" x14ac:dyDescent="0.25">
      <c r="A443" s="41">
        <v>441</v>
      </c>
      <c r="B443" s="92" t="s">
        <v>903</v>
      </c>
      <c r="C443" s="40" t="s">
        <v>78</v>
      </c>
      <c r="D443" s="47" t="s">
        <v>904</v>
      </c>
      <c r="E443" s="41">
        <f t="shared" si="77"/>
        <v>5</v>
      </c>
      <c r="F443" s="30">
        <v>306115.59381087561</v>
      </c>
      <c r="G443" s="28">
        <f t="shared" si="78"/>
        <v>1530577.9690543781</v>
      </c>
      <c r="H443" s="88">
        <v>4</v>
      </c>
      <c r="I443" s="31">
        <f t="shared" si="79"/>
        <v>1224462.3752435024</v>
      </c>
      <c r="J443" s="6"/>
      <c r="K443" s="28">
        <f t="shared" si="80"/>
        <v>0</v>
      </c>
      <c r="L443" s="6"/>
      <c r="M443" s="28">
        <f t="shared" si="81"/>
        <v>0</v>
      </c>
      <c r="N443" s="89"/>
      <c r="O443" s="28">
        <f t="shared" si="82"/>
        <v>0</v>
      </c>
      <c r="P443" s="6"/>
      <c r="Q443" s="28">
        <f t="shared" si="83"/>
        <v>0</v>
      </c>
      <c r="R443" s="6"/>
      <c r="S443" s="28">
        <f t="shared" si="84"/>
        <v>0</v>
      </c>
      <c r="T443" s="28"/>
      <c r="U443" s="28">
        <f t="shared" si="85"/>
        <v>0</v>
      </c>
      <c r="V443" s="6">
        <v>1</v>
      </c>
      <c r="W443" s="28">
        <f t="shared" si="86"/>
        <v>306115.59381087561</v>
      </c>
      <c r="X443" s="6"/>
      <c r="Y443" s="28">
        <f t="shared" si="87"/>
        <v>0</v>
      </c>
      <c r="Z443" s="6" t="s">
        <v>31</v>
      </c>
      <c r="AA443" s="6" t="s">
        <v>32</v>
      </c>
      <c r="AB443" s="12" t="s">
        <v>33</v>
      </c>
    </row>
    <row r="444" spans="1:28" x14ac:dyDescent="0.25">
      <c r="A444" s="41">
        <v>442</v>
      </c>
      <c r="B444" s="90" t="s">
        <v>905</v>
      </c>
      <c r="C444" s="90" t="s">
        <v>906</v>
      </c>
      <c r="D444" s="90" t="s">
        <v>853</v>
      </c>
      <c r="E444" s="41">
        <f t="shared" si="77"/>
        <v>1</v>
      </c>
      <c r="F444" s="30">
        <v>173451.99516801789</v>
      </c>
      <c r="G444" s="28">
        <f t="shared" si="78"/>
        <v>173451.99516801789</v>
      </c>
      <c r="H444" s="88"/>
      <c r="I444" s="31">
        <f t="shared" si="79"/>
        <v>0</v>
      </c>
      <c r="J444" s="6"/>
      <c r="K444" s="28">
        <f t="shared" si="80"/>
        <v>0</v>
      </c>
      <c r="L444" s="6">
        <v>1</v>
      </c>
      <c r="M444" s="28">
        <f t="shared" si="81"/>
        <v>173451.99516801789</v>
      </c>
      <c r="N444" s="89"/>
      <c r="O444" s="28">
        <f t="shared" si="82"/>
        <v>0</v>
      </c>
      <c r="P444" s="6"/>
      <c r="Q444" s="28">
        <f t="shared" si="83"/>
        <v>0</v>
      </c>
      <c r="R444" s="6"/>
      <c r="S444" s="28">
        <f t="shared" si="84"/>
        <v>0</v>
      </c>
      <c r="T444" s="28"/>
      <c r="U444" s="28">
        <f t="shared" si="85"/>
        <v>0</v>
      </c>
      <c r="V444" s="6"/>
      <c r="W444" s="28">
        <f t="shared" si="86"/>
        <v>0</v>
      </c>
      <c r="X444" s="6"/>
      <c r="Y444" s="28">
        <f t="shared" si="87"/>
        <v>0</v>
      </c>
      <c r="Z444" s="6" t="s">
        <v>31</v>
      </c>
      <c r="AA444" s="6" t="s">
        <v>31</v>
      </c>
      <c r="AB444" s="12" t="s">
        <v>76</v>
      </c>
    </row>
    <row r="445" spans="1:28" ht="40.5" x14ac:dyDescent="0.25">
      <c r="A445" s="41">
        <v>443</v>
      </c>
      <c r="B445" s="90" t="s">
        <v>907</v>
      </c>
      <c r="C445" s="40" t="s">
        <v>908</v>
      </c>
      <c r="D445" s="40" t="s">
        <v>909</v>
      </c>
      <c r="E445" s="41">
        <f t="shared" si="77"/>
        <v>31</v>
      </c>
      <c r="F445" s="30">
        <v>430145.96800000005</v>
      </c>
      <c r="G445" s="28">
        <f t="shared" si="78"/>
        <v>13334525.008000001</v>
      </c>
      <c r="H445" s="88">
        <v>1</v>
      </c>
      <c r="I445" s="31">
        <f t="shared" si="79"/>
        <v>430145.96800000005</v>
      </c>
      <c r="J445" s="6"/>
      <c r="K445" s="28">
        <f t="shared" si="80"/>
        <v>0</v>
      </c>
      <c r="L445" s="6">
        <v>0</v>
      </c>
      <c r="M445" s="28">
        <f t="shared" si="81"/>
        <v>0</v>
      </c>
      <c r="N445" s="89"/>
      <c r="O445" s="28">
        <f t="shared" si="82"/>
        <v>0</v>
      </c>
      <c r="P445" s="6"/>
      <c r="Q445" s="28">
        <f t="shared" si="83"/>
        <v>0</v>
      </c>
      <c r="R445" s="6"/>
      <c r="S445" s="28">
        <f t="shared" si="84"/>
        <v>0</v>
      </c>
      <c r="T445" s="28"/>
      <c r="U445" s="28">
        <f t="shared" si="85"/>
        <v>0</v>
      </c>
      <c r="V445" s="6">
        <v>30</v>
      </c>
      <c r="W445" s="28">
        <f t="shared" si="86"/>
        <v>12904379.040000001</v>
      </c>
      <c r="X445" s="6"/>
      <c r="Y445" s="28">
        <f t="shared" si="87"/>
        <v>0</v>
      </c>
      <c r="Z445" s="6" t="s">
        <v>31</v>
      </c>
      <c r="AA445" s="6" t="s">
        <v>31</v>
      </c>
      <c r="AB445" s="12" t="s">
        <v>60</v>
      </c>
    </row>
    <row r="446" spans="1:28" ht="27" x14ac:dyDescent="0.25">
      <c r="A446" s="41">
        <v>444</v>
      </c>
      <c r="B446" s="90" t="s">
        <v>910</v>
      </c>
      <c r="C446" s="40" t="s">
        <v>84</v>
      </c>
      <c r="D446" s="40" t="s">
        <v>81</v>
      </c>
      <c r="E446" s="41">
        <f t="shared" si="77"/>
        <v>55</v>
      </c>
      <c r="F446" s="30">
        <v>200772.84294448356</v>
      </c>
      <c r="G446" s="28">
        <f t="shared" si="78"/>
        <v>11042506.361946596</v>
      </c>
      <c r="H446" s="88">
        <v>25</v>
      </c>
      <c r="I446" s="31">
        <f t="shared" si="79"/>
        <v>5019321.0736120893</v>
      </c>
      <c r="J446" s="6"/>
      <c r="K446" s="28">
        <f t="shared" si="80"/>
        <v>0</v>
      </c>
      <c r="L446" s="6"/>
      <c r="M446" s="28">
        <f t="shared" si="81"/>
        <v>0</v>
      </c>
      <c r="N446" s="89"/>
      <c r="O446" s="28">
        <f t="shared" si="82"/>
        <v>0</v>
      </c>
      <c r="P446" s="6"/>
      <c r="Q446" s="28">
        <f t="shared" si="83"/>
        <v>0</v>
      </c>
      <c r="R446" s="6"/>
      <c r="S446" s="28">
        <f t="shared" si="84"/>
        <v>0</v>
      </c>
      <c r="T446" s="28"/>
      <c r="U446" s="28">
        <f t="shared" si="85"/>
        <v>0</v>
      </c>
      <c r="V446" s="6">
        <v>30</v>
      </c>
      <c r="W446" s="28">
        <f t="shared" si="86"/>
        <v>6023185.2883345066</v>
      </c>
      <c r="X446" s="6"/>
      <c r="Y446" s="28">
        <f t="shared" si="87"/>
        <v>0</v>
      </c>
      <c r="Z446" s="6" t="s">
        <v>31</v>
      </c>
      <c r="AA446" s="6" t="s">
        <v>31</v>
      </c>
      <c r="AB446" s="12" t="s">
        <v>60</v>
      </c>
    </row>
    <row r="447" spans="1:28" x14ac:dyDescent="0.25">
      <c r="A447" s="41">
        <v>445</v>
      </c>
      <c r="B447" s="90" t="s">
        <v>911</v>
      </c>
      <c r="C447" s="90" t="s">
        <v>811</v>
      </c>
      <c r="D447" s="90" t="s">
        <v>912</v>
      </c>
      <c r="E447" s="41">
        <f t="shared" si="77"/>
        <v>2</v>
      </c>
      <c r="F447" s="30">
        <v>273629.734</v>
      </c>
      <c r="G447" s="28">
        <f t="shared" si="78"/>
        <v>547259.46799999999</v>
      </c>
      <c r="H447" s="88"/>
      <c r="I447" s="31">
        <f t="shared" si="79"/>
        <v>0</v>
      </c>
      <c r="J447" s="6"/>
      <c r="K447" s="28">
        <f t="shared" si="80"/>
        <v>0</v>
      </c>
      <c r="L447" s="6">
        <v>2</v>
      </c>
      <c r="M447" s="28">
        <f t="shared" si="81"/>
        <v>547259.46799999999</v>
      </c>
      <c r="N447" s="89"/>
      <c r="O447" s="28">
        <f t="shared" si="82"/>
        <v>0</v>
      </c>
      <c r="P447" s="6"/>
      <c r="Q447" s="28">
        <f t="shared" si="83"/>
        <v>0</v>
      </c>
      <c r="R447" s="6"/>
      <c r="S447" s="28">
        <f t="shared" si="84"/>
        <v>0</v>
      </c>
      <c r="T447" s="28"/>
      <c r="U447" s="28">
        <f t="shared" si="85"/>
        <v>0</v>
      </c>
      <c r="V447" s="6"/>
      <c r="W447" s="28">
        <f t="shared" si="86"/>
        <v>0</v>
      </c>
      <c r="X447" s="6"/>
      <c r="Y447" s="28">
        <f t="shared" si="87"/>
        <v>0</v>
      </c>
      <c r="Z447" s="6" t="s">
        <v>31</v>
      </c>
      <c r="AA447" s="6" t="s">
        <v>32</v>
      </c>
      <c r="AB447" s="12" t="s">
        <v>76</v>
      </c>
    </row>
    <row r="448" spans="1:28" ht="27" x14ac:dyDescent="0.25">
      <c r="A448" s="41">
        <v>446</v>
      </c>
      <c r="B448" s="90" t="s">
        <v>913</v>
      </c>
      <c r="C448" s="90" t="s">
        <v>914</v>
      </c>
      <c r="D448" s="90" t="s">
        <v>373</v>
      </c>
      <c r="E448" s="41">
        <f t="shared" si="77"/>
        <v>4</v>
      </c>
      <c r="F448" s="30">
        <v>1118803.4439570389</v>
      </c>
      <c r="G448" s="28">
        <f t="shared" si="78"/>
        <v>4475213.7758281557</v>
      </c>
      <c r="H448" s="88">
        <v>4</v>
      </c>
      <c r="I448" s="31">
        <f t="shared" si="79"/>
        <v>4475213.7758281557</v>
      </c>
      <c r="J448" s="6"/>
      <c r="K448" s="28">
        <f t="shared" si="80"/>
        <v>0</v>
      </c>
      <c r="L448" s="6"/>
      <c r="M448" s="28">
        <f t="shared" si="81"/>
        <v>0</v>
      </c>
      <c r="N448" s="89"/>
      <c r="O448" s="28">
        <f t="shared" si="82"/>
        <v>0</v>
      </c>
      <c r="P448" s="6"/>
      <c r="Q448" s="28">
        <f t="shared" si="83"/>
        <v>0</v>
      </c>
      <c r="R448" s="6"/>
      <c r="S448" s="28">
        <f t="shared" si="84"/>
        <v>0</v>
      </c>
      <c r="T448" s="28"/>
      <c r="U448" s="28">
        <f t="shared" si="85"/>
        <v>0</v>
      </c>
      <c r="V448" s="6"/>
      <c r="W448" s="28">
        <f t="shared" si="86"/>
        <v>0</v>
      </c>
      <c r="X448" s="6"/>
      <c r="Y448" s="28">
        <f t="shared" si="87"/>
        <v>0</v>
      </c>
      <c r="Z448" s="6" t="s">
        <v>31</v>
      </c>
      <c r="AA448" s="6" t="s">
        <v>32</v>
      </c>
      <c r="AB448" s="12" t="s">
        <v>33</v>
      </c>
    </row>
    <row r="449" spans="1:28" ht="40.5" x14ac:dyDescent="0.25">
      <c r="A449" s="41">
        <v>447</v>
      </c>
      <c r="B449" s="90" t="s">
        <v>915</v>
      </c>
      <c r="C449" s="40" t="s">
        <v>916</v>
      </c>
      <c r="D449" s="40" t="s">
        <v>917</v>
      </c>
      <c r="E449" s="41">
        <f t="shared" si="77"/>
        <v>1</v>
      </c>
      <c r="F449" s="30">
        <v>25759.097000000002</v>
      </c>
      <c r="G449" s="28">
        <f t="shared" si="78"/>
        <v>25759.097000000002</v>
      </c>
      <c r="H449" s="88"/>
      <c r="I449" s="31">
        <f t="shared" si="79"/>
        <v>0</v>
      </c>
      <c r="J449" s="6"/>
      <c r="K449" s="28">
        <f t="shared" si="80"/>
        <v>0</v>
      </c>
      <c r="L449" s="6">
        <v>1</v>
      </c>
      <c r="M449" s="28">
        <f t="shared" si="81"/>
        <v>25759.097000000002</v>
      </c>
      <c r="N449" s="89"/>
      <c r="O449" s="28">
        <f t="shared" si="82"/>
        <v>0</v>
      </c>
      <c r="P449" s="6"/>
      <c r="Q449" s="28">
        <f t="shared" si="83"/>
        <v>0</v>
      </c>
      <c r="R449" s="6"/>
      <c r="S449" s="28">
        <f t="shared" si="84"/>
        <v>0</v>
      </c>
      <c r="T449" s="28"/>
      <c r="U449" s="28">
        <f t="shared" si="85"/>
        <v>0</v>
      </c>
      <c r="V449" s="6"/>
      <c r="W449" s="28">
        <f t="shared" si="86"/>
        <v>0</v>
      </c>
      <c r="X449" s="6"/>
      <c r="Y449" s="28">
        <f t="shared" si="87"/>
        <v>0</v>
      </c>
      <c r="Z449" s="6" t="s">
        <v>32</v>
      </c>
      <c r="AA449" s="6" t="s">
        <v>32</v>
      </c>
      <c r="AB449" s="12" t="s">
        <v>76</v>
      </c>
    </row>
    <row r="450" spans="1:28" ht="40.5" x14ac:dyDescent="0.25">
      <c r="A450" s="41">
        <v>448</v>
      </c>
      <c r="B450" s="90" t="s">
        <v>918</v>
      </c>
      <c r="C450" s="90" t="s">
        <v>919</v>
      </c>
      <c r="D450" s="90" t="s">
        <v>920</v>
      </c>
      <c r="E450" s="41">
        <f t="shared" si="77"/>
        <v>1</v>
      </c>
      <c r="F450" s="30">
        <v>352954.57880000002</v>
      </c>
      <c r="G450" s="28">
        <f t="shared" si="78"/>
        <v>352954.57880000002</v>
      </c>
      <c r="H450" s="88"/>
      <c r="I450" s="31">
        <f t="shared" si="79"/>
        <v>0</v>
      </c>
      <c r="J450" s="6"/>
      <c r="K450" s="28">
        <f t="shared" si="80"/>
        <v>0</v>
      </c>
      <c r="L450" s="6">
        <v>1</v>
      </c>
      <c r="M450" s="28">
        <f t="shared" si="81"/>
        <v>352954.57880000002</v>
      </c>
      <c r="N450" s="89"/>
      <c r="O450" s="28">
        <f t="shared" si="82"/>
        <v>0</v>
      </c>
      <c r="P450" s="6"/>
      <c r="Q450" s="28">
        <f t="shared" si="83"/>
        <v>0</v>
      </c>
      <c r="R450" s="6"/>
      <c r="S450" s="28">
        <f t="shared" si="84"/>
        <v>0</v>
      </c>
      <c r="T450" s="28"/>
      <c r="U450" s="28">
        <f t="shared" si="85"/>
        <v>0</v>
      </c>
      <c r="V450" s="6"/>
      <c r="W450" s="28">
        <f t="shared" si="86"/>
        <v>0</v>
      </c>
      <c r="X450" s="6"/>
      <c r="Y450" s="28">
        <f t="shared" si="87"/>
        <v>0</v>
      </c>
      <c r="Z450" s="6" t="s">
        <v>32</v>
      </c>
      <c r="AA450" s="6" t="s">
        <v>32</v>
      </c>
      <c r="AB450" s="12" t="s">
        <v>76</v>
      </c>
    </row>
    <row r="451" spans="1:28" ht="40.5" x14ac:dyDescent="0.25">
      <c r="A451" s="41">
        <v>449</v>
      </c>
      <c r="B451" s="90" t="s">
        <v>921</v>
      </c>
      <c r="C451" s="40" t="s">
        <v>922</v>
      </c>
      <c r="D451" s="40" t="s">
        <v>923</v>
      </c>
      <c r="E451" s="41">
        <f t="shared" si="77"/>
        <v>1</v>
      </c>
      <c r="F451" s="30">
        <v>728829.42299999995</v>
      </c>
      <c r="G451" s="28">
        <f t="shared" si="78"/>
        <v>728829.42299999995</v>
      </c>
      <c r="H451" s="88"/>
      <c r="I451" s="31">
        <f t="shared" si="79"/>
        <v>0</v>
      </c>
      <c r="J451" s="6"/>
      <c r="K451" s="28">
        <f t="shared" si="80"/>
        <v>0</v>
      </c>
      <c r="L451" s="6">
        <v>1</v>
      </c>
      <c r="M451" s="28">
        <f t="shared" si="81"/>
        <v>728829.42299999995</v>
      </c>
      <c r="N451" s="89"/>
      <c r="O451" s="28">
        <f t="shared" si="82"/>
        <v>0</v>
      </c>
      <c r="P451" s="6"/>
      <c r="Q451" s="28">
        <f t="shared" si="83"/>
        <v>0</v>
      </c>
      <c r="R451" s="6"/>
      <c r="S451" s="28">
        <f t="shared" si="84"/>
        <v>0</v>
      </c>
      <c r="T451" s="28"/>
      <c r="U451" s="28">
        <f t="shared" si="85"/>
        <v>0</v>
      </c>
      <c r="V451" s="6"/>
      <c r="W451" s="28">
        <f t="shared" si="86"/>
        <v>0</v>
      </c>
      <c r="X451" s="6"/>
      <c r="Y451" s="28">
        <f t="shared" si="87"/>
        <v>0</v>
      </c>
      <c r="Z451" s="6" t="s">
        <v>32</v>
      </c>
      <c r="AA451" s="6" t="s">
        <v>32</v>
      </c>
      <c r="AB451" s="12" t="s">
        <v>76</v>
      </c>
    </row>
    <row r="452" spans="1:28" ht="40.5" x14ac:dyDescent="0.25">
      <c r="A452" s="41">
        <v>450</v>
      </c>
      <c r="B452" s="90" t="s">
        <v>924</v>
      </c>
      <c r="C452" s="40" t="s">
        <v>925</v>
      </c>
      <c r="D452" s="40" t="s">
        <v>923</v>
      </c>
      <c r="E452" s="41">
        <f t="shared" si="77"/>
        <v>1</v>
      </c>
      <c r="F452" s="30">
        <v>731343.179</v>
      </c>
      <c r="G452" s="28">
        <f t="shared" si="78"/>
        <v>731343.179</v>
      </c>
      <c r="H452" s="88"/>
      <c r="I452" s="31">
        <f t="shared" si="79"/>
        <v>0</v>
      </c>
      <c r="J452" s="6"/>
      <c r="K452" s="28">
        <f t="shared" si="80"/>
        <v>0</v>
      </c>
      <c r="L452" s="6">
        <v>1</v>
      </c>
      <c r="M452" s="28">
        <f t="shared" si="81"/>
        <v>731343.179</v>
      </c>
      <c r="N452" s="89"/>
      <c r="O452" s="28">
        <f t="shared" si="82"/>
        <v>0</v>
      </c>
      <c r="P452" s="6"/>
      <c r="Q452" s="28">
        <f t="shared" si="83"/>
        <v>0</v>
      </c>
      <c r="R452" s="6"/>
      <c r="S452" s="28">
        <f t="shared" si="84"/>
        <v>0</v>
      </c>
      <c r="T452" s="28"/>
      <c r="U452" s="28">
        <f t="shared" si="85"/>
        <v>0</v>
      </c>
      <c r="V452" s="6"/>
      <c r="W452" s="28">
        <f t="shared" si="86"/>
        <v>0</v>
      </c>
      <c r="X452" s="6"/>
      <c r="Y452" s="28">
        <f t="shared" si="87"/>
        <v>0</v>
      </c>
      <c r="Z452" s="6" t="s">
        <v>32</v>
      </c>
      <c r="AA452" s="6" t="s">
        <v>32</v>
      </c>
      <c r="AB452" s="12" t="s">
        <v>76</v>
      </c>
    </row>
    <row r="453" spans="1:28" x14ac:dyDescent="0.25">
      <c r="A453" s="41">
        <v>451</v>
      </c>
      <c r="B453" s="90" t="s">
        <v>926</v>
      </c>
      <c r="C453" s="40" t="s">
        <v>927</v>
      </c>
      <c r="D453" s="40" t="s">
        <v>928</v>
      </c>
      <c r="E453" s="41">
        <f t="shared" si="77"/>
        <v>1</v>
      </c>
      <c r="F453" s="30">
        <v>1824570.594</v>
      </c>
      <c r="G453" s="28">
        <f t="shared" si="78"/>
        <v>1824570.594</v>
      </c>
      <c r="H453" s="88"/>
      <c r="I453" s="31">
        <f t="shared" si="79"/>
        <v>0</v>
      </c>
      <c r="J453" s="6"/>
      <c r="K453" s="28">
        <f t="shared" si="80"/>
        <v>0</v>
      </c>
      <c r="L453" s="6">
        <v>1</v>
      </c>
      <c r="M453" s="28">
        <f t="shared" si="81"/>
        <v>1824570.594</v>
      </c>
      <c r="N453" s="89"/>
      <c r="O453" s="28">
        <f t="shared" si="82"/>
        <v>0</v>
      </c>
      <c r="P453" s="6"/>
      <c r="Q453" s="28">
        <f t="shared" si="83"/>
        <v>0</v>
      </c>
      <c r="R453" s="6"/>
      <c r="S453" s="28">
        <f t="shared" si="84"/>
        <v>0</v>
      </c>
      <c r="T453" s="28"/>
      <c r="U453" s="28">
        <f t="shared" si="85"/>
        <v>0</v>
      </c>
      <c r="V453" s="6"/>
      <c r="W453" s="28">
        <f t="shared" si="86"/>
        <v>0</v>
      </c>
      <c r="X453" s="6"/>
      <c r="Y453" s="28">
        <f t="shared" si="87"/>
        <v>0</v>
      </c>
      <c r="Z453" s="6" t="s">
        <v>32</v>
      </c>
      <c r="AA453" s="6" t="s">
        <v>32</v>
      </c>
      <c r="AB453" s="12" t="s">
        <v>76</v>
      </c>
    </row>
    <row r="454" spans="1:28" ht="40.5" x14ac:dyDescent="0.25">
      <c r="A454" s="41">
        <v>452</v>
      </c>
      <c r="B454" s="90" t="s">
        <v>929</v>
      </c>
      <c r="C454" s="90" t="s">
        <v>930</v>
      </c>
      <c r="D454" s="90" t="s">
        <v>931</v>
      </c>
      <c r="E454" s="41">
        <f t="shared" si="77"/>
        <v>1</v>
      </c>
      <c r="F454" s="30">
        <v>219250.22080000001</v>
      </c>
      <c r="G454" s="28">
        <f t="shared" si="78"/>
        <v>219250.22080000001</v>
      </c>
      <c r="H454" s="88"/>
      <c r="I454" s="31">
        <f t="shared" si="79"/>
        <v>0</v>
      </c>
      <c r="J454" s="6"/>
      <c r="K454" s="28">
        <f t="shared" si="80"/>
        <v>0</v>
      </c>
      <c r="L454" s="6">
        <v>1</v>
      </c>
      <c r="M454" s="28">
        <f t="shared" si="81"/>
        <v>219250.22080000001</v>
      </c>
      <c r="N454" s="89"/>
      <c r="O454" s="28">
        <f t="shared" si="82"/>
        <v>0</v>
      </c>
      <c r="P454" s="6"/>
      <c r="Q454" s="28">
        <f t="shared" si="83"/>
        <v>0</v>
      </c>
      <c r="R454" s="6"/>
      <c r="S454" s="28">
        <f t="shared" si="84"/>
        <v>0</v>
      </c>
      <c r="T454" s="28"/>
      <c r="U454" s="28">
        <f t="shared" si="85"/>
        <v>0</v>
      </c>
      <c r="V454" s="6"/>
      <c r="W454" s="28">
        <f t="shared" si="86"/>
        <v>0</v>
      </c>
      <c r="X454" s="6"/>
      <c r="Y454" s="28">
        <f t="shared" si="87"/>
        <v>0</v>
      </c>
      <c r="Z454" s="6" t="s">
        <v>32</v>
      </c>
      <c r="AA454" s="6" t="s">
        <v>32</v>
      </c>
      <c r="AB454" s="12" t="s">
        <v>76</v>
      </c>
    </row>
    <row r="455" spans="1:28" ht="27" x14ac:dyDescent="0.25">
      <c r="A455" s="41">
        <v>453</v>
      </c>
      <c r="B455" s="90" t="s">
        <v>932</v>
      </c>
      <c r="C455" s="90" t="s">
        <v>930</v>
      </c>
      <c r="D455" s="90" t="s">
        <v>931</v>
      </c>
      <c r="E455" s="41">
        <f t="shared" si="77"/>
        <v>1</v>
      </c>
      <c r="F455" s="30">
        <v>259392.158</v>
      </c>
      <c r="G455" s="28">
        <f t="shared" si="78"/>
        <v>259392.158</v>
      </c>
      <c r="H455" s="88"/>
      <c r="I455" s="31">
        <f t="shared" si="79"/>
        <v>0</v>
      </c>
      <c r="J455" s="6"/>
      <c r="K455" s="28">
        <f t="shared" si="80"/>
        <v>0</v>
      </c>
      <c r="L455" s="6">
        <v>1</v>
      </c>
      <c r="M455" s="28">
        <f t="shared" si="81"/>
        <v>259392.158</v>
      </c>
      <c r="N455" s="89"/>
      <c r="O455" s="28">
        <f t="shared" si="82"/>
        <v>0</v>
      </c>
      <c r="P455" s="6"/>
      <c r="Q455" s="28">
        <f t="shared" si="83"/>
        <v>0</v>
      </c>
      <c r="R455" s="6"/>
      <c r="S455" s="28">
        <f t="shared" si="84"/>
        <v>0</v>
      </c>
      <c r="T455" s="28"/>
      <c r="U455" s="28">
        <f t="shared" si="85"/>
        <v>0</v>
      </c>
      <c r="V455" s="6"/>
      <c r="W455" s="28">
        <f t="shared" si="86"/>
        <v>0</v>
      </c>
      <c r="X455" s="6"/>
      <c r="Y455" s="28">
        <f t="shared" si="87"/>
        <v>0</v>
      </c>
      <c r="Z455" s="6" t="s">
        <v>32</v>
      </c>
      <c r="AA455" s="6" t="s">
        <v>32</v>
      </c>
      <c r="AB455" s="12" t="s">
        <v>76</v>
      </c>
    </row>
    <row r="456" spans="1:28" ht="27" x14ac:dyDescent="0.25">
      <c r="A456" s="41">
        <v>454</v>
      </c>
      <c r="B456" s="90" t="s">
        <v>933</v>
      </c>
      <c r="C456" s="90" t="s">
        <v>930</v>
      </c>
      <c r="D456" s="90" t="s">
        <v>931</v>
      </c>
      <c r="E456" s="41">
        <f t="shared" si="77"/>
        <v>1</v>
      </c>
      <c r="F456" s="30">
        <v>1385734.4000000001</v>
      </c>
      <c r="G456" s="28">
        <f t="shared" si="78"/>
        <v>1385734.4000000001</v>
      </c>
      <c r="H456" s="88"/>
      <c r="I456" s="31">
        <f t="shared" si="79"/>
        <v>0</v>
      </c>
      <c r="J456" s="6"/>
      <c r="K456" s="28">
        <f t="shared" si="80"/>
        <v>0</v>
      </c>
      <c r="L456" s="6">
        <v>1</v>
      </c>
      <c r="M456" s="28">
        <f t="shared" si="81"/>
        <v>1385734.4000000001</v>
      </c>
      <c r="N456" s="89"/>
      <c r="O456" s="28">
        <f t="shared" si="82"/>
        <v>0</v>
      </c>
      <c r="P456" s="6"/>
      <c r="Q456" s="28">
        <f t="shared" si="83"/>
        <v>0</v>
      </c>
      <c r="R456" s="6"/>
      <c r="S456" s="28">
        <f t="shared" si="84"/>
        <v>0</v>
      </c>
      <c r="T456" s="28"/>
      <c r="U456" s="28">
        <f t="shared" si="85"/>
        <v>0</v>
      </c>
      <c r="V456" s="6"/>
      <c r="W456" s="28">
        <f t="shared" si="86"/>
        <v>0</v>
      </c>
      <c r="X456" s="6"/>
      <c r="Y456" s="28">
        <f t="shared" si="87"/>
        <v>0</v>
      </c>
      <c r="Z456" s="6" t="s">
        <v>32</v>
      </c>
      <c r="AA456" s="6" t="s">
        <v>32</v>
      </c>
      <c r="AB456" s="12" t="s">
        <v>76</v>
      </c>
    </row>
    <row r="457" spans="1:28" ht="40.5" x14ac:dyDescent="0.25">
      <c r="A457" s="41">
        <v>455</v>
      </c>
      <c r="B457" s="90" t="s">
        <v>934</v>
      </c>
      <c r="C457" s="90" t="s">
        <v>930</v>
      </c>
      <c r="D457" s="90" t="s">
        <v>931</v>
      </c>
      <c r="E457" s="41">
        <f t="shared" si="77"/>
        <v>1</v>
      </c>
      <c r="F457" s="30">
        <v>2020510.6</v>
      </c>
      <c r="G457" s="28">
        <f t="shared" si="78"/>
        <v>2020510.6</v>
      </c>
      <c r="H457" s="88"/>
      <c r="I457" s="31">
        <f t="shared" si="79"/>
        <v>0</v>
      </c>
      <c r="J457" s="6"/>
      <c r="K457" s="28">
        <f t="shared" si="80"/>
        <v>0</v>
      </c>
      <c r="L457" s="6">
        <v>1</v>
      </c>
      <c r="M457" s="28">
        <f t="shared" si="81"/>
        <v>2020510.6</v>
      </c>
      <c r="N457" s="89"/>
      <c r="O457" s="28">
        <f t="shared" si="82"/>
        <v>0</v>
      </c>
      <c r="P457" s="6"/>
      <c r="Q457" s="28">
        <f t="shared" si="83"/>
        <v>0</v>
      </c>
      <c r="R457" s="6"/>
      <c r="S457" s="28">
        <f t="shared" si="84"/>
        <v>0</v>
      </c>
      <c r="T457" s="28"/>
      <c r="U457" s="28">
        <f t="shared" si="85"/>
        <v>0</v>
      </c>
      <c r="V457" s="6"/>
      <c r="W457" s="28">
        <f t="shared" si="86"/>
        <v>0</v>
      </c>
      <c r="X457" s="6"/>
      <c r="Y457" s="28">
        <f t="shared" si="87"/>
        <v>0</v>
      </c>
      <c r="Z457" s="6" t="s">
        <v>32</v>
      </c>
      <c r="AA457" s="6" t="s">
        <v>32</v>
      </c>
      <c r="AB457" s="12" t="s">
        <v>76</v>
      </c>
    </row>
    <row r="458" spans="1:28" x14ac:dyDescent="0.25">
      <c r="A458" s="41">
        <v>456</v>
      </c>
      <c r="B458" s="92" t="s">
        <v>935</v>
      </c>
      <c r="C458" s="92" t="s">
        <v>936</v>
      </c>
      <c r="D458" s="40" t="s">
        <v>937</v>
      </c>
      <c r="E458" s="41">
        <f t="shared" si="77"/>
        <v>1</v>
      </c>
      <c r="F458" s="30">
        <v>325417.5</v>
      </c>
      <c r="G458" s="28">
        <f t="shared" si="78"/>
        <v>325417.5</v>
      </c>
      <c r="H458" s="88"/>
      <c r="I458" s="31">
        <f t="shared" si="79"/>
        <v>0</v>
      </c>
      <c r="J458" s="6"/>
      <c r="K458" s="28">
        <f t="shared" si="80"/>
        <v>0</v>
      </c>
      <c r="L458" s="6">
        <v>1</v>
      </c>
      <c r="M458" s="28">
        <f t="shared" si="81"/>
        <v>325417.5</v>
      </c>
      <c r="N458" s="89"/>
      <c r="O458" s="28">
        <f t="shared" si="82"/>
        <v>0</v>
      </c>
      <c r="P458" s="6"/>
      <c r="Q458" s="28">
        <f t="shared" si="83"/>
        <v>0</v>
      </c>
      <c r="R458" s="6"/>
      <c r="S458" s="28">
        <f t="shared" si="84"/>
        <v>0</v>
      </c>
      <c r="T458" s="28"/>
      <c r="U458" s="28">
        <f t="shared" si="85"/>
        <v>0</v>
      </c>
      <c r="V458" s="6"/>
      <c r="W458" s="28">
        <f t="shared" si="86"/>
        <v>0</v>
      </c>
      <c r="X458" s="6"/>
      <c r="Y458" s="28">
        <f t="shared" si="87"/>
        <v>0</v>
      </c>
      <c r="Z458" s="6" t="s">
        <v>31</v>
      </c>
      <c r="AA458" s="6" t="s">
        <v>32</v>
      </c>
      <c r="AB458" s="12" t="s">
        <v>76</v>
      </c>
    </row>
    <row r="459" spans="1:28" ht="54" x14ac:dyDescent="0.25">
      <c r="A459" s="41">
        <v>457</v>
      </c>
      <c r="B459" s="40" t="s">
        <v>938</v>
      </c>
      <c r="C459" s="40" t="s">
        <v>119</v>
      </c>
      <c r="D459" s="92" t="s">
        <v>939</v>
      </c>
      <c r="E459" s="41">
        <f t="shared" si="77"/>
        <v>1</v>
      </c>
      <c r="F459" s="30">
        <v>9807661</v>
      </c>
      <c r="G459" s="28">
        <f t="shared" si="78"/>
        <v>9807661</v>
      </c>
      <c r="H459" s="88"/>
      <c r="I459" s="31">
        <f t="shared" si="79"/>
        <v>0</v>
      </c>
      <c r="J459" s="6"/>
      <c r="K459" s="28">
        <f t="shared" si="80"/>
        <v>0</v>
      </c>
      <c r="L459" s="6">
        <v>1</v>
      </c>
      <c r="M459" s="28">
        <f t="shared" si="81"/>
        <v>9807661</v>
      </c>
      <c r="N459" s="89"/>
      <c r="O459" s="28">
        <f t="shared" si="82"/>
        <v>0</v>
      </c>
      <c r="P459" s="6"/>
      <c r="Q459" s="28">
        <f t="shared" si="83"/>
        <v>0</v>
      </c>
      <c r="R459" s="6"/>
      <c r="S459" s="28">
        <f t="shared" si="84"/>
        <v>0</v>
      </c>
      <c r="T459" s="28"/>
      <c r="U459" s="28">
        <f t="shared" si="85"/>
        <v>0</v>
      </c>
      <c r="V459" s="6"/>
      <c r="W459" s="28">
        <f t="shared" si="86"/>
        <v>0</v>
      </c>
      <c r="X459" s="6"/>
      <c r="Y459" s="28">
        <f t="shared" si="87"/>
        <v>0</v>
      </c>
      <c r="Z459" s="6" t="s">
        <v>31</v>
      </c>
      <c r="AA459" s="6" t="s">
        <v>32</v>
      </c>
      <c r="AB459" s="12" t="s">
        <v>76</v>
      </c>
    </row>
    <row r="460" spans="1:28" x14ac:dyDescent="0.25">
      <c r="A460" s="41">
        <v>458</v>
      </c>
      <c r="B460" s="90" t="s">
        <v>940</v>
      </c>
      <c r="C460" s="40" t="s">
        <v>221</v>
      </c>
      <c r="D460" s="40" t="s">
        <v>291</v>
      </c>
      <c r="E460" s="41">
        <f t="shared" si="77"/>
        <v>1</v>
      </c>
      <c r="F460" s="30">
        <v>566598</v>
      </c>
      <c r="G460" s="28">
        <f t="shared" si="78"/>
        <v>566598</v>
      </c>
      <c r="H460" s="88"/>
      <c r="I460" s="31">
        <f t="shared" si="79"/>
        <v>0</v>
      </c>
      <c r="J460" s="6"/>
      <c r="K460" s="28">
        <f t="shared" si="80"/>
        <v>0</v>
      </c>
      <c r="L460" s="6"/>
      <c r="M460" s="28">
        <f t="shared" si="81"/>
        <v>0</v>
      </c>
      <c r="N460" s="89"/>
      <c r="O460" s="28">
        <f t="shared" si="82"/>
        <v>0</v>
      </c>
      <c r="P460" s="6"/>
      <c r="Q460" s="28">
        <f t="shared" si="83"/>
        <v>0</v>
      </c>
      <c r="R460" s="6">
        <v>1</v>
      </c>
      <c r="S460" s="28">
        <f t="shared" si="84"/>
        <v>566598</v>
      </c>
      <c r="T460" s="28"/>
      <c r="U460" s="28">
        <f t="shared" si="85"/>
        <v>0</v>
      </c>
      <c r="V460" s="6"/>
      <c r="W460" s="28">
        <f t="shared" si="86"/>
        <v>0</v>
      </c>
      <c r="X460" s="6"/>
      <c r="Y460" s="28">
        <f t="shared" si="87"/>
        <v>0</v>
      </c>
      <c r="Z460" s="6" t="s">
        <v>31</v>
      </c>
      <c r="AA460" s="6" t="s">
        <v>32</v>
      </c>
      <c r="AB460" s="12" t="s">
        <v>56</v>
      </c>
    </row>
    <row r="461" spans="1:28" x14ac:dyDescent="0.25">
      <c r="A461" s="41">
        <v>459</v>
      </c>
      <c r="B461" s="90" t="s">
        <v>941</v>
      </c>
      <c r="C461" s="92" t="s">
        <v>46</v>
      </c>
      <c r="D461" s="92" t="s">
        <v>942</v>
      </c>
      <c r="E461" s="41">
        <f t="shared" ref="E461:E512" si="88">+H461+J461+L461+N461+P461+R461+T461+V461+X461</f>
        <v>1</v>
      </c>
      <c r="F461" s="30">
        <v>182444.13975999999</v>
      </c>
      <c r="G461" s="28">
        <f t="shared" ref="G461:G512" si="89">+IFERROR(E461*F461," ")</f>
        <v>182444.13975999999</v>
      </c>
      <c r="H461" s="88"/>
      <c r="I461" s="31">
        <f t="shared" ref="I461:I512" si="90">+IFERROR(H461*$F461," ")</f>
        <v>0</v>
      </c>
      <c r="J461" s="6"/>
      <c r="K461" s="28">
        <f t="shared" ref="K461:K512" si="91">+IFERROR(J461*$F461," ")</f>
        <v>0</v>
      </c>
      <c r="L461" s="6"/>
      <c r="M461" s="28">
        <f t="shared" ref="M461:M512" si="92">+IFERROR(L461*$F461," ")</f>
        <v>0</v>
      </c>
      <c r="N461" s="89"/>
      <c r="O461" s="28">
        <f t="shared" ref="O461:O512" si="93">+IFERROR(N461*$F461," ")</f>
        <v>0</v>
      </c>
      <c r="P461" s="6"/>
      <c r="Q461" s="28">
        <f t="shared" ref="Q461:Q512" si="94">+IFERROR(P461*$F461," ")</f>
        <v>0</v>
      </c>
      <c r="R461" s="6"/>
      <c r="S461" s="28">
        <f t="shared" ref="S461:S512" si="95">+IFERROR(R461*$F461," ")</f>
        <v>0</v>
      </c>
      <c r="T461" s="28"/>
      <c r="U461" s="28">
        <f t="shared" ref="U461:U512" si="96">+IFERROR(T461*$F461," ")</f>
        <v>0</v>
      </c>
      <c r="V461" s="6">
        <v>1</v>
      </c>
      <c r="W461" s="28">
        <f t="shared" ref="W461:W512" si="97">+IFERROR(V461*$F461," ")</f>
        <v>182444.13975999999</v>
      </c>
      <c r="X461" s="6"/>
      <c r="Y461" s="28">
        <f t="shared" ref="Y461:Y512" si="98">+IFERROR(X461*$F461," ")</f>
        <v>0</v>
      </c>
      <c r="Z461" s="6" t="s">
        <v>31</v>
      </c>
      <c r="AA461" s="6" t="s">
        <v>32</v>
      </c>
      <c r="AB461" s="12" t="s">
        <v>60</v>
      </c>
    </row>
    <row r="462" spans="1:28" x14ac:dyDescent="0.25">
      <c r="A462" s="41">
        <v>460</v>
      </c>
      <c r="B462" s="90" t="s">
        <v>943</v>
      </c>
      <c r="C462" s="90" t="s">
        <v>944</v>
      </c>
      <c r="D462" s="90" t="s">
        <v>464</v>
      </c>
      <c r="E462" s="41">
        <f t="shared" si="88"/>
        <v>1</v>
      </c>
      <c r="F462" s="30">
        <v>432706.66666666669</v>
      </c>
      <c r="G462" s="28">
        <f t="shared" si="89"/>
        <v>432706.66666666669</v>
      </c>
      <c r="H462" s="88"/>
      <c r="I462" s="31">
        <f t="shared" si="90"/>
        <v>0</v>
      </c>
      <c r="J462" s="6"/>
      <c r="K462" s="28">
        <f t="shared" si="91"/>
        <v>0</v>
      </c>
      <c r="L462" s="6">
        <v>1</v>
      </c>
      <c r="M462" s="28">
        <f t="shared" si="92"/>
        <v>432706.66666666669</v>
      </c>
      <c r="N462" s="89"/>
      <c r="O462" s="28">
        <f t="shared" si="93"/>
        <v>0</v>
      </c>
      <c r="P462" s="6"/>
      <c r="Q462" s="28">
        <f t="shared" si="94"/>
        <v>0</v>
      </c>
      <c r="R462" s="6"/>
      <c r="S462" s="28">
        <f t="shared" si="95"/>
        <v>0</v>
      </c>
      <c r="T462" s="28"/>
      <c r="U462" s="28">
        <f t="shared" si="96"/>
        <v>0</v>
      </c>
      <c r="V462" s="6"/>
      <c r="W462" s="28">
        <f t="shared" si="97"/>
        <v>0</v>
      </c>
      <c r="X462" s="6"/>
      <c r="Y462" s="28">
        <f t="shared" si="98"/>
        <v>0</v>
      </c>
      <c r="Z462" s="6" t="s">
        <v>31</v>
      </c>
      <c r="AA462" s="6" t="s">
        <v>32</v>
      </c>
      <c r="AB462" s="12" t="s">
        <v>76</v>
      </c>
    </row>
    <row r="463" spans="1:28" x14ac:dyDescent="0.25">
      <c r="A463" s="41">
        <v>461</v>
      </c>
      <c r="B463" s="90" t="s">
        <v>945</v>
      </c>
      <c r="C463" s="40" t="s">
        <v>946</v>
      </c>
      <c r="D463" s="40" t="s">
        <v>81</v>
      </c>
      <c r="E463" s="41">
        <f t="shared" si="88"/>
        <v>9</v>
      </c>
      <c r="F463" s="30">
        <v>395751.1116</v>
      </c>
      <c r="G463" s="28">
        <f t="shared" si="89"/>
        <v>3561760.0044</v>
      </c>
      <c r="H463" s="88">
        <v>9</v>
      </c>
      <c r="I463" s="31">
        <f t="shared" si="90"/>
        <v>3561760.0044</v>
      </c>
      <c r="J463" s="6"/>
      <c r="K463" s="28">
        <f t="shared" si="91"/>
        <v>0</v>
      </c>
      <c r="L463" s="6"/>
      <c r="M463" s="28">
        <f t="shared" si="92"/>
        <v>0</v>
      </c>
      <c r="N463" s="89"/>
      <c r="O463" s="28">
        <f t="shared" si="93"/>
        <v>0</v>
      </c>
      <c r="P463" s="6"/>
      <c r="Q463" s="28">
        <f t="shared" si="94"/>
        <v>0</v>
      </c>
      <c r="R463" s="6"/>
      <c r="S463" s="28">
        <f t="shared" si="95"/>
        <v>0</v>
      </c>
      <c r="T463" s="28"/>
      <c r="U463" s="28">
        <f t="shared" si="96"/>
        <v>0</v>
      </c>
      <c r="V463" s="6"/>
      <c r="W463" s="28">
        <f t="shared" si="97"/>
        <v>0</v>
      </c>
      <c r="X463" s="6"/>
      <c r="Y463" s="28">
        <f t="shared" si="98"/>
        <v>0</v>
      </c>
      <c r="Z463" s="6" t="s">
        <v>31</v>
      </c>
      <c r="AA463" s="6" t="s">
        <v>31</v>
      </c>
      <c r="AB463" s="12" t="s">
        <v>33</v>
      </c>
    </row>
    <row r="464" spans="1:28" x14ac:dyDescent="0.25">
      <c r="A464" s="41">
        <v>462</v>
      </c>
      <c r="B464" s="103" t="s">
        <v>947</v>
      </c>
      <c r="C464" s="90" t="s">
        <v>221</v>
      </c>
      <c r="D464" s="103" t="s">
        <v>948</v>
      </c>
      <c r="E464" s="41">
        <f t="shared" si="88"/>
        <v>3</v>
      </c>
      <c r="F464" s="30">
        <v>499357.83963005926</v>
      </c>
      <c r="G464" s="28">
        <f t="shared" si="89"/>
        <v>1498073.5188901778</v>
      </c>
      <c r="H464" s="88"/>
      <c r="I464" s="31">
        <f t="shared" si="90"/>
        <v>0</v>
      </c>
      <c r="J464" s="6"/>
      <c r="K464" s="28">
        <f t="shared" si="91"/>
        <v>0</v>
      </c>
      <c r="L464" s="6">
        <v>3</v>
      </c>
      <c r="M464" s="28">
        <f t="shared" si="92"/>
        <v>1498073.5188901778</v>
      </c>
      <c r="N464" s="89"/>
      <c r="O464" s="28">
        <f t="shared" si="93"/>
        <v>0</v>
      </c>
      <c r="P464" s="6"/>
      <c r="Q464" s="28">
        <f t="shared" si="94"/>
        <v>0</v>
      </c>
      <c r="R464" s="6"/>
      <c r="S464" s="28">
        <f t="shared" si="95"/>
        <v>0</v>
      </c>
      <c r="T464" s="28"/>
      <c r="U464" s="28">
        <f t="shared" si="96"/>
        <v>0</v>
      </c>
      <c r="V464" s="6"/>
      <c r="W464" s="28">
        <f t="shared" si="97"/>
        <v>0</v>
      </c>
      <c r="X464" s="6"/>
      <c r="Y464" s="28">
        <f t="shared" si="98"/>
        <v>0</v>
      </c>
      <c r="Z464" s="6" t="s">
        <v>31</v>
      </c>
      <c r="AA464" s="6" t="s">
        <v>32</v>
      </c>
      <c r="AB464" s="12" t="s">
        <v>76</v>
      </c>
    </row>
    <row r="465" spans="1:28" x14ac:dyDescent="0.25">
      <c r="A465" s="41">
        <v>463</v>
      </c>
      <c r="B465" s="90" t="s">
        <v>949</v>
      </c>
      <c r="C465" s="40" t="s">
        <v>103</v>
      </c>
      <c r="D465" s="40" t="s">
        <v>291</v>
      </c>
      <c r="E465" s="41">
        <f t="shared" si="88"/>
        <v>1</v>
      </c>
      <c r="F465" s="30">
        <v>749393.51933333336</v>
      </c>
      <c r="G465" s="28">
        <f t="shared" si="89"/>
        <v>749393.51933333336</v>
      </c>
      <c r="H465" s="88"/>
      <c r="I465" s="31">
        <f t="shared" si="90"/>
        <v>0</v>
      </c>
      <c r="J465" s="6"/>
      <c r="K465" s="28">
        <f t="shared" si="91"/>
        <v>0</v>
      </c>
      <c r="L465" s="6">
        <v>1</v>
      </c>
      <c r="M465" s="28">
        <f t="shared" si="92"/>
        <v>749393.51933333336</v>
      </c>
      <c r="N465" s="89"/>
      <c r="O465" s="28">
        <f t="shared" si="93"/>
        <v>0</v>
      </c>
      <c r="P465" s="6"/>
      <c r="Q465" s="28">
        <f t="shared" si="94"/>
        <v>0</v>
      </c>
      <c r="R465" s="6"/>
      <c r="S465" s="28">
        <f t="shared" si="95"/>
        <v>0</v>
      </c>
      <c r="T465" s="28"/>
      <c r="U465" s="28">
        <f t="shared" si="96"/>
        <v>0</v>
      </c>
      <c r="V465" s="6"/>
      <c r="W465" s="28">
        <f t="shared" si="97"/>
        <v>0</v>
      </c>
      <c r="X465" s="6"/>
      <c r="Y465" s="28">
        <f t="shared" si="98"/>
        <v>0</v>
      </c>
      <c r="Z465" s="6" t="s">
        <v>31</v>
      </c>
      <c r="AA465" s="6" t="s">
        <v>32</v>
      </c>
      <c r="AB465" s="12" t="s">
        <v>76</v>
      </c>
    </row>
    <row r="466" spans="1:28" x14ac:dyDescent="0.25">
      <c r="A466" s="41">
        <v>464</v>
      </c>
      <c r="B466" s="90" t="s">
        <v>950</v>
      </c>
      <c r="C466" s="40" t="s">
        <v>951</v>
      </c>
      <c r="D466" s="40" t="s">
        <v>952</v>
      </c>
      <c r="E466" s="41">
        <f t="shared" si="88"/>
        <v>2</v>
      </c>
      <c r="F466" s="30">
        <v>513422.9</v>
      </c>
      <c r="G466" s="28">
        <f t="shared" si="89"/>
        <v>1026845.8</v>
      </c>
      <c r="H466" s="88"/>
      <c r="I466" s="31">
        <f t="shared" si="90"/>
        <v>0</v>
      </c>
      <c r="J466" s="6"/>
      <c r="K466" s="28">
        <f t="shared" si="91"/>
        <v>0</v>
      </c>
      <c r="L466" s="6">
        <v>1</v>
      </c>
      <c r="M466" s="28">
        <f t="shared" si="92"/>
        <v>513422.9</v>
      </c>
      <c r="N466" s="89"/>
      <c r="O466" s="28">
        <f t="shared" si="93"/>
        <v>0</v>
      </c>
      <c r="P466" s="6">
        <v>1</v>
      </c>
      <c r="Q466" s="28">
        <f t="shared" si="94"/>
        <v>513422.9</v>
      </c>
      <c r="R466" s="6"/>
      <c r="S466" s="28">
        <f t="shared" si="95"/>
        <v>0</v>
      </c>
      <c r="T466" s="28"/>
      <c r="U466" s="28">
        <f t="shared" si="96"/>
        <v>0</v>
      </c>
      <c r="V466" s="6"/>
      <c r="W466" s="28">
        <f t="shared" si="97"/>
        <v>0</v>
      </c>
      <c r="X466" s="6"/>
      <c r="Y466" s="28">
        <f t="shared" si="98"/>
        <v>0</v>
      </c>
      <c r="Z466" s="6" t="s">
        <v>31</v>
      </c>
      <c r="AA466" s="6" t="s">
        <v>32</v>
      </c>
      <c r="AB466" s="12" t="s">
        <v>953</v>
      </c>
    </row>
    <row r="467" spans="1:28" ht="27" x14ac:dyDescent="0.25">
      <c r="A467" s="41">
        <v>465</v>
      </c>
      <c r="B467" s="90" t="s">
        <v>954</v>
      </c>
      <c r="C467" s="40" t="s">
        <v>955</v>
      </c>
      <c r="D467" s="40" t="s">
        <v>125</v>
      </c>
      <c r="E467" s="41">
        <f t="shared" si="88"/>
        <v>2</v>
      </c>
      <c r="F467" s="30">
        <v>389975.99</v>
      </c>
      <c r="G467" s="28">
        <f t="shared" si="89"/>
        <v>779951.98</v>
      </c>
      <c r="H467" s="88"/>
      <c r="I467" s="31">
        <f t="shared" si="90"/>
        <v>0</v>
      </c>
      <c r="J467" s="6">
        <v>1</v>
      </c>
      <c r="K467" s="28">
        <f t="shared" si="91"/>
        <v>389975.99</v>
      </c>
      <c r="L467" s="6"/>
      <c r="M467" s="28">
        <f t="shared" si="92"/>
        <v>0</v>
      </c>
      <c r="N467" s="89"/>
      <c r="O467" s="28">
        <f t="shared" si="93"/>
        <v>0</v>
      </c>
      <c r="P467" s="6">
        <v>1</v>
      </c>
      <c r="Q467" s="28">
        <f t="shared" si="94"/>
        <v>389975.99</v>
      </c>
      <c r="R467" s="6"/>
      <c r="S467" s="28">
        <f t="shared" si="95"/>
        <v>0</v>
      </c>
      <c r="T467" s="28"/>
      <c r="U467" s="28">
        <f t="shared" si="96"/>
        <v>0</v>
      </c>
      <c r="V467" s="6"/>
      <c r="W467" s="28">
        <f t="shared" si="97"/>
        <v>0</v>
      </c>
      <c r="X467" s="6"/>
      <c r="Y467" s="28">
        <f t="shared" si="98"/>
        <v>0</v>
      </c>
      <c r="Z467" s="6" t="s">
        <v>31</v>
      </c>
      <c r="AA467" s="6" t="s">
        <v>32</v>
      </c>
      <c r="AB467" s="12" t="s">
        <v>37</v>
      </c>
    </row>
    <row r="468" spans="1:28" x14ac:dyDescent="0.25">
      <c r="A468" s="41">
        <v>466</v>
      </c>
      <c r="B468" s="92" t="s">
        <v>956</v>
      </c>
      <c r="C468" s="40" t="s">
        <v>119</v>
      </c>
      <c r="D468" s="92" t="s">
        <v>132</v>
      </c>
      <c r="E468" s="41">
        <f t="shared" si="88"/>
        <v>1</v>
      </c>
      <c r="F468" s="30">
        <v>1652160</v>
      </c>
      <c r="G468" s="28">
        <f t="shared" si="89"/>
        <v>1652160</v>
      </c>
      <c r="H468" s="88"/>
      <c r="I468" s="31">
        <f t="shared" si="90"/>
        <v>0</v>
      </c>
      <c r="J468" s="6"/>
      <c r="K468" s="28">
        <f t="shared" si="91"/>
        <v>0</v>
      </c>
      <c r="L468" s="6">
        <v>1</v>
      </c>
      <c r="M468" s="28">
        <f t="shared" si="92"/>
        <v>1652160</v>
      </c>
      <c r="N468" s="89"/>
      <c r="O468" s="28">
        <f t="shared" si="93"/>
        <v>0</v>
      </c>
      <c r="P468" s="6"/>
      <c r="Q468" s="28">
        <f t="shared" si="94"/>
        <v>0</v>
      </c>
      <c r="R468" s="6"/>
      <c r="S468" s="28">
        <f t="shared" si="95"/>
        <v>0</v>
      </c>
      <c r="T468" s="28"/>
      <c r="U468" s="28">
        <f t="shared" si="96"/>
        <v>0</v>
      </c>
      <c r="V468" s="6"/>
      <c r="W468" s="28">
        <f t="shared" si="97"/>
        <v>0</v>
      </c>
      <c r="X468" s="6"/>
      <c r="Y468" s="28">
        <f t="shared" si="98"/>
        <v>0</v>
      </c>
      <c r="Z468" s="6" t="s">
        <v>31</v>
      </c>
      <c r="AA468" s="6" t="s">
        <v>32</v>
      </c>
      <c r="AB468" s="12" t="s">
        <v>76</v>
      </c>
    </row>
    <row r="469" spans="1:28" ht="27" x14ac:dyDescent="0.25">
      <c r="A469" s="41">
        <v>467</v>
      </c>
      <c r="B469" s="90" t="s">
        <v>957</v>
      </c>
      <c r="C469" s="90" t="s">
        <v>958</v>
      </c>
      <c r="D469" s="90" t="s">
        <v>959</v>
      </c>
      <c r="E469" s="41">
        <f t="shared" si="88"/>
        <v>2</v>
      </c>
      <c r="F469" s="30">
        <v>1128120</v>
      </c>
      <c r="G469" s="28">
        <f t="shared" si="89"/>
        <v>2256240</v>
      </c>
      <c r="H469" s="88"/>
      <c r="I469" s="31">
        <f t="shared" si="90"/>
        <v>0</v>
      </c>
      <c r="J469" s="6">
        <v>1</v>
      </c>
      <c r="K469" s="28">
        <f t="shared" si="91"/>
        <v>1128120</v>
      </c>
      <c r="L469" s="6">
        <v>1</v>
      </c>
      <c r="M469" s="28">
        <f t="shared" si="92"/>
        <v>1128120</v>
      </c>
      <c r="N469" s="89"/>
      <c r="O469" s="28">
        <f t="shared" si="93"/>
        <v>0</v>
      </c>
      <c r="P469" s="6"/>
      <c r="Q469" s="28">
        <f t="shared" si="94"/>
        <v>0</v>
      </c>
      <c r="R469" s="6"/>
      <c r="S469" s="28">
        <f t="shared" si="95"/>
        <v>0</v>
      </c>
      <c r="T469" s="28"/>
      <c r="U469" s="28">
        <f t="shared" si="96"/>
        <v>0</v>
      </c>
      <c r="V469" s="6"/>
      <c r="W469" s="28">
        <f t="shared" si="97"/>
        <v>0</v>
      </c>
      <c r="X469" s="6"/>
      <c r="Y469" s="28">
        <f t="shared" si="98"/>
        <v>0</v>
      </c>
      <c r="Z469" s="6" t="s">
        <v>32</v>
      </c>
      <c r="AA469" s="6" t="s">
        <v>32</v>
      </c>
      <c r="AB469" s="12" t="s">
        <v>76</v>
      </c>
    </row>
    <row r="470" spans="1:28" ht="40.5" x14ac:dyDescent="0.25">
      <c r="A470" s="41">
        <v>468</v>
      </c>
      <c r="B470" s="90" t="s">
        <v>960</v>
      </c>
      <c r="C470" s="40" t="s">
        <v>961</v>
      </c>
      <c r="D470" s="40" t="s">
        <v>199</v>
      </c>
      <c r="E470" s="41">
        <f t="shared" si="88"/>
        <v>10</v>
      </c>
      <c r="F470" s="30">
        <v>214086</v>
      </c>
      <c r="G470" s="28">
        <f t="shared" si="89"/>
        <v>2140860</v>
      </c>
      <c r="H470" s="88"/>
      <c r="I470" s="31">
        <f t="shared" si="90"/>
        <v>0</v>
      </c>
      <c r="J470" s="6"/>
      <c r="K470" s="28">
        <f t="shared" si="91"/>
        <v>0</v>
      </c>
      <c r="L470" s="6">
        <v>10</v>
      </c>
      <c r="M470" s="28">
        <f t="shared" si="92"/>
        <v>2140860</v>
      </c>
      <c r="N470" s="89"/>
      <c r="O470" s="28">
        <f t="shared" si="93"/>
        <v>0</v>
      </c>
      <c r="P470" s="6"/>
      <c r="Q470" s="28">
        <f t="shared" si="94"/>
        <v>0</v>
      </c>
      <c r="R470" s="6"/>
      <c r="S470" s="28">
        <f t="shared" si="95"/>
        <v>0</v>
      </c>
      <c r="T470" s="28"/>
      <c r="U470" s="28">
        <f t="shared" si="96"/>
        <v>0</v>
      </c>
      <c r="V470" s="6"/>
      <c r="W470" s="28">
        <f t="shared" si="97"/>
        <v>0</v>
      </c>
      <c r="X470" s="6"/>
      <c r="Y470" s="28">
        <f t="shared" si="98"/>
        <v>0</v>
      </c>
      <c r="Z470" s="6" t="s">
        <v>31</v>
      </c>
      <c r="AA470" s="6" t="s">
        <v>32</v>
      </c>
      <c r="AB470" s="12" t="s">
        <v>76</v>
      </c>
    </row>
    <row r="471" spans="1:28" ht="27" x14ac:dyDescent="0.25">
      <c r="A471" s="41">
        <v>469</v>
      </c>
      <c r="B471" s="90" t="s">
        <v>962</v>
      </c>
      <c r="C471" s="40" t="s">
        <v>963</v>
      </c>
      <c r="D471" s="40" t="s">
        <v>250</v>
      </c>
      <c r="E471" s="41">
        <f t="shared" si="88"/>
        <v>10</v>
      </c>
      <c r="F471" s="30">
        <v>2434394.1882000002</v>
      </c>
      <c r="G471" s="28">
        <f t="shared" si="89"/>
        <v>24343941.882000003</v>
      </c>
      <c r="H471" s="88"/>
      <c r="I471" s="31">
        <f t="shared" si="90"/>
        <v>0</v>
      </c>
      <c r="J471" s="6">
        <v>8</v>
      </c>
      <c r="K471" s="28">
        <f t="shared" si="91"/>
        <v>19475153.505600002</v>
      </c>
      <c r="L471" s="6">
        <v>1</v>
      </c>
      <c r="M471" s="28">
        <f t="shared" si="92"/>
        <v>2434394.1882000002</v>
      </c>
      <c r="N471" s="89"/>
      <c r="O471" s="28">
        <f t="shared" si="93"/>
        <v>0</v>
      </c>
      <c r="P471" s="6"/>
      <c r="Q471" s="28">
        <f t="shared" si="94"/>
        <v>0</v>
      </c>
      <c r="R471" s="6"/>
      <c r="S471" s="28">
        <f t="shared" si="95"/>
        <v>0</v>
      </c>
      <c r="T471" s="28"/>
      <c r="U471" s="28">
        <f t="shared" si="96"/>
        <v>0</v>
      </c>
      <c r="V471" s="6">
        <v>1</v>
      </c>
      <c r="W471" s="28">
        <f t="shared" si="97"/>
        <v>2434394.1882000002</v>
      </c>
      <c r="X471" s="6"/>
      <c r="Y471" s="28">
        <f t="shared" si="98"/>
        <v>0</v>
      </c>
      <c r="Z471" s="6" t="s">
        <v>31</v>
      </c>
      <c r="AA471" s="6" t="s">
        <v>32</v>
      </c>
      <c r="AB471" s="12" t="s">
        <v>41</v>
      </c>
    </row>
    <row r="472" spans="1:28" ht="25.5" customHeight="1" x14ac:dyDescent="0.25">
      <c r="A472" s="41">
        <v>470</v>
      </c>
      <c r="B472" s="90" t="s">
        <v>964</v>
      </c>
      <c r="C472" s="40" t="s">
        <v>928</v>
      </c>
      <c r="D472" s="40" t="s">
        <v>250</v>
      </c>
      <c r="E472" s="41">
        <f t="shared" si="88"/>
        <v>6</v>
      </c>
      <c r="F472" s="30">
        <v>2236679.8854</v>
      </c>
      <c r="G472" s="28">
        <f t="shared" si="89"/>
        <v>13420079.3124</v>
      </c>
      <c r="H472" s="88"/>
      <c r="I472" s="31">
        <f t="shared" si="90"/>
        <v>0</v>
      </c>
      <c r="J472" s="6">
        <v>5</v>
      </c>
      <c r="K472" s="28">
        <f t="shared" si="91"/>
        <v>11183399.427000001</v>
      </c>
      <c r="L472" s="6"/>
      <c r="M472" s="28">
        <f t="shared" si="92"/>
        <v>0</v>
      </c>
      <c r="N472" s="89"/>
      <c r="O472" s="28">
        <f t="shared" si="93"/>
        <v>0</v>
      </c>
      <c r="P472" s="6"/>
      <c r="Q472" s="28">
        <f t="shared" si="94"/>
        <v>0</v>
      </c>
      <c r="R472" s="6"/>
      <c r="S472" s="28">
        <f t="shared" si="95"/>
        <v>0</v>
      </c>
      <c r="T472" s="28"/>
      <c r="U472" s="28">
        <f t="shared" si="96"/>
        <v>0</v>
      </c>
      <c r="V472" s="6">
        <v>1</v>
      </c>
      <c r="W472" s="28">
        <f t="shared" si="97"/>
        <v>2236679.8854</v>
      </c>
      <c r="X472" s="6"/>
      <c r="Y472" s="28">
        <f t="shared" si="98"/>
        <v>0</v>
      </c>
      <c r="Z472" s="6" t="s">
        <v>31</v>
      </c>
      <c r="AA472" s="6" t="s">
        <v>32</v>
      </c>
      <c r="AB472" s="12" t="s">
        <v>41</v>
      </c>
    </row>
    <row r="473" spans="1:28" ht="54" x14ac:dyDescent="0.25">
      <c r="A473" s="41">
        <v>471</v>
      </c>
      <c r="B473" s="47" t="s">
        <v>965</v>
      </c>
      <c r="C473" s="40" t="s">
        <v>35</v>
      </c>
      <c r="D473" s="40" t="s">
        <v>36</v>
      </c>
      <c r="E473" s="41">
        <f t="shared" si="88"/>
        <v>10</v>
      </c>
      <c r="F473" s="30">
        <v>599119.23259999999</v>
      </c>
      <c r="G473" s="28">
        <f t="shared" si="89"/>
        <v>5991192.3259999994</v>
      </c>
      <c r="H473" s="88"/>
      <c r="I473" s="31">
        <f t="shared" si="90"/>
        <v>0</v>
      </c>
      <c r="J473" s="6"/>
      <c r="K473" s="28">
        <f t="shared" si="91"/>
        <v>0</v>
      </c>
      <c r="L473" s="6"/>
      <c r="M473" s="28">
        <f t="shared" si="92"/>
        <v>0</v>
      </c>
      <c r="N473" s="89"/>
      <c r="O473" s="28">
        <f t="shared" si="93"/>
        <v>0</v>
      </c>
      <c r="P473" s="6">
        <v>10</v>
      </c>
      <c r="Q473" s="28">
        <f t="shared" si="94"/>
        <v>5991192.3259999994</v>
      </c>
      <c r="R473" s="6"/>
      <c r="S473" s="28">
        <f t="shared" si="95"/>
        <v>0</v>
      </c>
      <c r="T473" s="28"/>
      <c r="U473" s="28">
        <f t="shared" si="96"/>
        <v>0</v>
      </c>
      <c r="V473" s="6"/>
      <c r="W473" s="28">
        <f t="shared" si="97"/>
        <v>0</v>
      </c>
      <c r="X473" s="6"/>
      <c r="Y473" s="28">
        <f t="shared" si="98"/>
        <v>0</v>
      </c>
      <c r="Z473" s="6" t="s">
        <v>31</v>
      </c>
      <c r="AA473" s="6" t="s">
        <v>32</v>
      </c>
      <c r="AB473" s="12" t="s">
        <v>37</v>
      </c>
    </row>
    <row r="474" spans="1:28" x14ac:dyDescent="0.25">
      <c r="A474" s="41">
        <v>472</v>
      </c>
      <c r="B474" s="90" t="s">
        <v>966</v>
      </c>
      <c r="C474" s="40" t="s">
        <v>967</v>
      </c>
      <c r="D474" s="40" t="s">
        <v>968</v>
      </c>
      <c r="E474" s="41">
        <f t="shared" si="88"/>
        <v>2</v>
      </c>
      <c r="F474" s="30">
        <v>1871275.0449999999</v>
      </c>
      <c r="G474" s="28">
        <f t="shared" si="89"/>
        <v>3742550.09</v>
      </c>
      <c r="H474" s="88">
        <v>1</v>
      </c>
      <c r="I474" s="31">
        <f t="shared" si="90"/>
        <v>1871275.0449999999</v>
      </c>
      <c r="J474" s="6"/>
      <c r="K474" s="28">
        <f t="shared" si="91"/>
        <v>0</v>
      </c>
      <c r="L474" s="6">
        <v>1</v>
      </c>
      <c r="M474" s="28">
        <f t="shared" si="92"/>
        <v>1871275.0449999999</v>
      </c>
      <c r="N474" s="89"/>
      <c r="O474" s="28">
        <f t="shared" si="93"/>
        <v>0</v>
      </c>
      <c r="P474" s="6"/>
      <c r="Q474" s="28">
        <f t="shared" si="94"/>
        <v>0</v>
      </c>
      <c r="R474" s="6"/>
      <c r="S474" s="28">
        <f t="shared" si="95"/>
        <v>0</v>
      </c>
      <c r="T474" s="28"/>
      <c r="U474" s="28">
        <f t="shared" si="96"/>
        <v>0</v>
      </c>
      <c r="V474" s="6"/>
      <c r="W474" s="28">
        <f t="shared" si="97"/>
        <v>0</v>
      </c>
      <c r="X474" s="6"/>
      <c r="Y474" s="28">
        <f t="shared" si="98"/>
        <v>0</v>
      </c>
      <c r="Z474" s="6" t="s">
        <v>31</v>
      </c>
      <c r="AA474" s="6" t="s">
        <v>32</v>
      </c>
      <c r="AB474" s="12" t="s">
        <v>76</v>
      </c>
    </row>
    <row r="475" spans="1:28" ht="27" x14ac:dyDescent="0.25">
      <c r="A475" s="41">
        <v>473</v>
      </c>
      <c r="B475" s="90" t="s">
        <v>969</v>
      </c>
      <c r="C475" s="40" t="s">
        <v>970</v>
      </c>
      <c r="D475" s="40" t="s">
        <v>968</v>
      </c>
      <c r="E475" s="41">
        <f t="shared" si="88"/>
        <v>1</v>
      </c>
      <c r="F475" s="30">
        <v>2095927.55</v>
      </c>
      <c r="G475" s="28">
        <f t="shared" si="89"/>
        <v>2095927.55</v>
      </c>
      <c r="H475" s="88">
        <v>1</v>
      </c>
      <c r="I475" s="31">
        <f t="shared" si="90"/>
        <v>2095927.55</v>
      </c>
      <c r="J475" s="6"/>
      <c r="K475" s="28">
        <f t="shared" si="91"/>
        <v>0</v>
      </c>
      <c r="L475" s="6"/>
      <c r="M475" s="28">
        <f t="shared" si="92"/>
        <v>0</v>
      </c>
      <c r="N475" s="89"/>
      <c r="O475" s="28">
        <f t="shared" si="93"/>
        <v>0</v>
      </c>
      <c r="P475" s="6"/>
      <c r="Q475" s="28">
        <f t="shared" si="94"/>
        <v>0</v>
      </c>
      <c r="R475" s="6"/>
      <c r="S475" s="28">
        <f t="shared" si="95"/>
        <v>0</v>
      </c>
      <c r="T475" s="28"/>
      <c r="U475" s="28">
        <f t="shared" si="96"/>
        <v>0</v>
      </c>
      <c r="V475" s="6"/>
      <c r="W475" s="28">
        <f t="shared" si="97"/>
        <v>0</v>
      </c>
      <c r="X475" s="6"/>
      <c r="Y475" s="28">
        <f t="shared" si="98"/>
        <v>0</v>
      </c>
      <c r="Z475" s="6" t="s">
        <v>31</v>
      </c>
      <c r="AA475" s="6" t="s">
        <v>32</v>
      </c>
      <c r="AB475" s="12" t="s">
        <v>33</v>
      </c>
    </row>
    <row r="476" spans="1:28" x14ac:dyDescent="0.25">
      <c r="A476" s="41">
        <v>474</v>
      </c>
      <c r="B476" s="92" t="s">
        <v>971</v>
      </c>
      <c r="C476" s="40" t="s">
        <v>119</v>
      </c>
      <c r="D476" s="92" t="s">
        <v>132</v>
      </c>
      <c r="E476" s="41">
        <f t="shared" si="88"/>
        <v>1</v>
      </c>
      <c r="F476" s="30">
        <v>496400</v>
      </c>
      <c r="G476" s="28">
        <f t="shared" si="89"/>
        <v>496400</v>
      </c>
      <c r="H476" s="88"/>
      <c r="I476" s="31">
        <f t="shared" si="90"/>
        <v>0</v>
      </c>
      <c r="J476" s="6"/>
      <c r="K476" s="28">
        <f t="shared" si="91"/>
        <v>0</v>
      </c>
      <c r="L476" s="6">
        <v>1</v>
      </c>
      <c r="M476" s="28">
        <f t="shared" si="92"/>
        <v>496400</v>
      </c>
      <c r="N476" s="89"/>
      <c r="O476" s="28">
        <f t="shared" si="93"/>
        <v>0</v>
      </c>
      <c r="P476" s="6"/>
      <c r="Q476" s="28">
        <f t="shared" si="94"/>
        <v>0</v>
      </c>
      <c r="R476" s="6"/>
      <c r="S476" s="28">
        <f t="shared" si="95"/>
        <v>0</v>
      </c>
      <c r="T476" s="28"/>
      <c r="U476" s="28">
        <f t="shared" si="96"/>
        <v>0</v>
      </c>
      <c r="V476" s="6"/>
      <c r="W476" s="28">
        <f t="shared" si="97"/>
        <v>0</v>
      </c>
      <c r="X476" s="6"/>
      <c r="Y476" s="28">
        <f t="shared" si="98"/>
        <v>0</v>
      </c>
      <c r="Z476" s="6" t="s">
        <v>31</v>
      </c>
      <c r="AA476" s="6" t="s">
        <v>32</v>
      </c>
      <c r="AB476" s="12" t="s">
        <v>76</v>
      </c>
    </row>
    <row r="477" spans="1:28" x14ac:dyDescent="0.25">
      <c r="A477" s="41">
        <v>475</v>
      </c>
      <c r="B477" s="90" t="s">
        <v>972</v>
      </c>
      <c r="C477" s="40" t="s">
        <v>973</v>
      </c>
      <c r="D477" s="40" t="s">
        <v>125</v>
      </c>
      <c r="E477" s="41">
        <f t="shared" si="88"/>
        <v>1</v>
      </c>
      <c r="F477" s="30">
        <v>447474.42147224315</v>
      </c>
      <c r="G477" s="28">
        <f t="shared" si="89"/>
        <v>447474.42147224315</v>
      </c>
      <c r="H477" s="88"/>
      <c r="I477" s="31">
        <f t="shared" si="90"/>
        <v>0</v>
      </c>
      <c r="J477" s="6"/>
      <c r="K477" s="28">
        <f t="shared" si="91"/>
        <v>0</v>
      </c>
      <c r="L477" s="6">
        <v>1</v>
      </c>
      <c r="M477" s="28">
        <f t="shared" si="92"/>
        <v>447474.42147224315</v>
      </c>
      <c r="N477" s="89"/>
      <c r="O477" s="28">
        <f t="shared" si="93"/>
        <v>0</v>
      </c>
      <c r="P477" s="6"/>
      <c r="Q477" s="28">
        <f t="shared" si="94"/>
        <v>0</v>
      </c>
      <c r="R477" s="6"/>
      <c r="S477" s="28">
        <f t="shared" si="95"/>
        <v>0</v>
      </c>
      <c r="T477" s="28"/>
      <c r="U477" s="28">
        <f t="shared" si="96"/>
        <v>0</v>
      </c>
      <c r="V477" s="6"/>
      <c r="W477" s="28">
        <f t="shared" si="97"/>
        <v>0</v>
      </c>
      <c r="X477" s="6"/>
      <c r="Y477" s="28">
        <f t="shared" si="98"/>
        <v>0</v>
      </c>
      <c r="Z477" s="6" t="s">
        <v>31</v>
      </c>
      <c r="AA477" s="6" t="s">
        <v>32</v>
      </c>
      <c r="AB477" s="12" t="s">
        <v>76</v>
      </c>
    </row>
    <row r="478" spans="1:28" x14ac:dyDescent="0.25">
      <c r="A478" s="41">
        <v>476</v>
      </c>
      <c r="B478" s="90" t="s">
        <v>974</v>
      </c>
      <c r="C478" s="40" t="s">
        <v>975</v>
      </c>
      <c r="D478" s="40" t="s">
        <v>976</v>
      </c>
      <c r="E478" s="41">
        <f t="shared" si="88"/>
        <v>6</v>
      </c>
      <c r="F478" s="30">
        <v>4686173.4917959413</v>
      </c>
      <c r="G478" s="28">
        <f t="shared" si="89"/>
        <v>28117040.950775646</v>
      </c>
      <c r="H478" s="88">
        <v>5</v>
      </c>
      <c r="I478" s="31">
        <f t="shared" si="90"/>
        <v>23430867.458979707</v>
      </c>
      <c r="J478" s="6"/>
      <c r="K478" s="28">
        <f t="shared" si="91"/>
        <v>0</v>
      </c>
      <c r="L478" s="6">
        <v>1</v>
      </c>
      <c r="M478" s="28">
        <f t="shared" si="92"/>
        <v>4686173.4917959413</v>
      </c>
      <c r="N478" s="89"/>
      <c r="O478" s="28">
        <f t="shared" si="93"/>
        <v>0</v>
      </c>
      <c r="P478" s="6"/>
      <c r="Q478" s="28">
        <f t="shared" si="94"/>
        <v>0</v>
      </c>
      <c r="R478" s="6"/>
      <c r="S478" s="28">
        <f t="shared" si="95"/>
        <v>0</v>
      </c>
      <c r="T478" s="28"/>
      <c r="U478" s="28">
        <f t="shared" si="96"/>
        <v>0</v>
      </c>
      <c r="V478" s="6"/>
      <c r="W478" s="28">
        <f t="shared" si="97"/>
        <v>0</v>
      </c>
      <c r="X478" s="6"/>
      <c r="Y478" s="28">
        <f t="shared" si="98"/>
        <v>0</v>
      </c>
      <c r="Z478" s="6" t="s">
        <v>31</v>
      </c>
      <c r="AA478" s="6" t="s">
        <v>32</v>
      </c>
      <c r="AB478" s="12" t="s">
        <v>251</v>
      </c>
    </row>
    <row r="479" spans="1:28" x14ac:dyDescent="0.25">
      <c r="A479" s="41">
        <v>477</v>
      </c>
      <c r="B479" s="92" t="s">
        <v>977</v>
      </c>
      <c r="C479" s="40" t="s">
        <v>78</v>
      </c>
      <c r="D479" s="87" t="s">
        <v>125</v>
      </c>
      <c r="E479" s="41">
        <f t="shared" si="88"/>
        <v>2</v>
      </c>
      <c r="F479" s="30">
        <v>549675.7438917117</v>
      </c>
      <c r="G479" s="28">
        <f t="shared" si="89"/>
        <v>1099351.4877834234</v>
      </c>
      <c r="H479" s="88">
        <v>2</v>
      </c>
      <c r="I479" s="31">
        <f t="shared" si="90"/>
        <v>1099351.4877834234</v>
      </c>
      <c r="J479" s="6"/>
      <c r="K479" s="28">
        <f t="shared" si="91"/>
        <v>0</v>
      </c>
      <c r="L479" s="6"/>
      <c r="M479" s="28">
        <f t="shared" si="92"/>
        <v>0</v>
      </c>
      <c r="N479" s="89"/>
      <c r="O479" s="28">
        <f t="shared" si="93"/>
        <v>0</v>
      </c>
      <c r="P479" s="6"/>
      <c r="Q479" s="28">
        <f t="shared" si="94"/>
        <v>0</v>
      </c>
      <c r="R479" s="6"/>
      <c r="S479" s="28">
        <f t="shared" si="95"/>
        <v>0</v>
      </c>
      <c r="T479" s="28"/>
      <c r="U479" s="28">
        <f t="shared" si="96"/>
        <v>0</v>
      </c>
      <c r="V479" s="6"/>
      <c r="W479" s="28">
        <f t="shared" si="97"/>
        <v>0</v>
      </c>
      <c r="X479" s="6"/>
      <c r="Y479" s="28">
        <f t="shared" si="98"/>
        <v>0</v>
      </c>
      <c r="Z479" s="6" t="s">
        <v>31</v>
      </c>
      <c r="AA479" s="6" t="s">
        <v>32</v>
      </c>
      <c r="AB479" s="12" t="s">
        <v>33</v>
      </c>
    </row>
    <row r="480" spans="1:28" ht="27" x14ac:dyDescent="0.25">
      <c r="A480" s="41">
        <v>478</v>
      </c>
      <c r="B480" s="40" t="s">
        <v>978</v>
      </c>
      <c r="C480" s="40" t="s">
        <v>979</v>
      </c>
      <c r="D480" s="40" t="s">
        <v>980</v>
      </c>
      <c r="E480" s="41">
        <f t="shared" si="88"/>
        <v>1</v>
      </c>
      <c r="F480" s="30">
        <v>2052750</v>
      </c>
      <c r="G480" s="28">
        <f t="shared" si="89"/>
        <v>2052750</v>
      </c>
      <c r="H480" s="88"/>
      <c r="I480" s="31">
        <f t="shared" si="90"/>
        <v>0</v>
      </c>
      <c r="J480" s="6"/>
      <c r="K480" s="28">
        <f t="shared" si="91"/>
        <v>0</v>
      </c>
      <c r="L480" s="6"/>
      <c r="M480" s="28">
        <f t="shared" si="92"/>
        <v>0</v>
      </c>
      <c r="N480" s="89"/>
      <c r="O480" s="28">
        <f t="shared" si="93"/>
        <v>0</v>
      </c>
      <c r="P480" s="6"/>
      <c r="Q480" s="28">
        <f t="shared" si="94"/>
        <v>0</v>
      </c>
      <c r="R480" s="6"/>
      <c r="S480" s="28">
        <f t="shared" si="95"/>
        <v>0</v>
      </c>
      <c r="T480" s="28"/>
      <c r="U480" s="28">
        <f t="shared" si="96"/>
        <v>0</v>
      </c>
      <c r="V480" s="6">
        <v>1</v>
      </c>
      <c r="W480" s="28">
        <f t="shared" si="97"/>
        <v>2052750</v>
      </c>
      <c r="X480" s="6"/>
      <c r="Y480" s="28">
        <f t="shared" si="98"/>
        <v>0</v>
      </c>
      <c r="Z480" s="6" t="s">
        <v>31</v>
      </c>
      <c r="AA480" s="6" t="s">
        <v>32</v>
      </c>
      <c r="AB480" s="12" t="s">
        <v>60</v>
      </c>
    </row>
    <row r="481" spans="1:28" x14ac:dyDescent="0.25">
      <c r="A481" s="41">
        <v>479</v>
      </c>
      <c r="B481" s="90" t="s">
        <v>981</v>
      </c>
      <c r="C481" s="90" t="s">
        <v>982</v>
      </c>
      <c r="D481" s="90" t="s">
        <v>125</v>
      </c>
      <c r="E481" s="41">
        <f t="shared" si="88"/>
        <v>1</v>
      </c>
      <c r="F481" s="30">
        <v>311780</v>
      </c>
      <c r="G481" s="28">
        <f t="shared" si="89"/>
        <v>311780</v>
      </c>
      <c r="H481" s="88">
        <v>1</v>
      </c>
      <c r="I481" s="31">
        <f t="shared" si="90"/>
        <v>311780</v>
      </c>
      <c r="J481" s="6"/>
      <c r="K481" s="28">
        <f t="shared" si="91"/>
        <v>0</v>
      </c>
      <c r="L481" s="6"/>
      <c r="M481" s="28">
        <f t="shared" si="92"/>
        <v>0</v>
      </c>
      <c r="N481" s="89"/>
      <c r="O481" s="28">
        <f t="shared" si="93"/>
        <v>0</v>
      </c>
      <c r="P481" s="6"/>
      <c r="Q481" s="28">
        <f t="shared" si="94"/>
        <v>0</v>
      </c>
      <c r="R481" s="6"/>
      <c r="S481" s="28">
        <f t="shared" si="95"/>
        <v>0</v>
      </c>
      <c r="T481" s="28"/>
      <c r="U481" s="28">
        <f t="shared" si="96"/>
        <v>0</v>
      </c>
      <c r="V481" s="6"/>
      <c r="W481" s="28">
        <f t="shared" si="97"/>
        <v>0</v>
      </c>
      <c r="X481" s="6"/>
      <c r="Y481" s="28">
        <f t="shared" si="98"/>
        <v>0</v>
      </c>
      <c r="Z481" s="6" t="s">
        <v>31</v>
      </c>
      <c r="AA481" s="6" t="s">
        <v>32</v>
      </c>
      <c r="AB481" s="12" t="s">
        <v>33</v>
      </c>
    </row>
    <row r="482" spans="1:28" x14ac:dyDescent="0.25">
      <c r="A482" s="41">
        <v>480</v>
      </c>
      <c r="B482" s="90" t="s">
        <v>983</v>
      </c>
      <c r="C482" s="40" t="s">
        <v>46</v>
      </c>
      <c r="D482" s="40" t="s">
        <v>387</v>
      </c>
      <c r="E482" s="41">
        <f t="shared" si="88"/>
        <v>2</v>
      </c>
      <c r="F482" s="30">
        <v>235504.24529997079</v>
      </c>
      <c r="G482" s="28">
        <f t="shared" si="89"/>
        <v>471008.49059994158</v>
      </c>
      <c r="H482" s="88"/>
      <c r="I482" s="31">
        <f t="shared" si="90"/>
        <v>0</v>
      </c>
      <c r="J482" s="6"/>
      <c r="K482" s="28">
        <f t="shared" si="91"/>
        <v>0</v>
      </c>
      <c r="L482" s="6"/>
      <c r="M482" s="28">
        <f t="shared" si="92"/>
        <v>0</v>
      </c>
      <c r="N482" s="89"/>
      <c r="O482" s="28">
        <f t="shared" si="93"/>
        <v>0</v>
      </c>
      <c r="P482" s="6">
        <v>1</v>
      </c>
      <c r="Q482" s="28">
        <f t="shared" si="94"/>
        <v>235504.24529997079</v>
      </c>
      <c r="R482" s="6">
        <v>1</v>
      </c>
      <c r="S482" s="28">
        <f t="shared" si="95"/>
        <v>235504.24529997079</v>
      </c>
      <c r="T482" s="28"/>
      <c r="U482" s="28">
        <f t="shared" si="96"/>
        <v>0</v>
      </c>
      <c r="V482" s="6"/>
      <c r="W482" s="28">
        <f t="shared" si="97"/>
        <v>0</v>
      </c>
      <c r="X482" s="6"/>
      <c r="Y482" s="28">
        <f t="shared" si="98"/>
        <v>0</v>
      </c>
      <c r="Z482" s="6" t="s">
        <v>31</v>
      </c>
      <c r="AA482" s="6" t="s">
        <v>32</v>
      </c>
      <c r="AB482" s="12" t="s">
        <v>37</v>
      </c>
    </row>
    <row r="483" spans="1:28" ht="27" x14ac:dyDescent="0.25">
      <c r="A483" s="41">
        <v>481</v>
      </c>
      <c r="B483" s="90" t="s">
        <v>984</v>
      </c>
      <c r="C483" s="90" t="s">
        <v>217</v>
      </c>
      <c r="D483" s="90" t="s">
        <v>495</v>
      </c>
      <c r="E483" s="41">
        <f t="shared" si="88"/>
        <v>1</v>
      </c>
      <c r="F483" s="30">
        <v>127330</v>
      </c>
      <c r="G483" s="28">
        <f t="shared" si="89"/>
        <v>127330</v>
      </c>
      <c r="H483" s="88"/>
      <c r="I483" s="31">
        <f t="shared" si="90"/>
        <v>0</v>
      </c>
      <c r="J483" s="6"/>
      <c r="K483" s="28">
        <f t="shared" si="91"/>
        <v>0</v>
      </c>
      <c r="L483" s="6"/>
      <c r="M483" s="28">
        <f t="shared" si="92"/>
        <v>0</v>
      </c>
      <c r="N483" s="89"/>
      <c r="O483" s="28">
        <f t="shared" si="93"/>
        <v>0</v>
      </c>
      <c r="P483" s="6"/>
      <c r="Q483" s="28">
        <f t="shared" si="94"/>
        <v>0</v>
      </c>
      <c r="R483" s="6">
        <v>1</v>
      </c>
      <c r="S483" s="28">
        <f t="shared" si="95"/>
        <v>127330</v>
      </c>
      <c r="T483" s="28"/>
      <c r="U483" s="28">
        <f t="shared" si="96"/>
        <v>0</v>
      </c>
      <c r="V483" s="6"/>
      <c r="W483" s="28">
        <f t="shared" si="97"/>
        <v>0</v>
      </c>
      <c r="X483" s="6"/>
      <c r="Y483" s="28">
        <f t="shared" si="98"/>
        <v>0</v>
      </c>
      <c r="Z483" s="6" t="s">
        <v>31</v>
      </c>
      <c r="AA483" s="6" t="s">
        <v>32</v>
      </c>
      <c r="AB483" s="12" t="s">
        <v>56</v>
      </c>
    </row>
    <row r="484" spans="1:28" x14ac:dyDescent="0.25">
      <c r="A484" s="41">
        <v>482</v>
      </c>
      <c r="B484" s="92" t="s">
        <v>985</v>
      </c>
      <c r="C484" s="40" t="s">
        <v>986</v>
      </c>
      <c r="D484" s="92" t="s">
        <v>987</v>
      </c>
      <c r="E484" s="41">
        <f t="shared" si="88"/>
        <v>1</v>
      </c>
      <c r="F484" s="30">
        <v>892500</v>
      </c>
      <c r="G484" s="28">
        <f t="shared" si="89"/>
        <v>892500</v>
      </c>
      <c r="H484" s="88"/>
      <c r="I484" s="31">
        <f t="shared" si="90"/>
        <v>0</v>
      </c>
      <c r="J484" s="6"/>
      <c r="K484" s="28">
        <f t="shared" si="91"/>
        <v>0</v>
      </c>
      <c r="L484" s="6"/>
      <c r="M484" s="28">
        <f t="shared" si="92"/>
        <v>0</v>
      </c>
      <c r="N484" s="89"/>
      <c r="O484" s="28">
        <f t="shared" si="93"/>
        <v>0</v>
      </c>
      <c r="P484" s="6"/>
      <c r="Q484" s="28">
        <f t="shared" si="94"/>
        <v>0</v>
      </c>
      <c r="R484" s="6"/>
      <c r="S484" s="28">
        <f t="shared" si="95"/>
        <v>0</v>
      </c>
      <c r="T484" s="28"/>
      <c r="U484" s="28">
        <f t="shared" si="96"/>
        <v>0</v>
      </c>
      <c r="V484" s="6">
        <v>1</v>
      </c>
      <c r="W484" s="28">
        <f t="shared" si="97"/>
        <v>892500</v>
      </c>
      <c r="X484" s="6"/>
      <c r="Y484" s="28">
        <f t="shared" si="98"/>
        <v>0</v>
      </c>
      <c r="Z484" s="6" t="s">
        <v>31</v>
      </c>
      <c r="AA484" s="6" t="s">
        <v>32</v>
      </c>
      <c r="AB484" s="12" t="s">
        <v>60</v>
      </c>
    </row>
    <row r="485" spans="1:28" x14ac:dyDescent="0.25">
      <c r="A485" s="41">
        <v>483</v>
      </c>
      <c r="B485" s="90" t="s">
        <v>988</v>
      </c>
      <c r="C485" s="40" t="s">
        <v>878</v>
      </c>
      <c r="D485" s="40" t="s">
        <v>989</v>
      </c>
      <c r="E485" s="41">
        <f t="shared" si="88"/>
        <v>1</v>
      </c>
      <c r="F485" s="30">
        <v>516018.56663178356</v>
      </c>
      <c r="G485" s="28">
        <f t="shared" si="89"/>
        <v>516018.56663178356</v>
      </c>
      <c r="H485" s="88"/>
      <c r="I485" s="31">
        <f t="shared" si="90"/>
        <v>0</v>
      </c>
      <c r="J485" s="6"/>
      <c r="K485" s="28">
        <f t="shared" si="91"/>
        <v>0</v>
      </c>
      <c r="L485" s="6">
        <v>1</v>
      </c>
      <c r="M485" s="28">
        <f t="shared" si="92"/>
        <v>516018.56663178356</v>
      </c>
      <c r="N485" s="89"/>
      <c r="O485" s="28">
        <f t="shared" si="93"/>
        <v>0</v>
      </c>
      <c r="P485" s="6"/>
      <c r="Q485" s="28">
        <f t="shared" si="94"/>
        <v>0</v>
      </c>
      <c r="R485" s="6"/>
      <c r="S485" s="28">
        <f t="shared" si="95"/>
        <v>0</v>
      </c>
      <c r="T485" s="28"/>
      <c r="U485" s="28">
        <f t="shared" si="96"/>
        <v>0</v>
      </c>
      <c r="V485" s="6"/>
      <c r="W485" s="28">
        <f t="shared" si="97"/>
        <v>0</v>
      </c>
      <c r="X485" s="6"/>
      <c r="Y485" s="28">
        <f t="shared" si="98"/>
        <v>0</v>
      </c>
      <c r="Z485" s="6" t="s">
        <v>31</v>
      </c>
      <c r="AA485" s="6" t="s">
        <v>32</v>
      </c>
      <c r="AB485" s="12" t="s">
        <v>76</v>
      </c>
    </row>
    <row r="486" spans="1:28" x14ac:dyDescent="0.25">
      <c r="A486" s="41">
        <v>484</v>
      </c>
      <c r="B486" s="90" t="s">
        <v>990</v>
      </c>
      <c r="C486" s="40" t="s">
        <v>991</v>
      </c>
      <c r="D486" s="92" t="s">
        <v>551</v>
      </c>
      <c r="E486" s="41">
        <f t="shared" si="88"/>
        <v>1</v>
      </c>
      <c r="F486" s="30">
        <v>1909333.9369999999</v>
      </c>
      <c r="G486" s="28">
        <f t="shared" si="89"/>
        <v>1909333.9369999999</v>
      </c>
      <c r="H486" s="88"/>
      <c r="I486" s="31">
        <f t="shared" si="90"/>
        <v>0</v>
      </c>
      <c r="J486" s="6"/>
      <c r="K486" s="28">
        <f t="shared" si="91"/>
        <v>0</v>
      </c>
      <c r="L486" s="6"/>
      <c r="M486" s="28">
        <f t="shared" si="92"/>
        <v>0</v>
      </c>
      <c r="N486" s="89"/>
      <c r="O486" s="28">
        <f t="shared" si="93"/>
        <v>0</v>
      </c>
      <c r="P486" s="6"/>
      <c r="Q486" s="28">
        <f t="shared" si="94"/>
        <v>0</v>
      </c>
      <c r="R486" s="6"/>
      <c r="S486" s="28">
        <f t="shared" si="95"/>
        <v>0</v>
      </c>
      <c r="T486" s="28"/>
      <c r="U486" s="28">
        <f t="shared" si="96"/>
        <v>0</v>
      </c>
      <c r="V486" s="6">
        <v>1</v>
      </c>
      <c r="W486" s="28">
        <f t="shared" si="97"/>
        <v>1909333.9369999999</v>
      </c>
      <c r="X486" s="6"/>
      <c r="Y486" s="28">
        <f t="shared" si="98"/>
        <v>0</v>
      </c>
      <c r="Z486" s="6" t="s">
        <v>31</v>
      </c>
      <c r="AA486" s="6" t="s">
        <v>32</v>
      </c>
      <c r="AB486" s="12" t="s">
        <v>60</v>
      </c>
    </row>
    <row r="487" spans="1:28" x14ac:dyDescent="0.25">
      <c r="A487" s="41">
        <v>485</v>
      </c>
      <c r="B487" s="90" t="s">
        <v>992</v>
      </c>
      <c r="C487" s="40" t="s">
        <v>991</v>
      </c>
      <c r="D487" s="92" t="s">
        <v>551</v>
      </c>
      <c r="E487" s="41">
        <f t="shared" si="88"/>
        <v>1</v>
      </c>
      <c r="F487" s="30">
        <v>1407397.53</v>
      </c>
      <c r="G487" s="28">
        <f t="shared" si="89"/>
        <v>1407397.53</v>
      </c>
      <c r="H487" s="88"/>
      <c r="I487" s="31">
        <f t="shared" si="90"/>
        <v>0</v>
      </c>
      <c r="J487" s="6"/>
      <c r="K487" s="28">
        <f t="shared" si="91"/>
        <v>0</v>
      </c>
      <c r="L487" s="6"/>
      <c r="M487" s="28">
        <f t="shared" si="92"/>
        <v>0</v>
      </c>
      <c r="N487" s="89"/>
      <c r="O487" s="28">
        <f t="shared" si="93"/>
        <v>0</v>
      </c>
      <c r="P487" s="6"/>
      <c r="Q487" s="28">
        <f t="shared" si="94"/>
        <v>0</v>
      </c>
      <c r="R487" s="6"/>
      <c r="S487" s="28">
        <f t="shared" si="95"/>
        <v>0</v>
      </c>
      <c r="T487" s="28"/>
      <c r="U487" s="28">
        <f t="shared" si="96"/>
        <v>0</v>
      </c>
      <c r="V487" s="6">
        <v>1</v>
      </c>
      <c r="W487" s="28">
        <f t="shared" si="97"/>
        <v>1407397.53</v>
      </c>
      <c r="X487" s="6"/>
      <c r="Y487" s="28">
        <f t="shared" si="98"/>
        <v>0</v>
      </c>
      <c r="Z487" s="6" t="s">
        <v>31</v>
      </c>
      <c r="AA487" s="6" t="s">
        <v>32</v>
      </c>
      <c r="AB487" s="12" t="s">
        <v>60</v>
      </c>
    </row>
    <row r="488" spans="1:28" x14ac:dyDescent="0.25">
      <c r="A488" s="41">
        <v>486</v>
      </c>
      <c r="B488" s="90" t="s">
        <v>993</v>
      </c>
      <c r="C488" s="40" t="s">
        <v>231</v>
      </c>
      <c r="D488" s="40" t="s">
        <v>994</v>
      </c>
      <c r="E488" s="41">
        <f t="shared" si="88"/>
        <v>3</v>
      </c>
      <c r="F488" s="30">
        <v>22415.732599999999</v>
      </c>
      <c r="G488" s="28">
        <f t="shared" si="89"/>
        <v>67247.197799999994</v>
      </c>
      <c r="H488" s="88"/>
      <c r="I488" s="31">
        <f t="shared" si="90"/>
        <v>0</v>
      </c>
      <c r="J488" s="6"/>
      <c r="K488" s="28">
        <f t="shared" si="91"/>
        <v>0</v>
      </c>
      <c r="L488" s="6">
        <v>2</v>
      </c>
      <c r="M488" s="28">
        <f t="shared" si="92"/>
        <v>44831.465199999999</v>
      </c>
      <c r="N488" s="89"/>
      <c r="O488" s="28">
        <f t="shared" si="93"/>
        <v>0</v>
      </c>
      <c r="P488" s="6">
        <v>1</v>
      </c>
      <c r="Q488" s="28">
        <f t="shared" si="94"/>
        <v>22415.732599999999</v>
      </c>
      <c r="R488" s="6"/>
      <c r="S488" s="28">
        <f t="shared" si="95"/>
        <v>0</v>
      </c>
      <c r="T488" s="28"/>
      <c r="U488" s="28">
        <f t="shared" si="96"/>
        <v>0</v>
      </c>
      <c r="V488" s="6"/>
      <c r="W488" s="28">
        <f t="shared" si="97"/>
        <v>0</v>
      </c>
      <c r="X488" s="6"/>
      <c r="Y488" s="28">
        <f t="shared" si="98"/>
        <v>0</v>
      </c>
      <c r="Z488" s="6" t="s">
        <v>31</v>
      </c>
      <c r="AA488" s="6" t="s">
        <v>32</v>
      </c>
      <c r="AB488" s="12" t="s">
        <v>76</v>
      </c>
    </row>
    <row r="489" spans="1:28" x14ac:dyDescent="0.25">
      <c r="A489" s="41">
        <v>487</v>
      </c>
      <c r="B489" s="92" t="s">
        <v>995</v>
      </c>
      <c r="C489" s="92" t="s">
        <v>996</v>
      </c>
      <c r="D489" s="92" t="s">
        <v>199</v>
      </c>
      <c r="E489" s="41">
        <f t="shared" si="88"/>
        <v>3</v>
      </c>
      <c r="F489" s="30">
        <v>173353.01495158373</v>
      </c>
      <c r="G489" s="28">
        <f t="shared" si="89"/>
        <v>520059.04485475121</v>
      </c>
      <c r="H489" s="88"/>
      <c r="I489" s="31">
        <f t="shared" si="90"/>
        <v>0</v>
      </c>
      <c r="J489" s="6"/>
      <c r="K489" s="28">
        <f t="shared" si="91"/>
        <v>0</v>
      </c>
      <c r="L489" s="6">
        <v>3</v>
      </c>
      <c r="M489" s="28">
        <f t="shared" si="92"/>
        <v>520059.04485475121</v>
      </c>
      <c r="N489" s="89"/>
      <c r="O489" s="28">
        <f t="shared" si="93"/>
        <v>0</v>
      </c>
      <c r="P489" s="6"/>
      <c r="Q489" s="28">
        <f t="shared" si="94"/>
        <v>0</v>
      </c>
      <c r="R489" s="6"/>
      <c r="S489" s="28">
        <f t="shared" si="95"/>
        <v>0</v>
      </c>
      <c r="T489" s="28"/>
      <c r="U489" s="28">
        <f t="shared" si="96"/>
        <v>0</v>
      </c>
      <c r="V489" s="6"/>
      <c r="W489" s="28">
        <f t="shared" si="97"/>
        <v>0</v>
      </c>
      <c r="X489" s="6"/>
      <c r="Y489" s="28">
        <f t="shared" si="98"/>
        <v>0</v>
      </c>
      <c r="Z489" s="6" t="s">
        <v>31</v>
      </c>
      <c r="AA489" s="6" t="s">
        <v>32</v>
      </c>
      <c r="AB489" s="12" t="s">
        <v>76</v>
      </c>
    </row>
    <row r="490" spans="1:28" ht="27" x14ac:dyDescent="0.25">
      <c r="A490" s="41">
        <v>488</v>
      </c>
      <c r="B490" s="90" t="s">
        <v>997</v>
      </c>
      <c r="C490" s="90" t="s">
        <v>998</v>
      </c>
      <c r="D490" s="90" t="s">
        <v>125</v>
      </c>
      <c r="E490" s="41">
        <f t="shared" si="88"/>
        <v>2</v>
      </c>
      <c r="F490" s="30">
        <v>748703.78016882751</v>
      </c>
      <c r="G490" s="28">
        <f t="shared" si="89"/>
        <v>1497407.560337655</v>
      </c>
      <c r="H490" s="88"/>
      <c r="I490" s="31">
        <f t="shared" si="90"/>
        <v>0</v>
      </c>
      <c r="J490" s="6">
        <v>1</v>
      </c>
      <c r="K490" s="28">
        <f t="shared" si="91"/>
        <v>748703.78016882751</v>
      </c>
      <c r="L490" s="6"/>
      <c r="M490" s="28">
        <f t="shared" si="92"/>
        <v>0</v>
      </c>
      <c r="N490" s="89"/>
      <c r="O490" s="28">
        <f t="shared" si="93"/>
        <v>0</v>
      </c>
      <c r="P490" s="6"/>
      <c r="Q490" s="28">
        <f t="shared" si="94"/>
        <v>0</v>
      </c>
      <c r="R490" s="6"/>
      <c r="S490" s="28">
        <f t="shared" si="95"/>
        <v>0</v>
      </c>
      <c r="T490" s="28"/>
      <c r="U490" s="28">
        <f t="shared" si="96"/>
        <v>0</v>
      </c>
      <c r="V490" s="6">
        <v>1</v>
      </c>
      <c r="W490" s="28">
        <f t="shared" si="97"/>
        <v>748703.78016882751</v>
      </c>
      <c r="X490" s="6"/>
      <c r="Y490" s="28">
        <f t="shared" si="98"/>
        <v>0</v>
      </c>
      <c r="Z490" s="6" t="s">
        <v>31</v>
      </c>
      <c r="AA490" s="6" t="s">
        <v>32</v>
      </c>
      <c r="AB490" s="12" t="s">
        <v>41</v>
      </c>
    </row>
    <row r="491" spans="1:28" ht="33.75" customHeight="1" x14ac:dyDescent="0.25">
      <c r="A491" s="41">
        <v>489</v>
      </c>
      <c r="B491" s="92" t="s">
        <v>999</v>
      </c>
      <c r="C491" s="47" t="s">
        <v>1000</v>
      </c>
      <c r="D491" s="92" t="s">
        <v>125</v>
      </c>
      <c r="E491" s="41">
        <f t="shared" si="88"/>
        <v>2</v>
      </c>
      <c r="F491" s="30">
        <v>607866.55999661703</v>
      </c>
      <c r="G491" s="28">
        <f t="shared" si="89"/>
        <v>1215733.1199932341</v>
      </c>
      <c r="H491" s="88"/>
      <c r="I491" s="31">
        <f t="shared" si="90"/>
        <v>0</v>
      </c>
      <c r="J491" s="6"/>
      <c r="K491" s="28">
        <f t="shared" si="91"/>
        <v>0</v>
      </c>
      <c r="L491" s="6"/>
      <c r="M491" s="28">
        <f t="shared" si="92"/>
        <v>0</v>
      </c>
      <c r="N491" s="89"/>
      <c r="O491" s="28">
        <f t="shared" si="93"/>
        <v>0</v>
      </c>
      <c r="P491" s="6"/>
      <c r="Q491" s="28">
        <f t="shared" si="94"/>
        <v>0</v>
      </c>
      <c r="R491" s="6">
        <v>1</v>
      </c>
      <c r="S491" s="28">
        <f t="shared" si="95"/>
        <v>607866.55999661703</v>
      </c>
      <c r="T491" s="28"/>
      <c r="U491" s="28">
        <f t="shared" si="96"/>
        <v>0</v>
      </c>
      <c r="V491" s="6">
        <v>1</v>
      </c>
      <c r="W491" s="28">
        <f t="shared" si="97"/>
        <v>607866.55999661703</v>
      </c>
      <c r="X491" s="6"/>
      <c r="Y491" s="28">
        <f t="shared" si="98"/>
        <v>0</v>
      </c>
      <c r="Z491" s="6" t="s">
        <v>31</v>
      </c>
      <c r="AA491" s="6" t="s">
        <v>32</v>
      </c>
      <c r="AB491" s="12" t="s">
        <v>56</v>
      </c>
    </row>
    <row r="492" spans="1:28" x14ac:dyDescent="0.25">
      <c r="A492" s="41">
        <v>490</v>
      </c>
      <c r="B492" s="40" t="s">
        <v>1001</v>
      </c>
      <c r="C492" s="40" t="s">
        <v>1002</v>
      </c>
      <c r="D492" s="40" t="s">
        <v>187</v>
      </c>
      <c r="E492" s="41">
        <f t="shared" si="88"/>
        <v>14</v>
      </c>
      <c r="F492" s="30">
        <v>347222.83160950639</v>
      </c>
      <c r="G492" s="28">
        <f t="shared" si="89"/>
        <v>4861119.64253309</v>
      </c>
      <c r="H492" s="88">
        <v>4</v>
      </c>
      <c r="I492" s="31">
        <f t="shared" si="90"/>
        <v>1388891.3264380256</v>
      </c>
      <c r="J492" s="6">
        <v>2</v>
      </c>
      <c r="K492" s="28">
        <f t="shared" si="91"/>
        <v>694445.66321901279</v>
      </c>
      <c r="L492" s="6">
        <v>1</v>
      </c>
      <c r="M492" s="28">
        <f t="shared" si="92"/>
        <v>347222.83160950639</v>
      </c>
      <c r="N492" s="89"/>
      <c r="O492" s="28">
        <f t="shared" si="93"/>
        <v>0</v>
      </c>
      <c r="P492" s="6">
        <v>5</v>
      </c>
      <c r="Q492" s="28">
        <f t="shared" si="94"/>
        <v>1736114.158047532</v>
      </c>
      <c r="R492" s="6"/>
      <c r="S492" s="28">
        <f t="shared" si="95"/>
        <v>0</v>
      </c>
      <c r="T492" s="28"/>
      <c r="U492" s="28">
        <f t="shared" si="96"/>
        <v>0</v>
      </c>
      <c r="V492" s="6">
        <v>2</v>
      </c>
      <c r="W492" s="28">
        <f t="shared" si="97"/>
        <v>694445.66321901279</v>
      </c>
      <c r="X492" s="6"/>
      <c r="Y492" s="28">
        <f t="shared" si="98"/>
        <v>0</v>
      </c>
      <c r="Z492" s="6" t="s">
        <v>31</v>
      </c>
      <c r="AA492" s="6" t="s">
        <v>32</v>
      </c>
      <c r="AB492" s="12" t="s">
        <v>37</v>
      </c>
    </row>
    <row r="493" spans="1:28" x14ac:dyDescent="0.25">
      <c r="A493" s="41">
        <v>491</v>
      </c>
      <c r="B493" s="90" t="s">
        <v>1003</v>
      </c>
      <c r="C493" s="90" t="s">
        <v>103</v>
      </c>
      <c r="D493" s="90" t="s">
        <v>464</v>
      </c>
      <c r="E493" s="41">
        <f t="shared" si="88"/>
        <v>1</v>
      </c>
      <c r="F493" s="30">
        <v>721634.5</v>
      </c>
      <c r="G493" s="28">
        <f t="shared" si="89"/>
        <v>721634.5</v>
      </c>
      <c r="H493" s="88"/>
      <c r="I493" s="31">
        <f t="shared" si="90"/>
        <v>0</v>
      </c>
      <c r="J493" s="6"/>
      <c r="K493" s="28">
        <f t="shared" si="91"/>
        <v>0</v>
      </c>
      <c r="L493" s="6">
        <v>1</v>
      </c>
      <c r="M493" s="28">
        <f t="shared" si="92"/>
        <v>721634.5</v>
      </c>
      <c r="N493" s="89"/>
      <c r="O493" s="28">
        <f t="shared" si="93"/>
        <v>0</v>
      </c>
      <c r="P493" s="6"/>
      <c r="Q493" s="28">
        <f t="shared" si="94"/>
        <v>0</v>
      </c>
      <c r="R493" s="6"/>
      <c r="S493" s="28">
        <f t="shared" si="95"/>
        <v>0</v>
      </c>
      <c r="T493" s="28"/>
      <c r="U493" s="28">
        <f t="shared" si="96"/>
        <v>0</v>
      </c>
      <c r="V493" s="6"/>
      <c r="W493" s="28">
        <f t="shared" si="97"/>
        <v>0</v>
      </c>
      <c r="X493" s="6"/>
      <c r="Y493" s="28">
        <f t="shared" si="98"/>
        <v>0</v>
      </c>
      <c r="Z493" s="6" t="s">
        <v>31</v>
      </c>
      <c r="AA493" s="6" t="s">
        <v>32</v>
      </c>
      <c r="AB493" s="12" t="s">
        <v>76</v>
      </c>
    </row>
    <row r="494" spans="1:28" x14ac:dyDescent="0.25">
      <c r="A494" s="41">
        <v>492</v>
      </c>
      <c r="B494" s="90" t="s">
        <v>1004</v>
      </c>
      <c r="C494" s="90" t="s">
        <v>46</v>
      </c>
      <c r="D494" s="90" t="s">
        <v>563</v>
      </c>
      <c r="E494" s="41">
        <f t="shared" si="88"/>
        <v>2</v>
      </c>
      <c r="F494" s="30">
        <v>1413580.2412029109</v>
      </c>
      <c r="G494" s="28">
        <f t="shared" si="89"/>
        <v>2827160.4824058218</v>
      </c>
      <c r="H494" s="88"/>
      <c r="I494" s="31">
        <f t="shared" si="90"/>
        <v>0</v>
      </c>
      <c r="J494" s="6"/>
      <c r="K494" s="28">
        <f t="shared" si="91"/>
        <v>0</v>
      </c>
      <c r="L494" s="6"/>
      <c r="M494" s="28">
        <f t="shared" si="92"/>
        <v>0</v>
      </c>
      <c r="N494" s="89"/>
      <c r="O494" s="28">
        <f t="shared" si="93"/>
        <v>0</v>
      </c>
      <c r="P494" s="6">
        <v>1</v>
      </c>
      <c r="Q494" s="28">
        <f t="shared" si="94"/>
        <v>1413580.2412029109</v>
      </c>
      <c r="R494" s="6">
        <v>1</v>
      </c>
      <c r="S494" s="28">
        <f t="shared" si="95"/>
        <v>1413580.2412029109</v>
      </c>
      <c r="T494" s="28"/>
      <c r="U494" s="28">
        <f t="shared" si="96"/>
        <v>0</v>
      </c>
      <c r="V494" s="6"/>
      <c r="W494" s="28">
        <f t="shared" si="97"/>
        <v>0</v>
      </c>
      <c r="X494" s="6"/>
      <c r="Y494" s="28">
        <f t="shared" si="98"/>
        <v>0</v>
      </c>
      <c r="Z494" s="6" t="s">
        <v>31</v>
      </c>
      <c r="AA494" s="6" t="s">
        <v>32</v>
      </c>
      <c r="AB494" s="12" t="s">
        <v>37</v>
      </c>
    </row>
    <row r="495" spans="1:28" ht="28.5" x14ac:dyDescent="0.25">
      <c r="A495" s="41">
        <v>493</v>
      </c>
      <c r="B495" s="90" t="s">
        <v>1005</v>
      </c>
      <c r="C495" s="40" t="s">
        <v>1006</v>
      </c>
      <c r="D495" s="40" t="s">
        <v>1007</v>
      </c>
      <c r="E495" s="41">
        <f t="shared" si="88"/>
        <v>1</v>
      </c>
      <c r="F495" s="30">
        <v>614959.23770056944</v>
      </c>
      <c r="G495" s="28">
        <f t="shared" si="89"/>
        <v>614959.23770056944</v>
      </c>
      <c r="H495" s="88"/>
      <c r="I495" s="31">
        <f t="shared" si="90"/>
        <v>0</v>
      </c>
      <c r="J495" s="6"/>
      <c r="K495" s="28">
        <f t="shared" si="91"/>
        <v>0</v>
      </c>
      <c r="L495" s="6">
        <v>1</v>
      </c>
      <c r="M495" s="28">
        <f t="shared" si="92"/>
        <v>614959.23770056944</v>
      </c>
      <c r="N495" s="89"/>
      <c r="O495" s="28">
        <f t="shared" si="93"/>
        <v>0</v>
      </c>
      <c r="P495" s="6"/>
      <c r="Q495" s="28">
        <f t="shared" si="94"/>
        <v>0</v>
      </c>
      <c r="R495" s="6"/>
      <c r="S495" s="28">
        <f t="shared" si="95"/>
        <v>0</v>
      </c>
      <c r="T495" s="28"/>
      <c r="U495" s="28">
        <f t="shared" si="96"/>
        <v>0</v>
      </c>
      <c r="V495" s="6"/>
      <c r="W495" s="28">
        <f t="shared" si="97"/>
        <v>0</v>
      </c>
      <c r="X495" s="6"/>
      <c r="Y495" s="28">
        <f t="shared" si="98"/>
        <v>0</v>
      </c>
      <c r="Z495" s="6" t="s">
        <v>31</v>
      </c>
      <c r="AA495" s="6" t="s">
        <v>32</v>
      </c>
      <c r="AB495" s="12" t="s">
        <v>76</v>
      </c>
    </row>
    <row r="496" spans="1:28" x14ac:dyDescent="0.25">
      <c r="A496" s="41">
        <v>494</v>
      </c>
      <c r="B496" s="40" t="s">
        <v>1008</v>
      </c>
      <c r="C496" s="40" t="s">
        <v>1009</v>
      </c>
      <c r="D496" s="40" t="s">
        <v>1010</v>
      </c>
      <c r="E496" s="41">
        <f t="shared" si="88"/>
        <v>15</v>
      </c>
      <c r="F496" s="30">
        <v>328790</v>
      </c>
      <c r="G496" s="28">
        <f t="shared" si="89"/>
        <v>4931850</v>
      </c>
      <c r="H496" s="88"/>
      <c r="I496" s="31">
        <f t="shared" si="90"/>
        <v>0</v>
      </c>
      <c r="J496" s="6"/>
      <c r="K496" s="28">
        <f t="shared" si="91"/>
        <v>0</v>
      </c>
      <c r="L496" s="6"/>
      <c r="M496" s="28">
        <f t="shared" si="92"/>
        <v>0</v>
      </c>
      <c r="N496" s="89"/>
      <c r="O496" s="28">
        <f t="shared" si="93"/>
        <v>0</v>
      </c>
      <c r="P496" s="6"/>
      <c r="Q496" s="28">
        <f t="shared" si="94"/>
        <v>0</v>
      </c>
      <c r="R496" s="6">
        <v>15</v>
      </c>
      <c r="S496" s="28">
        <f t="shared" si="95"/>
        <v>4931850</v>
      </c>
      <c r="T496" s="28"/>
      <c r="U496" s="28">
        <f t="shared" si="96"/>
        <v>0</v>
      </c>
      <c r="V496" s="6"/>
      <c r="W496" s="28">
        <f t="shared" si="97"/>
        <v>0</v>
      </c>
      <c r="X496" s="6"/>
      <c r="Y496" s="28">
        <f t="shared" si="98"/>
        <v>0</v>
      </c>
      <c r="Z496" s="6" t="s">
        <v>31</v>
      </c>
      <c r="AA496" s="6" t="s">
        <v>32</v>
      </c>
      <c r="AB496" s="12" t="s">
        <v>56</v>
      </c>
    </row>
    <row r="497" spans="1:28" x14ac:dyDescent="0.25">
      <c r="A497" s="41">
        <v>495</v>
      </c>
      <c r="B497" s="92" t="s">
        <v>1011</v>
      </c>
      <c r="C497" s="92" t="s">
        <v>1012</v>
      </c>
      <c r="D497" s="92" t="s">
        <v>1013</v>
      </c>
      <c r="E497" s="41">
        <f t="shared" si="88"/>
        <v>1</v>
      </c>
      <c r="F497" s="30">
        <v>3153500</v>
      </c>
      <c r="G497" s="28">
        <f t="shared" si="89"/>
        <v>3153500</v>
      </c>
      <c r="H497" s="88"/>
      <c r="I497" s="31">
        <f t="shared" si="90"/>
        <v>0</v>
      </c>
      <c r="J497" s="6"/>
      <c r="K497" s="28">
        <f t="shared" si="91"/>
        <v>0</v>
      </c>
      <c r="L497" s="6">
        <v>1</v>
      </c>
      <c r="M497" s="28">
        <f t="shared" si="92"/>
        <v>3153500</v>
      </c>
      <c r="N497" s="89"/>
      <c r="O497" s="28">
        <f t="shared" si="93"/>
        <v>0</v>
      </c>
      <c r="P497" s="6"/>
      <c r="Q497" s="28">
        <f t="shared" si="94"/>
        <v>0</v>
      </c>
      <c r="R497" s="6"/>
      <c r="S497" s="28">
        <f t="shared" si="95"/>
        <v>0</v>
      </c>
      <c r="T497" s="28"/>
      <c r="U497" s="28">
        <f t="shared" si="96"/>
        <v>0</v>
      </c>
      <c r="V497" s="6"/>
      <c r="W497" s="28">
        <f t="shared" si="97"/>
        <v>0</v>
      </c>
      <c r="X497" s="6"/>
      <c r="Y497" s="28">
        <f t="shared" si="98"/>
        <v>0</v>
      </c>
      <c r="Z497" s="6" t="s">
        <v>31</v>
      </c>
      <c r="AA497" s="6" t="s">
        <v>32</v>
      </c>
      <c r="AB497" s="12" t="s">
        <v>76</v>
      </c>
    </row>
    <row r="498" spans="1:28" x14ac:dyDescent="0.25">
      <c r="A498" s="41">
        <v>496</v>
      </c>
      <c r="B498" s="90" t="s">
        <v>1014</v>
      </c>
      <c r="C498" s="40" t="s">
        <v>46</v>
      </c>
      <c r="D498" s="40" t="s">
        <v>55</v>
      </c>
      <c r="E498" s="41">
        <f t="shared" si="88"/>
        <v>4</v>
      </c>
      <c r="F498" s="30">
        <v>365097.23810000002</v>
      </c>
      <c r="G498" s="28">
        <f t="shared" si="89"/>
        <v>1460388.9524000001</v>
      </c>
      <c r="H498" s="88"/>
      <c r="I498" s="31">
        <f t="shared" si="90"/>
        <v>0</v>
      </c>
      <c r="J498" s="6"/>
      <c r="K498" s="28">
        <f t="shared" si="91"/>
        <v>0</v>
      </c>
      <c r="L498" s="6"/>
      <c r="M498" s="28">
        <f t="shared" si="92"/>
        <v>0</v>
      </c>
      <c r="N498" s="89"/>
      <c r="O498" s="28">
        <f t="shared" si="93"/>
        <v>0</v>
      </c>
      <c r="P498" s="6">
        <v>2</v>
      </c>
      <c r="Q498" s="28">
        <f t="shared" si="94"/>
        <v>730194.47620000003</v>
      </c>
      <c r="R498" s="6">
        <v>2</v>
      </c>
      <c r="S498" s="28">
        <f t="shared" si="95"/>
        <v>730194.47620000003</v>
      </c>
      <c r="T498" s="28"/>
      <c r="U498" s="28">
        <f t="shared" si="96"/>
        <v>0</v>
      </c>
      <c r="V498" s="6"/>
      <c r="W498" s="28">
        <f t="shared" si="97"/>
        <v>0</v>
      </c>
      <c r="X498" s="6"/>
      <c r="Y498" s="28">
        <f t="shared" si="98"/>
        <v>0</v>
      </c>
      <c r="Z498" s="6" t="s">
        <v>31</v>
      </c>
      <c r="AA498" s="6" t="s">
        <v>32</v>
      </c>
      <c r="AB498" s="12" t="s">
        <v>56</v>
      </c>
    </row>
    <row r="499" spans="1:28" ht="27" x14ac:dyDescent="0.25">
      <c r="A499" s="41">
        <v>497</v>
      </c>
      <c r="B499" s="40" t="s">
        <v>1015</v>
      </c>
      <c r="C499" s="90" t="s">
        <v>297</v>
      </c>
      <c r="D499" s="40" t="s">
        <v>1016</v>
      </c>
      <c r="E499" s="41">
        <f t="shared" si="88"/>
        <v>8000</v>
      </c>
      <c r="F499" s="30">
        <v>3292.02</v>
      </c>
      <c r="G499" s="28">
        <f t="shared" si="89"/>
        <v>26336160</v>
      </c>
      <c r="H499" s="88"/>
      <c r="I499" s="31">
        <f t="shared" si="90"/>
        <v>0</v>
      </c>
      <c r="J499" s="6"/>
      <c r="K499" s="28">
        <f t="shared" si="91"/>
        <v>0</v>
      </c>
      <c r="L499" s="6"/>
      <c r="M499" s="28">
        <f t="shared" si="92"/>
        <v>0</v>
      </c>
      <c r="N499" s="89"/>
      <c r="O499" s="28">
        <f t="shared" si="93"/>
        <v>0</v>
      </c>
      <c r="P499" s="6">
        <v>2000</v>
      </c>
      <c r="Q499" s="28">
        <f t="shared" si="94"/>
        <v>6584040</v>
      </c>
      <c r="R499" s="6">
        <v>6000</v>
      </c>
      <c r="S499" s="28">
        <f t="shared" si="95"/>
        <v>19752120</v>
      </c>
      <c r="T499" s="28"/>
      <c r="U499" s="28">
        <f t="shared" si="96"/>
        <v>0</v>
      </c>
      <c r="V499" s="6"/>
      <c r="W499" s="28">
        <f t="shared" si="97"/>
        <v>0</v>
      </c>
      <c r="X499" s="6"/>
      <c r="Y499" s="28">
        <f t="shared" si="98"/>
        <v>0</v>
      </c>
      <c r="Z499" s="6" t="s">
        <v>31</v>
      </c>
      <c r="AA499" s="6" t="s">
        <v>32</v>
      </c>
      <c r="AB499" s="12" t="s">
        <v>56</v>
      </c>
    </row>
    <row r="500" spans="1:28" ht="27" x14ac:dyDescent="0.25">
      <c r="A500" s="41">
        <v>498</v>
      </c>
      <c r="B500" s="103" t="s">
        <v>1017</v>
      </c>
      <c r="C500" s="99" t="s">
        <v>1018</v>
      </c>
      <c r="D500" s="40" t="s">
        <v>234</v>
      </c>
      <c r="E500" s="41">
        <f t="shared" si="88"/>
        <v>12</v>
      </c>
      <c r="F500" s="30">
        <v>975937.36866666668</v>
      </c>
      <c r="G500" s="28">
        <f t="shared" si="89"/>
        <v>11711248.424000001</v>
      </c>
      <c r="H500" s="88"/>
      <c r="I500" s="31">
        <f t="shared" si="90"/>
        <v>0</v>
      </c>
      <c r="J500" s="6"/>
      <c r="K500" s="28">
        <f t="shared" si="91"/>
        <v>0</v>
      </c>
      <c r="L500" s="6">
        <v>3</v>
      </c>
      <c r="M500" s="28">
        <f t="shared" si="92"/>
        <v>2927812.1060000001</v>
      </c>
      <c r="N500" s="89"/>
      <c r="O500" s="28">
        <f t="shared" si="93"/>
        <v>0</v>
      </c>
      <c r="P500" s="6">
        <v>4</v>
      </c>
      <c r="Q500" s="28">
        <f t="shared" si="94"/>
        <v>3903749.4746666667</v>
      </c>
      <c r="R500" s="6">
        <v>5</v>
      </c>
      <c r="S500" s="28">
        <f t="shared" si="95"/>
        <v>4879686.8433333337</v>
      </c>
      <c r="T500" s="28"/>
      <c r="U500" s="28">
        <f t="shared" si="96"/>
        <v>0</v>
      </c>
      <c r="V500" s="6"/>
      <c r="W500" s="28">
        <f t="shared" si="97"/>
        <v>0</v>
      </c>
      <c r="X500" s="6"/>
      <c r="Y500" s="28">
        <f t="shared" si="98"/>
        <v>0</v>
      </c>
      <c r="Z500" s="6" t="s">
        <v>31</v>
      </c>
      <c r="AA500" s="6" t="s">
        <v>32</v>
      </c>
      <c r="AB500" s="12" t="s">
        <v>56</v>
      </c>
    </row>
    <row r="501" spans="1:28" ht="40.5" x14ac:dyDescent="0.25">
      <c r="A501" s="41">
        <v>499</v>
      </c>
      <c r="B501" s="40" t="s">
        <v>1019</v>
      </c>
      <c r="C501" s="92" t="s">
        <v>1020</v>
      </c>
      <c r="D501" s="40" t="s">
        <v>1021</v>
      </c>
      <c r="E501" s="41">
        <f t="shared" si="88"/>
        <v>2</v>
      </c>
      <c r="F501" s="30">
        <v>353000</v>
      </c>
      <c r="G501" s="28">
        <f t="shared" si="89"/>
        <v>706000</v>
      </c>
      <c r="H501" s="88">
        <v>1</v>
      </c>
      <c r="I501" s="31">
        <f t="shared" si="90"/>
        <v>353000</v>
      </c>
      <c r="J501" s="6"/>
      <c r="K501" s="28">
        <f t="shared" si="91"/>
        <v>0</v>
      </c>
      <c r="L501" s="6"/>
      <c r="M501" s="28">
        <f t="shared" si="92"/>
        <v>0</v>
      </c>
      <c r="N501" s="89"/>
      <c r="O501" s="28">
        <f t="shared" si="93"/>
        <v>0</v>
      </c>
      <c r="P501" s="6"/>
      <c r="Q501" s="28">
        <f t="shared" si="94"/>
        <v>0</v>
      </c>
      <c r="R501" s="6"/>
      <c r="S501" s="28">
        <f t="shared" si="95"/>
        <v>0</v>
      </c>
      <c r="T501" s="28"/>
      <c r="U501" s="28">
        <f t="shared" si="96"/>
        <v>0</v>
      </c>
      <c r="V501" s="6">
        <v>1</v>
      </c>
      <c r="W501" s="28">
        <f t="shared" si="97"/>
        <v>353000</v>
      </c>
      <c r="X501" s="6"/>
      <c r="Y501" s="28">
        <f t="shared" si="98"/>
        <v>0</v>
      </c>
      <c r="Z501" s="6" t="s">
        <v>31</v>
      </c>
      <c r="AA501" s="6" t="s">
        <v>32</v>
      </c>
      <c r="AB501" s="12" t="s">
        <v>60</v>
      </c>
    </row>
    <row r="502" spans="1:28" ht="67.5" x14ac:dyDescent="0.25">
      <c r="A502" s="41">
        <v>500</v>
      </c>
      <c r="B502" s="90" t="s">
        <v>1022</v>
      </c>
      <c r="C502" s="90" t="s">
        <v>1023</v>
      </c>
      <c r="D502" s="90" t="s">
        <v>1024</v>
      </c>
      <c r="E502" s="41">
        <f t="shared" si="88"/>
        <v>2</v>
      </c>
      <c r="F502" s="30">
        <v>1516963.0252</v>
      </c>
      <c r="G502" s="28">
        <f t="shared" si="89"/>
        <v>3033926.0504000001</v>
      </c>
      <c r="H502" s="88"/>
      <c r="I502" s="31">
        <f t="shared" si="90"/>
        <v>0</v>
      </c>
      <c r="J502" s="6"/>
      <c r="K502" s="28">
        <f t="shared" si="91"/>
        <v>0</v>
      </c>
      <c r="L502" s="6"/>
      <c r="M502" s="28">
        <f t="shared" si="92"/>
        <v>0</v>
      </c>
      <c r="N502" s="89"/>
      <c r="O502" s="28">
        <f t="shared" si="93"/>
        <v>0</v>
      </c>
      <c r="P502" s="6"/>
      <c r="Q502" s="28">
        <f t="shared" si="94"/>
        <v>0</v>
      </c>
      <c r="R502" s="6"/>
      <c r="S502" s="28">
        <f t="shared" si="95"/>
        <v>0</v>
      </c>
      <c r="T502" s="28"/>
      <c r="U502" s="28">
        <f t="shared" si="96"/>
        <v>0</v>
      </c>
      <c r="V502" s="6">
        <v>2</v>
      </c>
      <c r="W502" s="28">
        <f t="shared" si="97"/>
        <v>3033926.0504000001</v>
      </c>
      <c r="X502" s="6"/>
      <c r="Y502" s="28">
        <f t="shared" si="98"/>
        <v>0</v>
      </c>
      <c r="Z502" s="6" t="s">
        <v>31</v>
      </c>
      <c r="AA502" s="6" t="s">
        <v>32</v>
      </c>
      <c r="AB502" s="12" t="s">
        <v>60</v>
      </c>
    </row>
    <row r="503" spans="1:28" ht="40.5" x14ac:dyDescent="0.25">
      <c r="A503" s="41">
        <v>501</v>
      </c>
      <c r="B503" s="90" t="s">
        <v>1025</v>
      </c>
      <c r="C503" s="40" t="s">
        <v>1026</v>
      </c>
      <c r="D503" s="40" t="s">
        <v>1027</v>
      </c>
      <c r="E503" s="41">
        <f t="shared" si="88"/>
        <v>30</v>
      </c>
      <c r="F503" s="30">
        <v>1887917.6260000002</v>
      </c>
      <c r="G503" s="28">
        <f t="shared" si="89"/>
        <v>56637528.780000001</v>
      </c>
      <c r="H503" s="88"/>
      <c r="I503" s="31">
        <f t="shared" si="90"/>
        <v>0</v>
      </c>
      <c r="J503" s="6"/>
      <c r="K503" s="28">
        <f t="shared" si="91"/>
        <v>0</v>
      </c>
      <c r="L503" s="6">
        <v>30</v>
      </c>
      <c r="M503" s="28">
        <f t="shared" si="92"/>
        <v>56637528.780000001</v>
      </c>
      <c r="N503" s="89"/>
      <c r="O503" s="28">
        <f t="shared" si="93"/>
        <v>0</v>
      </c>
      <c r="P503" s="6"/>
      <c r="Q503" s="28">
        <f t="shared" si="94"/>
        <v>0</v>
      </c>
      <c r="R503" s="6"/>
      <c r="S503" s="28">
        <f t="shared" si="95"/>
        <v>0</v>
      </c>
      <c r="T503" s="28"/>
      <c r="U503" s="28">
        <f t="shared" si="96"/>
        <v>0</v>
      </c>
      <c r="V503" s="6"/>
      <c r="W503" s="28">
        <f t="shared" si="97"/>
        <v>0</v>
      </c>
      <c r="X503" s="6"/>
      <c r="Y503" s="28">
        <f t="shared" si="98"/>
        <v>0</v>
      </c>
      <c r="Z503" s="6" t="s">
        <v>31</v>
      </c>
      <c r="AA503" s="6" t="s">
        <v>32</v>
      </c>
      <c r="AB503" s="12" t="s">
        <v>76</v>
      </c>
    </row>
    <row r="504" spans="1:28" ht="27" x14ac:dyDescent="0.25">
      <c r="A504" s="41">
        <v>502</v>
      </c>
      <c r="B504" s="47" t="s">
        <v>1028</v>
      </c>
      <c r="C504" s="90" t="s">
        <v>35</v>
      </c>
      <c r="D504" s="90" t="s">
        <v>36</v>
      </c>
      <c r="E504" s="41">
        <f t="shared" si="88"/>
        <v>2</v>
      </c>
      <c r="F504" s="30">
        <v>2276945.5418499997</v>
      </c>
      <c r="G504" s="28">
        <f t="shared" si="89"/>
        <v>4553891.0836999994</v>
      </c>
      <c r="H504" s="88"/>
      <c r="I504" s="31">
        <f t="shared" si="90"/>
        <v>0</v>
      </c>
      <c r="J504" s="6"/>
      <c r="K504" s="28">
        <f t="shared" si="91"/>
        <v>0</v>
      </c>
      <c r="L504" s="6"/>
      <c r="M504" s="28">
        <f t="shared" si="92"/>
        <v>0</v>
      </c>
      <c r="N504" s="89"/>
      <c r="O504" s="28">
        <f t="shared" si="93"/>
        <v>0</v>
      </c>
      <c r="P504" s="6">
        <v>2</v>
      </c>
      <c r="Q504" s="28">
        <f t="shared" si="94"/>
        <v>4553891.0836999994</v>
      </c>
      <c r="R504" s="6"/>
      <c r="S504" s="28">
        <f t="shared" si="95"/>
        <v>0</v>
      </c>
      <c r="T504" s="28"/>
      <c r="U504" s="28">
        <f t="shared" si="96"/>
        <v>0</v>
      </c>
      <c r="V504" s="6"/>
      <c r="W504" s="28">
        <f t="shared" si="97"/>
        <v>0</v>
      </c>
      <c r="X504" s="6"/>
      <c r="Y504" s="28">
        <f t="shared" si="98"/>
        <v>0</v>
      </c>
      <c r="Z504" s="6" t="s">
        <v>31</v>
      </c>
      <c r="AA504" s="6" t="s">
        <v>32</v>
      </c>
      <c r="AB504" s="12" t="s">
        <v>37</v>
      </c>
    </row>
    <row r="505" spans="1:28" ht="40.5" x14ac:dyDescent="0.25">
      <c r="A505" s="41">
        <v>503</v>
      </c>
      <c r="B505" s="47" t="s">
        <v>1029</v>
      </c>
      <c r="C505" s="103" t="s">
        <v>1030</v>
      </c>
      <c r="D505" s="90" t="s">
        <v>36</v>
      </c>
      <c r="E505" s="41">
        <f t="shared" si="88"/>
        <v>2</v>
      </c>
      <c r="F505" s="30">
        <v>635963.46519999998</v>
      </c>
      <c r="G505" s="28">
        <f t="shared" si="89"/>
        <v>1271926.9304</v>
      </c>
      <c r="H505" s="88"/>
      <c r="I505" s="31">
        <f t="shared" si="90"/>
        <v>0</v>
      </c>
      <c r="J505" s="6"/>
      <c r="K505" s="28">
        <f t="shared" si="91"/>
        <v>0</v>
      </c>
      <c r="L505" s="6"/>
      <c r="M505" s="28">
        <f t="shared" si="92"/>
        <v>0</v>
      </c>
      <c r="N505" s="89"/>
      <c r="O505" s="28">
        <f t="shared" si="93"/>
        <v>0</v>
      </c>
      <c r="P505" s="6">
        <v>2</v>
      </c>
      <c r="Q505" s="28">
        <f t="shared" si="94"/>
        <v>1271926.9304</v>
      </c>
      <c r="R505" s="6"/>
      <c r="S505" s="28">
        <f t="shared" si="95"/>
        <v>0</v>
      </c>
      <c r="T505" s="28"/>
      <c r="U505" s="28">
        <f t="shared" si="96"/>
        <v>0</v>
      </c>
      <c r="V505" s="6"/>
      <c r="W505" s="28">
        <f t="shared" si="97"/>
        <v>0</v>
      </c>
      <c r="X505" s="6"/>
      <c r="Y505" s="28">
        <f t="shared" si="98"/>
        <v>0</v>
      </c>
      <c r="Z505" s="6" t="s">
        <v>31</v>
      </c>
      <c r="AA505" s="6" t="s">
        <v>32</v>
      </c>
      <c r="AB505" s="12" t="s">
        <v>37</v>
      </c>
    </row>
    <row r="506" spans="1:28" x14ac:dyDescent="0.25">
      <c r="A506" s="41">
        <v>504</v>
      </c>
      <c r="B506" s="92" t="s">
        <v>1031</v>
      </c>
      <c r="C506" s="40" t="s">
        <v>119</v>
      </c>
      <c r="D506" s="92" t="s">
        <v>132</v>
      </c>
      <c r="E506" s="41">
        <f t="shared" si="88"/>
        <v>1</v>
      </c>
      <c r="F506" s="30">
        <v>350990</v>
      </c>
      <c r="G506" s="28">
        <f t="shared" si="89"/>
        <v>350990</v>
      </c>
      <c r="H506" s="88"/>
      <c r="I506" s="31">
        <f t="shared" si="90"/>
        <v>0</v>
      </c>
      <c r="J506" s="6"/>
      <c r="K506" s="28">
        <f t="shared" si="91"/>
        <v>0</v>
      </c>
      <c r="L506" s="6">
        <v>1</v>
      </c>
      <c r="M506" s="28">
        <f t="shared" si="92"/>
        <v>350990</v>
      </c>
      <c r="N506" s="89"/>
      <c r="O506" s="28">
        <f t="shared" si="93"/>
        <v>0</v>
      </c>
      <c r="P506" s="6"/>
      <c r="Q506" s="28">
        <f t="shared" si="94"/>
        <v>0</v>
      </c>
      <c r="R506" s="6"/>
      <c r="S506" s="28">
        <f t="shared" si="95"/>
        <v>0</v>
      </c>
      <c r="T506" s="28"/>
      <c r="U506" s="28">
        <f t="shared" si="96"/>
        <v>0</v>
      </c>
      <c r="V506" s="6"/>
      <c r="W506" s="28">
        <f t="shared" si="97"/>
        <v>0</v>
      </c>
      <c r="X506" s="6"/>
      <c r="Y506" s="28">
        <f t="shared" si="98"/>
        <v>0</v>
      </c>
      <c r="Z506" s="6" t="s">
        <v>31</v>
      </c>
      <c r="AA506" s="6" t="s">
        <v>32</v>
      </c>
      <c r="AB506" s="12" t="s">
        <v>1032</v>
      </c>
    </row>
    <row r="507" spans="1:28" ht="27" x14ac:dyDescent="0.25">
      <c r="A507" s="41">
        <v>505</v>
      </c>
      <c r="B507" s="47" t="s">
        <v>1033</v>
      </c>
      <c r="C507" s="40" t="s">
        <v>35</v>
      </c>
      <c r="D507" s="40" t="s">
        <v>36</v>
      </c>
      <c r="E507" s="41">
        <f t="shared" si="88"/>
        <v>2</v>
      </c>
      <c r="F507" s="30">
        <v>524912.07717700326</v>
      </c>
      <c r="G507" s="28">
        <f t="shared" si="89"/>
        <v>1049824.1543540065</v>
      </c>
      <c r="H507" s="88"/>
      <c r="I507" s="31">
        <f t="shared" si="90"/>
        <v>0</v>
      </c>
      <c r="J507" s="6"/>
      <c r="K507" s="28">
        <f t="shared" si="91"/>
        <v>0</v>
      </c>
      <c r="L507" s="6">
        <v>2</v>
      </c>
      <c r="M507" s="28">
        <f t="shared" si="92"/>
        <v>1049824.1543540065</v>
      </c>
      <c r="N507" s="89"/>
      <c r="O507" s="28">
        <f t="shared" si="93"/>
        <v>0</v>
      </c>
      <c r="P507" s="6"/>
      <c r="Q507" s="28">
        <f t="shared" si="94"/>
        <v>0</v>
      </c>
      <c r="R507" s="6"/>
      <c r="S507" s="28">
        <f t="shared" si="95"/>
        <v>0</v>
      </c>
      <c r="T507" s="28"/>
      <c r="U507" s="28">
        <f t="shared" si="96"/>
        <v>0</v>
      </c>
      <c r="V507" s="6"/>
      <c r="W507" s="28">
        <f t="shared" si="97"/>
        <v>0</v>
      </c>
      <c r="X507" s="6"/>
      <c r="Y507" s="28">
        <f t="shared" si="98"/>
        <v>0</v>
      </c>
      <c r="Z507" s="6" t="s">
        <v>31</v>
      </c>
      <c r="AA507" s="6" t="s">
        <v>32</v>
      </c>
      <c r="AB507" s="12" t="s">
        <v>1032</v>
      </c>
    </row>
    <row r="508" spans="1:28" ht="27" x14ac:dyDescent="0.25">
      <c r="A508" s="41">
        <v>506</v>
      </c>
      <c r="B508" s="90" t="s">
        <v>1034</v>
      </c>
      <c r="C508" s="90" t="s">
        <v>1035</v>
      </c>
      <c r="D508" s="90" t="s">
        <v>336</v>
      </c>
      <c r="E508" s="41">
        <f t="shared" si="88"/>
        <v>2</v>
      </c>
      <c r="F508" s="30">
        <v>784790.33333333337</v>
      </c>
      <c r="G508" s="28">
        <f t="shared" si="89"/>
        <v>1569580.6666666667</v>
      </c>
      <c r="H508" s="88"/>
      <c r="I508" s="31">
        <f t="shared" si="90"/>
        <v>0</v>
      </c>
      <c r="J508" s="6"/>
      <c r="K508" s="28">
        <f t="shared" si="91"/>
        <v>0</v>
      </c>
      <c r="L508" s="6">
        <v>2</v>
      </c>
      <c r="M508" s="28">
        <f t="shared" si="92"/>
        <v>1569580.6666666667</v>
      </c>
      <c r="N508" s="89"/>
      <c r="O508" s="28">
        <f t="shared" si="93"/>
        <v>0</v>
      </c>
      <c r="P508" s="6"/>
      <c r="Q508" s="28">
        <f t="shared" si="94"/>
        <v>0</v>
      </c>
      <c r="R508" s="6"/>
      <c r="S508" s="28">
        <f t="shared" si="95"/>
        <v>0</v>
      </c>
      <c r="T508" s="28"/>
      <c r="U508" s="28">
        <f t="shared" si="96"/>
        <v>0</v>
      </c>
      <c r="V508" s="6"/>
      <c r="W508" s="28">
        <f t="shared" si="97"/>
        <v>0</v>
      </c>
      <c r="X508" s="6"/>
      <c r="Y508" s="28">
        <f t="shared" si="98"/>
        <v>0</v>
      </c>
      <c r="Z508" s="6" t="s">
        <v>31</v>
      </c>
      <c r="AA508" s="6" t="s">
        <v>32</v>
      </c>
      <c r="AB508" s="12" t="s">
        <v>1032</v>
      </c>
    </row>
    <row r="509" spans="1:28" ht="27" x14ac:dyDescent="0.25">
      <c r="A509" s="41">
        <v>507</v>
      </c>
      <c r="B509" s="90" t="s">
        <v>1036</v>
      </c>
      <c r="C509" s="40" t="s">
        <v>1037</v>
      </c>
      <c r="D509" s="40" t="s">
        <v>199</v>
      </c>
      <c r="E509" s="41">
        <f t="shared" si="88"/>
        <v>3</v>
      </c>
      <c r="F509" s="30">
        <v>212104.38571428572</v>
      </c>
      <c r="G509" s="28">
        <f t="shared" si="89"/>
        <v>636313.15714285709</v>
      </c>
      <c r="H509" s="88"/>
      <c r="I509" s="31">
        <f t="shared" si="90"/>
        <v>0</v>
      </c>
      <c r="J509" s="6">
        <v>1</v>
      </c>
      <c r="K509" s="28">
        <f t="shared" si="91"/>
        <v>212104.38571428572</v>
      </c>
      <c r="L509" s="6">
        <v>1</v>
      </c>
      <c r="M509" s="28">
        <f t="shared" si="92"/>
        <v>212104.38571428572</v>
      </c>
      <c r="N509" s="89"/>
      <c r="O509" s="28">
        <f t="shared" si="93"/>
        <v>0</v>
      </c>
      <c r="P509" s="6"/>
      <c r="Q509" s="28">
        <f t="shared" si="94"/>
        <v>0</v>
      </c>
      <c r="R509" s="6"/>
      <c r="S509" s="28">
        <f t="shared" si="95"/>
        <v>0</v>
      </c>
      <c r="T509" s="28"/>
      <c r="U509" s="28">
        <f t="shared" si="96"/>
        <v>0</v>
      </c>
      <c r="V509" s="6">
        <v>1</v>
      </c>
      <c r="W509" s="28">
        <f t="shared" si="97"/>
        <v>212104.38571428572</v>
      </c>
      <c r="X509" s="6"/>
      <c r="Y509" s="28">
        <f t="shared" si="98"/>
        <v>0</v>
      </c>
      <c r="Z509" s="6" t="s">
        <v>31</v>
      </c>
      <c r="AA509" s="6" t="s">
        <v>32</v>
      </c>
      <c r="AB509" s="12" t="s">
        <v>1032</v>
      </c>
    </row>
    <row r="510" spans="1:28" x14ac:dyDescent="0.25">
      <c r="A510" s="41">
        <v>508</v>
      </c>
      <c r="B510" s="92" t="s">
        <v>1038</v>
      </c>
      <c r="C510" s="92" t="s">
        <v>151</v>
      </c>
      <c r="D510" s="40" t="s">
        <v>1039</v>
      </c>
      <c r="E510" s="41">
        <f t="shared" si="88"/>
        <v>2</v>
      </c>
      <c r="F510" s="30">
        <v>232050</v>
      </c>
      <c r="G510" s="28">
        <f t="shared" si="89"/>
        <v>464100</v>
      </c>
      <c r="H510" s="88"/>
      <c r="I510" s="31">
        <f t="shared" si="90"/>
        <v>0</v>
      </c>
      <c r="J510" s="6"/>
      <c r="K510" s="28">
        <f t="shared" si="91"/>
        <v>0</v>
      </c>
      <c r="L510" s="6"/>
      <c r="M510" s="28">
        <f t="shared" si="92"/>
        <v>0</v>
      </c>
      <c r="N510" s="89"/>
      <c r="O510" s="28">
        <f t="shared" si="93"/>
        <v>0</v>
      </c>
      <c r="P510" s="6"/>
      <c r="Q510" s="28">
        <f t="shared" si="94"/>
        <v>0</v>
      </c>
      <c r="R510" s="6"/>
      <c r="S510" s="28">
        <f t="shared" si="95"/>
        <v>0</v>
      </c>
      <c r="T510" s="28"/>
      <c r="U510" s="28">
        <f t="shared" si="96"/>
        <v>0</v>
      </c>
      <c r="V510" s="6">
        <v>2</v>
      </c>
      <c r="W510" s="28">
        <f t="shared" si="97"/>
        <v>464100</v>
      </c>
      <c r="X510" s="6"/>
      <c r="Y510" s="28">
        <f t="shared" si="98"/>
        <v>0</v>
      </c>
      <c r="Z510" s="6" t="s">
        <v>31</v>
      </c>
      <c r="AA510" s="6" t="s">
        <v>32</v>
      </c>
      <c r="AB510" s="12" t="s">
        <v>60</v>
      </c>
    </row>
    <row r="511" spans="1:28" ht="27" x14ac:dyDescent="0.25">
      <c r="A511" s="41">
        <v>509</v>
      </c>
      <c r="B511" s="40" t="s">
        <v>1040</v>
      </c>
      <c r="C511" s="92" t="s">
        <v>151</v>
      </c>
      <c r="D511" s="40" t="s">
        <v>1041</v>
      </c>
      <c r="E511" s="41">
        <f t="shared" si="88"/>
        <v>3</v>
      </c>
      <c r="F511" s="30">
        <v>471240</v>
      </c>
      <c r="G511" s="28">
        <f t="shared" si="89"/>
        <v>1413720</v>
      </c>
      <c r="H511" s="88"/>
      <c r="I511" s="31">
        <f t="shared" si="90"/>
        <v>0</v>
      </c>
      <c r="J511" s="6"/>
      <c r="K511" s="28">
        <f t="shared" si="91"/>
        <v>0</v>
      </c>
      <c r="L511" s="6"/>
      <c r="M511" s="28">
        <f t="shared" si="92"/>
        <v>0</v>
      </c>
      <c r="N511" s="89"/>
      <c r="O511" s="28">
        <f t="shared" si="93"/>
        <v>0</v>
      </c>
      <c r="P511" s="6">
        <v>1</v>
      </c>
      <c r="Q511" s="28">
        <f t="shared" si="94"/>
        <v>471240</v>
      </c>
      <c r="R511" s="6"/>
      <c r="S511" s="28">
        <f t="shared" si="95"/>
        <v>0</v>
      </c>
      <c r="T511" s="28"/>
      <c r="U511" s="28">
        <f t="shared" si="96"/>
        <v>0</v>
      </c>
      <c r="V511" s="6">
        <v>2</v>
      </c>
      <c r="W511" s="28">
        <f t="shared" si="97"/>
        <v>942480</v>
      </c>
      <c r="X511" s="6"/>
      <c r="Y511" s="28">
        <f t="shared" si="98"/>
        <v>0</v>
      </c>
      <c r="Z511" s="6" t="s">
        <v>31</v>
      </c>
      <c r="AA511" s="6" t="s">
        <v>32</v>
      </c>
      <c r="AB511" s="12" t="s">
        <v>60</v>
      </c>
    </row>
    <row r="512" spans="1:28" x14ac:dyDescent="0.25">
      <c r="A512" s="41">
        <v>510</v>
      </c>
      <c r="B512" s="90" t="s">
        <v>1042</v>
      </c>
      <c r="C512" s="90" t="s">
        <v>1043</v>
      </c>
      <c r="D512" s="90" t="s">
        <v>336</v>
      </c>
      <c r="E512" s="41">
        <f t="shared" si="88"/>
        <v>8</v>
      </c>
      <c r="F512" s="30">
        <v>591671.96854641172</v>
      </c>
      <c r="G512" s="28">
        <f t="shared" si="89"/>
        <v>4733375.7483712938</v>
      </c>
      <c r="H512" s="88"/>
      <c r="I512" s="31">
        <f t="shared" si="90"/>
        <v>0</v>
      </c>
      <c r="J512" s="6"/>
      <c r="K512" s="28">
        <f t="shared" si="91"/>
        <v>0</v>
      </c>
      <c r="L512" s="6">
        <v>8</v>
      </c>
      <c r="M512" s="28">
        <f t="shared" si="92"/>
        <v>4733375.7483712938</v>
      </c>
      <c r="N512" s="89"/>
      <c r="O512" s="28">
        <f t="shared" si="93"/>
        <v>0</v>
      </c>
      <c r="P512" s="6"/>
      <c r="Q512" s="28">
        <f t="shared" si="94"/>
        <v>0</v>
      </c>
      <c r="R512" s="6"/>
      <c r="S512" s="28">
        <f t="shared" si="95"/>
        <v>0</v>
      </c>
      <c r="T512" s="28"/>
      <c r="U512" s="28">
        <f t="shared" si="96"/>
        <v>0</v>
      </c>
      <c r="V512" s="6"/>
      <c r="W512" s="28">
        <f t="shared" si="97"/>
        <v>0</v>
      </c>
      <c r="X512" s="6"/>
      <c r="Y512" s="28">
        <f t="shared" si="98"/>
        <v>0</v>
      </c>
      <c r="Z512" s="6" t="s">
        <v>31</v>
      </c>
      <c r="AA512" s="6" t="s">
        <v>32</v>
      </c>
      <c r="AB512" s="12" t="s">
        <v>76</v>
      </c>
    </row>
    <row r="513" spans="1:28" ht="27" x14ac:dyDescent="0.25">
      <c r="A513" s="41">
        <v>511</v>
      </c>
      <c r="B513" s="40" t="s">
        <v>1044</v>
      </c>
      <c r="C513" s="40" t="s">
        <v>849</v>
      </c>
      <c r="D513" s="40" t="s">
        <v>399</v>
      </c>
      <c r="E513" s="41">
        <f t="shared" ref="E513:E574" si="99">+H513+J513+L513+N513+P513+R513+T513+V513+X513</f>
        <v>1</v>
      </c>
      <c r="F513" s="30">
        <v>353000</v>
      </c>
      <c r="G513" s="28">
        <f t="shared" ref="G513:G574" si="100">+IFERROR(E513*F513," ")</f>
        <v>353000</v>
      </c>
      <c r="H513" s="88"/>
      <c r="I513" s="31">
        <f t="shared" ref="I513:I574" si="101">+IFERROR(H513*$F513," ")</f>
        <v>0</v>
      </c>
      <c r="J513" s="6"/>
      <c r="K513" s="28">
        <f t="shared" ref="K513:K574" si="102">+IFERROR(J513*$F513," ")</f>
        <v>0</v>
      </c>
      <c r="L513" s="6"/>
      <c r="M513" s="28">
        <f t="shared" ref="M513:M574" si="103">+IFERROR(L513*$F513," ")</f>
        <v>0</v>
      </c>
      <c r="N513" s="89"/>
      <c r="O513" s="28">
        <f t="shared" ref="O513:O574" si="104">+IFERROR(N513*$F513," ")</f>
        <v>0</v>
      </c>
      <c r="P513" s="6"/>
      <c r="Q513" s="28">
        <f t="shared" ref="Q513:Q574" si="105">+IFERROR(P513*$F513," ")</f>
        <v>0</v>
      </c>
      <c r="R513" s="6"/>
      <c r="S513" s="28">
        <f t="shared" ref="S513:S574" si="106">+IFERROR(R513*$F513," ")</f>
        <v>0</v>
      </c>
      <c r="T513" s="28"/>
      <c r="U513" s="28">
        <f t="shared" ref="U513:U574" si="107">+IFERROR(T513*$F513," ")</f>
        <v>0</v>
      </c>
      <c r="V513" s="6">
        <v>1</v>
      </c>
      <c r="W513" s="28">
        <f t="shared" ref="W513:W574" si="108">+IFERROR(V513*$F513," ")</f>
        <v>353000</v>
      </c>
      <c r="X513" s="6"/>
      <c r="Y513" s="28">
        <f t="shared" ref="Y513:Y574" si="109">+IFERROR(X513*$F513," ")</f>
        <v>0</v>
      </c>
      <c r="Z513" s="6" t="s">
        <v>32</v>
      </c>
      <c r="AA513" s="6" t="s">
        <v>32</v>
      </c>
      <c r="AB513" s="12" t="s">
        <v>60</v>
      </c>
    </row>
    <row r="514" spans="1:28" ht="27" x14ac:dyDescent="0.25">
      <c r="A514" s="41">
        <v>512</v>
      </c>
      <c r="B514" s="47" t="s">
        <v>1045</v>
      </c>
      <c r="C514" s="40" t="s">
        <v>35</v>
      </c>
      <c r="D514" s="40" t="s">
        <v>36</v>
      </c>
      <c r="E514" s="41">
        <f t="shared" si="99"/>
        <v>2</v>
      </c>
      <c r="F514" s="30">
        <v>3311815.7673999998</v>
      </c>
      <c r="G514" s="28">
        <f t="shared" si="100"/>
        <v>6623631.5347999996</v>
      </c>
      <c r="H514" s="88"/>
      <c r="I514" s="31">
        <f t="shared" si="101"/>
        <v>0</v>
      </c>
      <c r="J514" s="6"/>
      <c r="K514" s="28">
        <f t="shared" si="102"/>
        <v>0</v>
      </c>
      <c r="L514" s="6">
        <v>2</v>
      </c>
      <c r="M514" s="28">
        <f t="shared" si="103"/>
        <v>6623631.5347999996</v>
      </c>
      <c r="N514" s="89"/>
      <c r="O514" s="28">
        <f t="shared" si="104"/>
        <v>0</v>
      </c>
      <c r="P514" s="6"/>
      <c r="Q514" s="28">
        <f t="shared" si="105"/>
        <v>0</v>
      </c>
      <c r="R514" s="6"/>
      <c r="S514" s="28">
        <f t="shared" si="106"/>
        <v>0</v>
      </c>
      <c r="T514" s="28"/>
      <c r="U514" s="28">
        <f t="shared" si="107"/>
        <v>0</v>
      </c>
      <c r="V514" s="6"/>
      <c r="W514" s="28">
        <f t="shared" si="108"/>
        <v>0</v>
      </c>
      <c r="X514" s="6"/>
      <c r="Y514" s="28">
        <f t="shared" si="109"/>
        <v>0</v>
      </c>
      <c r="Z514" s="6" t="s">
        <v>31</v>
      </c>
      <c r="AA514" s="6" t="s">
        <v>32</v>
      </c>
      <c r="AB514" s="12" t="s">
        <v>76</v>
      </c>
    </row>
    <row r="515" spans="1:28" ht="40.5" x14ac:dyDescent="0.25">
      <c r="A515" s="41">
        <v>513</v>
      </c>
      <c r="B515" s="90" t="s">
        <v>1046</v>
      </c>
      <c r="C515" s="40" t="s">
        <v>1047</v>
      </c>
      <c r="D515" s="40" t="s">
        <v>1048</v>
      </c>
      <c r="E515" s="41">
        <f t="shared" si="99"/>
        <v>57</v>
      </c>
      <c r="F515" s="30">
        <v>1067055.0244387588</v>
      </c>
      <c r="G515" s="28">
        <f t="shared" si="100"/>
        <v>60822136.393009253</v>
      </c>
      <c r="H515" s="88"/>
      <c r="I515" s="31">
        <f t="shared" si="101"/>
        <v>0</v>
      </c>
      <c r="J515" s="6">
        <v>5</v>
      </c>
      <c r="K515" s="28">
        <f t="shared" si="102"/>
        <v>5335275.1221937947</v>
      </c>
      <c r="L515" s="6">
        <v>10</v>
      </c>
      <c r="M515" s="28">
        <f t="shared" si="103"/>
        <v>10670550.244387589</v>
      </c>
      <c r="N515" s="89"/>
      <c r="O515" s="28">
        <f t="shared" si="104"/>
        <v>0</v>
      </c>
      <c r="P515" s="6">
        <v>7</v>
      </c>
      <c r="Q515" s="28">
        <f t="shared" si="105"/>
        <v>7469385.1710713115</v>
      </c>
      <c r="R515" s="6">
        <v>35</v>
      </c>
      <c r="S515" s="28">
        <f t="shared" si="106"/>
        <v>37346925.855356559</v>
      </c>
      <c r="T515" s="28"/>
      <c r="U515" s="28">
        <f t="shared" si="107"/>
        <v>0</v>
      </c>
      <c r="V515" s="6"/>
      <c r="W515" s="28">
        <f t="shared" si="108"/>
        <v>0</v>
      </c>
      <c r="X515" s="6"/>
      <c r="Y515" s="28">
        <f t="shared" si="109"/>
        <v>0</v>
      </c>
      <c r="Z515" s="6" t="s">
        <v>31</v>
      </c>
      <c r="AA515" s="6" t="s">
        <v>32</v>
      </c>
      <c r="AB515" s="12" t="s">
        <v>56</v>
      </c>
    </row>
    <row r="516" spans="1:28" ht="27" x14ac:dyDescent="0.25">
      <c r="A516" s="41">
        <v>514</v>
      </c>
      <c r="B516" s="90" t="s">
        <v>1049</v>
      </c>
      <c r="C516" s="40" t="s">
        <v>1050</v>
      </c>
      <c r="D516" s="40" t="s">
        <v>336</v>
      </c>
      <c r="E516" s="41">
        <f t="shared" si="99"/>
        <v>4</v>
      </c>
      <c r="F516" s="30">
        <v>980169.11555639596</v>
      </c>
      <c r="G516" s="28">
        <f t="shared" si="100"/>
        <v>3920676.4622255838</v>
      </c>
      <c r="H516" s="88"/>
      <c r="I516" s="31">
        <f t="shared" si="101"/>
        <v>0</v>
      </c>
      <c r="J516" s="6"/>
      <c r="K516" s="28">
        <f t="shared" si="102"/>
        <v>0</v>
      </c>
      <c r="L516" s="6">
        <v>3</v>
      </c>
      <c r="M516" s="28">
        <f t="shared" si="103"/>
        <v>2940507.3466691878</v>
      </c>
      <c r="N516" s="89"/>
      <c r="O516" s="28">
        <f t="shared" si="104"/>
        <v>0</v>
      </c>
      <c r="P516" s="6"/>
      <c r="Q516" s="28">
        <f t="shared" si="105"/>
        <v>0</v>
      </c>
      <c r="R516" s="6">
        <v>1</v>
      </c>
      <c r="S516" s="28">
        <f t="shared" si="106"/>
        <v>980169.11555639596</v>
      </c>
      <c r="T516" s="28"/>
      <c r="U516" s="28">
        <f t="shared" si="107"/>
        <v>0</v>
      </c>
      <c r="V516" s="6"/>
      <c r="W516" s="28">
        <f t="shared" si="108"/>
        <v>0</v>
      </c>
      <c r="X516" s="6"/>
      <c r="Y516" s="28">
        <f t="shared" si="109"/>
        <v>0</v>
      </c>
      <c r="Z516" s="6" t="s">
        <v>31</v>
      </c>
      <c r="AA516" s="6" t="s">
        <v>32</v>
      </c>
      <c r="AB516" s="12" t="s">
        <v>76</v>
      </c>
    </row>
    <row r="517" spans="1:28" ht="67.5" x14ac:dyDescent="0.25">
      <c r="A517" s="41">
        <v>515</v>
      </c>
      <c r="B517" s="47" t="s">
        <v>1051</v>
      </c>
      <c r="C517" s="40" t="s">
        <v>35</v>
      </c>
      <c r="D517" s="40" t="s">
        <v>36</v>
      </c>
      <c r="E517" s="41">
        <f t="shared" si="99"/>
        <v>6</v>
      </c>
      <c r="F517" s="30">
        <v>939184.61629999999</v>
      </c>
      <c r="G517" s="28">
        <f t="shared" si="100"/>
        <v>5635107.6978000002</v>
      </c>
      <c r="H517" s="88"/>
      <c r="I517" s="31">
        <f t="shared" si="101"/>
        <v>0</v>
      </c>
      <c r="J517" s="6"/>
      <c r="K517" s="28">
        <f t="shared" si="102"/>
        <v>0</v>
      </c>
      <c r="L517" s="6"/>
      <c r="M517" s="28">
        <f t="shared" si="103"/>
        <v>0</v>
      </c>
      <c r="N517" s="89"/>
      <c r="O517" s="28">
        <f t="shared" si="104"/>
        <v>0</v>
      </c>
      <c r="P517" s="6">
        <v>6</v>
      </c>
      <c r="Q517" s="28">
        <f t="shared" si="105"/>
        <v>5635107.6978000002</v>
      </c>
      <c r="R517" s="6"/>
      <c r="S517" s="28">
        <f t="shared" si="106"/>
        <v>0</v>
      </c>
      <c r="T517" s="28"/>
      <c r="U517" s="28">
        <f t="shared" si="107"/>
        <v>0</v>
      </c>
      <c r="V517" s="6"/>
      <c r="W517" s="28">
        <f t="shared" si="108"/>
        <v>0</v>
      </c>
      <c r="X517" s="6"/>
      <c r="Y517" s="28">
        <f t="shared" si="109"/>
        <v>0</v>
      </c>
      <c r="Z517" s="6" t="s">
        <v>31</v>
      </c>
      <c r="AA517" s="6" t="s">
        <v>32</v>
      </c>
      <c r="AB517" s="12" t="s">
        <v>37</v>
      </c>
    </row>
    <row r="518" spans="1:28" ht="27" x14ac:dyDescent="0.25">
      <c r="A518" s="41">
        <v>516</v>
      </c>
      <c r="B518" s="103" t="s">
        <v>1052</v>
      </c>
      <c r="C518" s="99" t="s">
        <v>1053</v>
      </c>
      <c r="D518" s="40" t="s">
        <v>1054</v>
      </c>
      <c r="E518" s="41">
        <f t="shared" si="99"/>
        <v>10</v>
      </c>
      <c r="F518" s="30">
        <v>673251.26781731343</v>
      </c>
      <c r="G518" s="28">
        <f t="shared" si="100"/>
        <v>6732512.6781731341</v>
      </c>
      <c r="H518" s="88"/>
      <c r="I518" s="31">
        <f t="shared" si="101"/>
        <v>0</v>
      </c>
      <c r="J518" s="6"/>
      <c r="K518" s="28">
        <f t="shared" si="102"/>
        <v>0</v>
      </c>
      <c r="L518" s="6">
        <v>1</v>
      </c>
      <c r="M518" s="28">
        <f t="shared" si="103"/>
        <v>673251.26781731343</v>
      </c>
      <c r="N518" s="89"/>
      <c r="O518" s="28">
        <f t="shared" si="104"/>
        <v>0</v>
      </c>
      <c r="P518" s="6">
        <v>3</v>
      </c>
      <c r="Q518" s="28">
        <f t="shared" si="105"/>
        <v>2019753.8034519404</v>
      </c>
      <c r="R518" s="6">
        <v>6</v>
      </c>
      <c r="S518" s="28">
        <f t="shared" si="106"/>
        <v>4039507.6069038808</v>
      </c>
      <c r="T518" s="28"/>
      <c r="U518" s="28">
        <f t="shared" si="107"/>
        <v>0</v>
      </c>
      <c r="V518" s="6"/>
      <c r="W518" s="28">
        <f t="shared" si="108"/>
        <v>0</v>
      </c>
      <c r="X518" s="6"/>
      <c r="Y518" s="28">
        <f t="shared" si="109"/>
        <v>0</v>
      </c>
      <c r="Z518" s="6" t="s">
        <v>31</v>
      </c>
      <c r="AA518" s="6" t="s">
        <v>32</v>
      </c>
      <c r="AB518" s="12" t="s">
        <v>56</v>
      </c>
    </row>
    <row r="519" spans="1:28" x14ac:dyDescent="0.25">
      <c r="A519" s="41">
        <v>517</v>
      </c>
      <c r="B519" s="90" t="s">
        <v>1055</v>
      </c>
      <c r="C519" s="40" t="s">
        <v>78</v>
      </c>
      <c r="D519" s="40" t="s">
        <v>1056</v>
      </c>
      <c r="E519" s="41">
        <f t="shared" si="99"/>
        <v>3</v>
      </c>
      <c r="F519" s="30">
        <v>485262.14467942837</v>
      </c>
      <c r="G519" s="28">
        <f t="shared" si="100"/>
        <v>1455786.4340382852</v>
      </c>
      <c r="H519" s="88">
        <v>1</v>
      </c>
      <c r="I519" s="31">
        <f t="shared" si="101"/>
        <v>485262.14467942837</v>
      </c>
      <c r="J519" s="6">
        <v>1</v>
      </c>
      <c r="K519" s="28">
        <f t="shared" si="102"/>
        <v>485262.14467942837</v>
      </c>
      <c r="L519" s="6"/>
      <c r="M519" s="28">
        <f t="shared" si="103"/>
        <v>0</v>
      </c>
      <c r="N519" s="89"/>
      <c r="O519" s="28">
        <f t="shared" si="104"/>
        <v>0</v>
      </c>
      <c r="P519" s="6"/>
      <c r="Q519" s="28">
        <f t="shared" si="105"/>
        <v>0</v>
      </c>
      <c r="R519" s="6"/>
      <c r="S519" s="28">
        <f t="shared" si="106"/>
        <v>0</v>
      </c>
      <c r="T519" s="28"/>
      <c r="U519" s="28">
        <f t="shared" si="107"/>
        <v>0</v>
      </c>
      <c r="V519" s="6">
        <v>1</v>
      </c>
      <c r="W519" s="28">
        <f t="shared" si="108"/>
        <v>485262.14467942837</v>
      </c>
      <c r="X519" s="6"/>
      <c r="Y519" s="28">
        <f t="shared" si="109"/>
        <v>0</v>
      </c>
      <c r="Z519" s="6" t="s">
        <v>31</v>
      </c>
      <c r="AA519" s="6" t="s">
        <v>32</v>
      </c>
      <c r="AB519" s="12" t="s">
        <v>60</v>
      </c>
    </row>
    <row r="520" spans="1:28" x14ac:dyDescent="0.25">
      <c r="A520" s="41">
        <v>518</v>
      </c>
      <c r="B520" s="90" t="s">
        <v>1057</v>
      </c>
      <c r="C520" s="40" t="s">
        <v>1058</v>
      </c>
      <c r="D520" s="40" t="s">
        <v>209</v>
      </c>
      <c r="E520" s="41">
        <f t="shared" si="99"/>
        <v>3</v>
      </c>
      <c r="F520" s="30">
        <v>327418.63509733329</v>
      </c>
      <c r="G520" s="28">
        <f t="shared" si="100"/>
        <v>982255.90529199992</v>
      </c>
      <c r="H520" s="88">
        <v>1</v>
      </c>
      <c r="I520" s="31">
        <f t="shared" si="101"/>
        <v>327418.63509733329</v>
      </c>
      <c r="J520" s="6">
        <v>1</v>
      </c>
      <c r="K520" s="28">
        <f t="shared" si="102"/>
        <v>327418.63509733329</v>
      </c>
      <c r="L520" s="6"/>
      <c r="M520" s="28">
        <f t="shared" si="103"/>
        <v>0</v>
      </c>
      <c r="N520" s="89"/>
      <c r="O520" s="28">
        <f t="shared" si="104"/>
        <v>0</v>
      </c>
      <c r="P520" s="6"/>
      <c r="Q520" s="28">
        <f t="shared" si="105"/>
        <v>0</v>
      </c>
      <c r="R520" s="6"/>
      <c r="S520" s="28">
        <f t="shared" si="106"/>
        <v>0</v>
      </c>
      <c r="T520" s="28"/>
      <c r="U520" s="28">
        <f t="shared" si="107"/>
        <v>0</v>
      </c>
      <c r="V520" s="6">
        <v>1</v>
      </c>
      <c r="W520" s="28">
        <f t="shared" si="108"/>
        <v>327418.63509733329</v>
      </c>
      <c r="X520" s="6"/>
      <c r="Y520" s="28">
        <f t="shared" si="109"/>
        <v>0</v>
      </c>
      <c r="Z520" s="6" t="s">
        <v>31</v>
      </c>
      <c r="AA520" s="6" t="s">
        <v>32</v>
      </c>
      <c r="AB520" s="12" t="s">
        <v>60</v>
      </c>
    </row>
    <row r="521" spans="1:28" x14ac:dyDescent="0.25">
      <c r="A521" s="41">
        <v>519</v>
      </c>
      <c r="B521" s="90" t="s">
        <v>1059</v>
      </c>
      <c r="C521" s="40" t="s">
        <v>1058</v>
      </c>
      <c r="D521" s="40" t="s">
        <v>1060</v>
      </c>
      <c r="E521" s="41">
        <f t="shared" si="99"/>
        <v>1</v>
      </c>
      <c r="F521" s="30">
        <v>734368.05166666675</v>
      </c>
      <c r="G521" s="28">
        <f t="shared" si="100"/>
        <v>734368.05166666675</v>
      </c>
      <c r="H521" s="88"/>
      <c r="I521" s="31">
        <f t="shared" si="101"/>
        <v>0</v>
      </c>
      <c r="J521" s="6"/>
      <c r="K521" s="28">
        <f t="shared" si="102"/>
        <v>0</v>
      </c>
      <c r="L521" s="6">
        <v>1</v>
      </c>
      <c r="M521" s="28">
        <f t="shared" si="103"/>
        <v>734368.05166666675</v>
      </c>
      <c r="N521" s="89"/>
      <c r="O521" s="28">
        <f t="shared" si="104"/>
        <v>0</v>
      </c>
      <c r="P521" s="6"/>
      <c r="Q521" s="28">
        <f t="shared" si="105"/>
        <v>0</v>
      </c>
      <c r="R521" s="6"/>
      <c r="S521" s="28">
        <f t="shared" si="106"/>
        <v>0</v>
      </c>
      <c r="T521" s="28"/>
      <c r="U521" s="28">
        <f t="shared" si="107"/>
        <v>0</v>
      </c>
      <c r="V521" s="6"/>
      <c r="W521" s="28">
        <f t="shared" si="108"/>
        <v>0</v>
      </c>
      <c r="X521" s="6"/>
      <c r="Y521" s="28">
        <f t="shared" si="109"/>
        <v>0</v>
      </c>
      <c r="Z521" s="6" t="s">
        <v>31</v>
      </c>
      <c r="AA521" s="6" t="s">
        <v>32</v>
      </c>
      <c r="AB521" s="12" t="s">
        <v>76</v>
      </c>
    </row>
    <row r="522" spans="1:28" ht="40.5" x14ac:dyDescent="0.25">
      <c r="A522" s="41">
        <v>520</v>
      </c>
      <c r="B522" s="90" t="s">
        <v>1061</v>
      </c>
      <c r="C522" s="40" t="s">
        <v>1062</v>
      </c>
      <c r="D522" s="40" t="s">
        <v>563</v>
      </c>
      <c r="E522" s="41">
        <f t="shared" si="99"/>
        <v>1</v>
      </c>
      <c r="F522" s="30">
        <v>4282436.102</v>
      </c>
      <c r="G522" s="28">
        <f t="shared" si="100"/>
        <v>4282436.102</v>
      </c>
      <c r="H522" s="88">
        <v>1</v>
      </c>
      <c r="I522" s="31">
        <f t="shared" si="101"/>
        <v>4282436.102</v>
      </c>
      <c r="J522" s="6"/>
      <c r="K522" s="28">
        <f t="shared" si="102"/>
        <v>0</v>
      </c>
      <c r="L522" s="6"/>
      <c r="M522" s="28">
        <f t="shared" si="103"/>
        <v>0</v>
      </c>
      <c r="N522" s="89"/>
      <c r="O522" s="28">
        <f t="shared" si="104"/>
        <v>0</v>
      </c>
      <c r="P522" s="6"/>
      <c r="Q522" s="28">
        <f t="shared" si="105"/>
        <v>0</v>
      </c>
      <c r="R522" s="6"/>
      <c r="S522" s="28">
        <f t="shared" si="106"/>
        <v>0</v>
      </c>
      <c r="T522" s="28"/>
      <c r="U522" s="28">
        <f t="shared" si="107"/>
        <v>0</v>
      </c>
      <c r="V522" s="6"/>
      <c r="W522" s="28">
        <f t="shared" si="108"/>
        <v>0</v>
      </c>
      <c r="X522" s="6"/>
      <c r="Y522" s="28">
        <f t="shared" si="109"/>
        <v>0</v>
      </c>
      <c r="Z522" s="6" t="s">
        <v>31</v>
      </c>
      <c r="AA522" s="6" t="s">
        <v>32</v>
      </c>
      <c r="AB522" s="12" t="s">
        <v>33</v>
      </c>
    </row>
    <row r="523" spans="1:28" x14ac:dyDescent="0.25">
      <c r="A523" s="41">
        <v>521</v>
      </c>
      <c r="B523" s="92" t="s">
        <v>1063</v>
      </c>
      <c r="C523" s="40" t="s">
        <v>119</v>
      </c>
      <c r="D523" s="92" t="s">
        <v>132</v>
      </c>
      <c r="E523" s="41">
        <f t="shared" si="99"/>
        <v>1</v>
      </c>
      <c r="F523" s="30">
        <v>2289560</v>
      </c>
      <c r="G523" s="28">
        <f t="shared" si="100"/>
        <v>2289560</v>
      </c>
      <c r="H523" s="88"/>
      <c r="I523" s="31">
        <f t="shared" si="101"/>
        <v>0</v>
      </c>
      <c r="J523" s="6"/>
      <c r="K523" s="28">
        <f t="shared" si="102"/>
        <v>0</v>
      </c>
      <c r="L523" s="6">
        <v>1</v>
      </c>
      <c r="M523" s="28">
        <f t="shared" si="103"/>
        <v>2289560</v>
      </c>
      <c r="N523" s="89"/>
      <c r="O523" s="28">
        <f t="shared" si="104"/>
        <v>0</v>
      </c>
      <c r="P523" s="6"/>
      <c r="Q523" s="28">
        <f t="shared" si="105"/>
        <v>0</v>
      </c>
      <c r="R523" s="6"/>
      <c r="S523" s="28">
        <f t="shared" si="106"/>
        <v>0</v>
      </c>
      <c r="T523" s="28"/>
      <c r="U523" s="28">
        <f t="shared" si="107"/>
        <v>0</v>
      </c>
      <c r="V523" s="6"/>
      <c r="W523" s="28">
        <f t="shared" si="108"/>
        <v>0</v>
      </c>
      <c r="X523" s="6"/>
      <c r="Y523" s="28">
        <f t="shared" si="109"/>
        <v>0</v>
      </c>
      <c r="Z523" s="6" t="s">
        <v>31</v>
      </c>
      <c r="AA523" s="6" t="s">
        <v>32</v>
      </c>
      <c r="AB523" s="12" t="s">
        <v>76</v>
      </c>
    </row>
    <row r="524" spans="1:28" x14ac:dyDescent="0.25">
      <c r="A524" s="41">
        <v>522</v>
      </c>
      <c r="B524" s="90" t="s">
        <v>1064</v>
      </c>
      <c r="C524" s="94"/>
      <c r="D524" s="94" t="s">
        <v>262</v>
      </c>
      <c r="E524" s="41">
        <f t="shared" si="99"/>
        <v>2</v>
      </c>
      <c r="F524" s="30">
        <v>3600793.8714000001</v>
      </c>
      <c r="G524" s="28">
        <f t="shared" si="100"/>
        <v>7201587.7428000001</v>
      </c>
      <c r="H524" s="88"/>
      <c r="I524" s="31">
        <f t="shared" si="101"/>
        <v>0</v>
      </c>
      <c r="J524" s="6">
        <v>1</v>
      </c>
      <c r="K524" s="28">
        <f t="shared" si="102"/>
        <v>3600793.8714000001</v>
      </c>
      <c r="L524" s="6">
        <v>1</v>
      </c>
      <c r="M524" s="28">
        <f t="shared" si="103"/>
        <v>3600793.8714000001</v>
      </c>
      <c r="N524" s="89"/>
      <c r="O524" s="28">
        <f t="shared" si="104"/>
        <v>0</v>
      </c>
      <c r="P524" s="6"/>
      <c r="Q524" s="28">
        <f t="shared" si="105"/>
        <v>0</v>
      </c>
      <c r="R524" s="6"/>
      <c r="S524" s="28">
        <f t="shared" si="106"/>
        <v>0</v>
      </c>
      <c r="T524" s="28"/>
      <c r="U524" s="28">
        <f t="shared" si="107"/>
        <v>0</v>
      </c>
      <c r="V524" s="6"/>
      <c r="W524" s="28">
        <f t="shared" si="108"/>
        <v>0</v>
      </c>
      <c r="X524" s="6"/>
      <c r="Y524" s="28">
        <f t="shared" si="109"/>
        <v>0</v>
      </c>
      <c r="Z524" s="6" t="s">
        <v>31</v>
      </c>
      <c r="AA524" s="6" t="s">
        <v>32</v>
      </c>
      <c r="AB524" s="12" t="s">
        <v>76</v>
      </c>
    </row>
    <row r="525" spans="1:28" ht="54" x14ac:dyDescent="0.25">
      <c r="A525" s="41">
        <v>523</v>
      </c>
      <c r="B525" s="90" t="s">
        <v>1065</v>
      </c>
      <c r="C525" s="90" t="s">
        <v>1066</v>
      </c>
      <c r="D525" s="87" t="s">
        <v>1067</v>
      </c>
      <c r="E525" s="41">
        <f t="shared" si="99"/>
        <v>2</v>
      </c>
      <c r="F525" s="30">
        <v>353000</v>
      </c>
      <c r="G525" s="28">
        <f t="shared" si="100"/>
        <v>706000</v>
      </c>
      <c r="H525" s="88"/>
      <c r="I525" s="31">
        <f t="shared" si="101"/>
        <v>0</v>
      </c>
      <c r="J525" s="6">
        <v>1</v>
      </c>
      <c r="K525" s="28">
        <f t="shared" si="102"/>
        <v>353000</v>
      </c>
      <c r="L525" s="6">
        <v>1</v>
      </c>
      <c r="M525" s="28">
        <f t="shared" si="103"/>
        <v>353000</v>
      </c>
      <c r="N525" s="89"/>
      <c r="O525" s="28">
        <f t="shared" si="104"/>
        <v>0</v>
      </c>
      <c r="P525" s="6"/>
      <c r="Q525" s="28">
        <f t="shared" si="105"/>
        <v>0</v>
      </c>
      <c r="R525" s="6"/>
      <c r="S525" s="28">
        <f t="shared" si="106"/>
        <v>0</v>
      </c>
      <c r="T525" s="28"/>
      <c r="U525" s="28">
        <f t="shared" si="107"/>
        <v>0</v>
      </c>
      <c r="V525" s="6"/>
      <c r="W525" s="28">
        <f t="shared" si="108"/>
        <v>0</v>
      </c>
      <c r="X525" s="6"/>
      <c r="Y525" s="28">
        <f t="shared" si="109"/>
        <v>0</v>
      </c>
      <c r="Z525" s="6" t="s">
        <v>32</v>
      </c>
      <c r="AA525" s="6" t="s">
        <v>32</v>
      </c>
      <c r="AB525" s="12" t="s">
        <v>76</v>
      </c>
    </row>
    <row r="526" spans="1:28" ht="54" x14ac:dyDescent="0.25">
      <c r="A526" s="41">
        <v>524</v>
      </c>
      <c r="B526" s="90" t="s">
        <v>1068</v>
      </c>
      <c r="C526" s="90" t="s">
        <v>1066</v>
      </c>
      <c r="D526" s="90" t="s">
        <v>920</v>
      </c>
      <c r="E526" s="41">
        <f t="shared" si="99"/>
        <v>1</v>
      </c>
      <c r="F526" s="30">
        <v>366045.12160000001</v>
      </c>
      <c r="G526" s="28">
        <f t="shared" si="100"/>
        <v>366045.12160000001</v>
      </c>
      <c r="H526" s="88"/>
      <c r="I526" s="31">
        <f t="shared" si="101"/>
        <v>0</v>
      </c>
      <c r="J526" s="6"/>
      <c r="K526" s="28">
        <f t="shared" si="102"/>
        <v>0</v>
      </c>
      <c r="L526" s="6">
        <v>1</v>
      </c>
      <c r="M526" s="28">
        <f t="shared" si="103"/>
        <v>366045.12160000001</v>
      </c>
      <c r="N526" s="89"/>
      <c r="O526" s="28">
        <f t="shared" si="104"/>
        <v>0</v>
      </c>
      <c r="P526" s="6"/>
      <c r="Q526" s="28">
        <f t="shared" si="105"/>
        <v>0</v>
      </c>
      <c r="R526" s="6"/>
      <c r="S526" s="28">
        <f t="shared" si="106"/>
        <v>0</v>
      </c>
      <c r="T526" s="28"/>
      <c r="U526" s="28">
        <f t="shared" si="107"/>
        <v>0</v>
      </c>
      <c r="V526" s="6"/>
      <c r="W526" s="28">
        <f t="shared" si="108"/>
        <v>0</v>
      </c>
      <c r="X526" s="6"/>
      <c r="Y526" s="28">
        <f t="shared" si="109"/>
        <v>0</v>
      </c>
      <c r="Z526" s="6" t="s">
        <v>32</v>
      </c>
      <c r="AA526" s="6" t="s">
        <v>32</v>
      </c>
      <c r="AB526" s="12" t="s">
        <v>76</v>
      </c>
    </row>
    <row r="527" spans="1:28" ht="54" x14ac:dyDescent="0.25">
      <c r="A527" s="41">
        <v>525</v>
      </c>
      <c r="B527" s="90" t="s">
        <v>1069</v>
      </c>
      <c r="C527" s="90" t="s">
        <v>1066</v>
      </c>
      <c r="D527" s="90" t="s">
        <v>920</v>
      </c>
      <c r="E527" s="41">
        <f t="shared" si="99"/>
        <v>1</v>
      </c>
      <c r="F527" s="30">
        <v>819675.62820000004</v>
      </c>
      <c r="G527" s="28">
        <f t="shared" si="100"/>
        <v>819675.62820000004</v>
      </c>
      <c r="H527" s="88"/>
      <c r="I527" s="31">
        <f t="shared" si="101"/>
        <v>0</v>
      </c>
      <c r="J527" s="6"/>
      <c r="K527" s="28">
        <f t="shared" si="102"/>
        <v>0</v>
      </c>
      <c r="L527" s="6">
        <v>1</v>
      </c>
      <c r="M527" s="28">
        <f t="shared" si="103"/>
        <v>819675.62820000004</v>
      </c>
      <c r="N527" s="89"/>
      <c r="O527" s="28">
        <f t="shared" si="104"/>
        <v>0</v>
      </c>
      <c r="P527" s="6"/>
      <c r="Q527" s="28">
        <f t="shared" si="105"/>
        <v>0</v>
      </c>
      <c r="R527" s="6"/>
      <c r="S527" s="28">
        <f t="shared" si="106"/>
        <v>0</v>
      </c>
      <c r="T527" s="28"/>
      <c r="U527" s="28">
        <f t="shared" si="107"/>
        <v>0</v>
      </c>
      <c r="V527" s="6"/>
      <c r="W527" s="28">
        <f t="shared" si="108"/>
        <v>0</v>
      </c>
      <c r="X527" s="6"/>
      <c r="Y527" s="28">
        <f t="shared" si="109"/>
        <v>0</v>
      </c>
      <c r="Z527" s="6" t="s">
        <v>32</v>
      </c>
      <c r="AA527" s="6" t="s">
        <v>32</v>
      </c>
      <c r="AB527" s="12" t="s">
        <v>76</v>
      </c>
    </row>
    <row r="528" spans="1:28" ht="54" x14ac:dyDescent="0.25">
      <c r="A528" s="41">
        <v>526</v>
      </c>
      <c r="B528" s="90" t="s">
        <v>1070</v>
      </c>
      <c r="C528" s="90" t="s">
        <v>1066</v>
      </c>
      <c r="D528" s="90" t="s">
        <v>920</v>
      </c>
      <c r="E528" s="41">
        <f t="shared" si="99"/>
        <v>2</v>
      </c>
      <c r="F528" s="30">
        <v>353000</v>
      </c>
      <c r="G528" s="28">
        <f t="shared" si="100"/>
        <v>706000</v>
      </c>
      <c r="H528" s="88"/>
      <c r="I528" s="31">
        <f t="shared" si="101"/>
        <v>0</v>
      </c>
      <c r="J528" s="6">
        <v>1</v>
      </c>
      <c r="K528" s="28">
        <f t="shared" si="102"/>
        <v>353000</v>
      </c>
      <c r="L528" s="6">
        <v>1</v>
      </c>
      <c r="M528" s="28">
        <f t="shared" si="103"/>
        <v>353000</v>
      </c>
      <c r="N528" s="89"/>
      <c r="O528" s="28">
        <f t="shared" si="104"/>
        <v>0</v>
      </c>
      <c r="P528" s="6"/>
      <c r="Q528" s="28">
        <f t="shared" si="105"/>
        <v>0</v>
      </c>
      <c r="R528" s="6"/>
      <c r="S528" s="28">
        <f t="shared" si="106"/>
        <v>0</v>
      </c>
      <c r="T528" s="28"/>
      <c r="U528" s="28">
        <f t="shared" si="107"/>
        <v>0</v>
      </c>
      <c r="V528" s="6"/>
      <c r="W528" s="28">
        <f t="shared" si="108"/>
        <v>0</v>
      </c>
      <c r="X528" s="6"/>
      <c r="Y528" s="28">
        <f t="shared" si="109"/>
        <v>0</v>
      </c>
      <c r="Z528" s="6" t="s">
        <v>32</v>
      </c>
      <c r="AA528" s="6" t="s">
        <v>32</v>
      </c>
      <c r="AB528" s="12" t="s">
        <v>76</v>
      </c>
    </row>
    <row r="529" spans="1:28" ht="54" x14ac:dyDescent="0.25">
      <c r="A529" s="41">
        <v>527</v>
      </c>
      <c r="B529" s="90" t="s">
        <v>1071</v>
      </c>
      <c r="C529" s="90" t="s">
        <v>1066</v>
      </c>
      <c r="D529" s="90" t="s">
        <v>920</v>
      </c>
      <c r="E529" s="41">
        <f t="shared" si="99"/>
        <v>2</v>
      </c>
      <c r="F529" s="30">
        <v>353000</v>
      </c>
      <c r="G529" s="28">
        <f t="shared" si="100"/>
        <v>706000</v>
      </c>
      <c r="H529" s="88"/>
      <c r="I529" s="31">
        <f t="shared" si="101"/>
        <v>0</v>
      </c>
      <c r="J529" s="6">
        <v>1</v>
      </c>
      <c r="K529" s="28">
        <f t="shared" si="102"/>
        <v>353000</v>
      </c>
      <c r="L529" s="6">
        <v>1</v>
      </c>
      <c r="M529" s="28">
        <f t="shared" si="103"/>
        <v>353000</v>
      </c>
      <c r="N529" s="89"/>
      <c r="O529" s="28">
        <f t="shared" si="104"/>
        <v>0</v>
      </c>
      <c r="P529" s="6"/>
      <c r="Q529" s="28">
        <f t="shared" si="105"/>
        <v>0</v>
      </c>
      <c r="R529" s="6"/>
      <c r="S529" s="28">
        <f t="shared" si="106"/>
        <v>0</v>
      </c>
      <c r="T529" s="28"/>
      <c r="U529" s="28">
        <f t="shared" si="107"/>
        <v>0</v>
      </c>
      <c r="V529" s="6"/>
      <c r="W529" s="28">
        <f t="shared" si="108"/>
        <v>0</v>
      </c>
      <c r="X529" s="6"/>
      <c r="Y529" s="28">
        <f t="shared" si="109"/>
        <v>0</v>
      </c>
      <c r="Z529" s="6" t="s">
        <v>32</v>
      </c>
      <c r="AA529" s="6" t="s">
        <v>32</v>
      </c>
      <c r="AB529" s="12" t="s">
        <v>76</v>
      </c>
    </row>
    <row r="530" spans="1:28" ht="54" x14ac:dyDescent="0.25">
      <c r="A530" s="41">
        <v>528</v>
      </c>
      <c r="B530" s="90" t="s">
        <v>1072</v>
      </c>
      <c r="C530" s="90" t="s">
        <v>1066</v>
      </c>
      <c r="D530" s="90" t="s">
        <v>920</v>
      </c>
      <c r="E530" s="41">
        <f t="shared" si="99"/>
        <v>2</v>
      </c>
      <c r="F530" s="30">
        <v>353000</v>
      </c>
      <c r="G530" s="28">
        <f t="shared" si="100"/>
        <v>706000</v>
      </c>
      <c r="H530" s="88"/>
      <c r="I530" s="31">
        <f t="shared" si="101"/>
        <v>0</v>
      </c>
      <c r="J530" s="6">
        <v>1</v>
      </c>
      <c r="K530" s="28">
        <f t="shared" si="102"/>
        <v>353000</v>
      </c>
      <c r="L530" s="6">
        <v>1</v>
      </c>
      <c r="M530" s="28">
        <f t="shared" si="103"/>
        <v>353000</v>
      </c>
      <c r="N530" s="89"/>
      <c r="O530" s="28">
        <f t="shared" si="104"/>
        <v>0</v>
      </c>
      <c r="P530" s="6"/>
      <c r="Q530" s="28">
        <f t="shared" si="105"/>
        <v>0</v>
      </c>
      <c r="R530" s="6"/>
      <c r="S530" s="28">
        <f t="shared" si="106"/>
        <v>0</v>
      </c>
      <c r="T530" s="28"/>
      <c r="U530" s="28">
        <f t="shared" si="107"/>
        <v>0</v>
      </c>
      <c r="V530" s="6"/>
      <c r="W530" s="28">
        <f t="shared" si="108"/>
        <v>0</v>
      </c>
      <c r="X530" s="6"/>
      <c r="Y530" s="28">
        <f t="shared" si="109"/>
        <v>0</v>
      </c>
      <c r="Z530" s="6" t="s">
        <v>32</v>
      </c>
      <c r="AA530" s="6" t="s">
        <v>32</v>
      </c>
      <c r="AB530" s="12" t="s">
        <v>76</v>
      </c>
    </row>
    <row r="531" spans="1:28" x14ac:dyDescent="0.25">
      <c r="A531" s="41">
        <v>529</v>
      </c>
      <c r="B531" s="90" t="s">
        <v>1073</v>
      </c>
      <c r="C531" s="40" t="s">
        <v>1074</v>
      </c>
      <c r="D531" s="90" t="s">
        <v>920</v>
      </c>
      <c r="E531" s="41">
        <f t="shared" si="99"/>
        <v>3</v>
      </c>
      <c r="F531" s="30">
        <v>2396121.7250000001</v>
      </c>
      <c r="G531" s="28">
        <f t="shared" si="100"/>
        <v>7188365.1750000007</v>
      </c>
      <c r="H531" s="88"/>
      <c r="I531" s="31">
        <f t="shared" si="101"/>
        <v>0</v>
      </c>
      <c r="J531" s="6">
        <v>3</v>
      </c>
      <c r="K531" s="28">
        <f t="shared" si="102"/>
        <v>7188365.1750000007</v>
      </c>
      <c r="L531" s="6"/>
      <c r="M531" s="28">
        <f t="shared" si="103"/>
        <v>0</v>
      </c>
      <c r="N531" s="89"/>
      <c r="O531" s="28">
        <f t="shared" si="104"/>
        <v>0</v>
      </c>
      <c r="P531" s="6"/>
      <c r="Q531" s="28">
        <f t="shared" si="105"/>
        <v>0</v>
      </c>
      <c r="R531" s="6"/>
      <c r="S531" s="28">
        <f t="shared" si="106"/>
        <v>0</v>
      </c>
      <c r="T531" s="28"/>
      <c r="U531" s="28">
        <f t="shared" si="107"/>
        <v>0</v>
      </c>
      <c r="V531" s="6"/>
      <c r="W531" s="28">
        <f>+IFERROR(V531*$F531," ")</f>
        <v>0</v>
      </c>
      <c r="X531" s="6"/>
      <c r="Y531" s="28">
        <f t="shared" si="109"/>
        <v>0</v>
      </c>
      <c r="Z531" s="6" t="s">
        <v>31</v>
      </c>
      <c r="AA531" s="6" t="s">
        <v>32</v>
      </c>
      <c r="AB531" s="12" t="s">
        <v>41</v>
      </c>
    </row>
    <row r="532" spans="1:28" x14ac:dyDescent="0.25">
      <c r="A532" s="41">
        <v>530</v>
      </c>
      <c r="B532" s="90" t="s">
        <v>1075</v>
      </c>
      <c r="C532" s="90" t="s">
        <v>1076</v>
      </c>
      <c r="D532" s="90" t="s">
        <v>1077</v>
      </c>
      <c r="E532" s="41">
        <f t="shared" si="99"/>
        <v>1</v>
      </c>
      <c r="F532" s="30">
        <v>552128.55000000005</v>
      </c>
      <c r="G532" s="28">
        <f t="shared" si="100"/>
        <v>552128.55000000005</v>
      </c>
      <c r="H532" s="88"/>
      <c r="I532" s="31">
        <f t="shared" si="101"/>
        <v>0</v>
      </c>
      <c r="J532" s="6">
        <v>1</v>
      </c>
      <c r="K532" s="28">
        <f t="shared" si="102"/>
        <v>552128.55000000005</v>
      </c>
      <c r="L532" s="6"/>
      <c r="M532" s="28">
        <f t="shared" si="103"/>
        <v>0</v>
      </c>
      <c r="N532" s="89"/>
      <c r="O532" s="28">
        <f t="shared" si="104"/>
        <v>0</v>
      </c>
      <c r="P532" s="6"/>
      <c r="Q532" s="28">
        <f t="shared" si="105"/>
        <v>0</v>
      </c>
      <c r="R532" s="6"/>
      <c r="S532" s="28">
        <f t="shared" si="106"/>
        <v>0</v>
      </c>
      <c r="T532" s="28"/>
      <c r="U532" s="28">
        <f t="shared" si="107"/>
        <v>0</v>
      </c>
      <c r="V532" s="6"/>
      <c r="W532" s="28">
        <f t="shared" si="108"/>
        <v>0</v>
      </c>
      <c r="X532" s="6"/>
      <c r="Y532" s="28">
        <f t="shared" si="109"/>
        <v>0</v>
      </c>
      <c r="Z532" s="6" t="s">
        <v>31</v>
      </c>
      <c r="AA532" s="6" t="s">
        <v>32</v>
      </c>
      <c r="AB532" s="12" t="s">
        <v>41</v>
      </c>
    </row>
    <row r="533" spans="1:28" ht="27" x14ac:dyDescent="0.25">
      <c r="A533" s="41">
        <v>531</v>
      </c>
      <c r="B533" s="90" t="s">
        <v>1078</v>
      </c>
      <c r="C533" s="38" t="s">
        <v>1079</v>
      </c>
      <c r="D533" s="40" t="s">
        <v>1080</v>
      </c>
      <c r="E533" s="41">
        <f t="shared" si="99"/>
        <v>3</v>
      </c>
      <c r="F533" s="30">
        <v>73000</v>
      </c>
      <c r="G533" s="28">
        <f t="shared" si="100"/>
        <v>219000</v>
      </c>
      <c r="H533" s="88"/>
      <c r="I533" s="31">
        <f t="shared" si="101"/>
        <v>0</v>
      </c>
      <c r="J533" s="6">
        <v>3</v>
      </c>
      <c r="K533" s="28">
        <f t="shared" si="102"/>
        <v>219000</v>
      </c>
      <c r="L533" s="6"/>
      <c r="M533" s="28">
        <f t="shared" si="103"/>
        <v>0</v>
      </c>
      <c r="N533" s="89"/>
      <c r="O533" s="28">
        <f t="shared" si="104"/>
        <v>0</v>
      </c>
      <c r="P533" s="6"/>
      <c r="Q533" s="28">
        <f t="shared" si="105"/>
        <v>0</v>
      </c>
      <c r="R533" s="6"/>
      <c r="S533" s="28">
        <f t="shared" si="106"/>
        <v>0</v>
      </c>
      <c r="T533" s="28"/>
      <c r="U533" s="28">
        <f t="shared" si="107"/>
        <v>0</v>
      </c>
      <c r="V533" s="6"/>
      <c r="W533" s="28">
        <f t="shared" si="108"/>
        <v>0</v>
      </c>
      <c r="X533" s="6"/>
      <c r="Y533" s="28">
        <f t="shared" si="109"/>
        <v>0</v>
      </c>
      <c r="Z533" s="6" t="s">
        <v>31</v>
      </c>
      <c r="AA533" s="6" t="s">
        <v>32</v>
      </c>
      <c r="AB533" s="12" t="s">
        <v>41</v>
      </c>
    </row>
    <row r="534" spans="1:28" ht="27" x14ac:dyDescent="0.25">
      <c r="A534" s="41">
        <v>532</v>
      </c>
      <c r="B534" s="90" t="s">
        <v>1081</v>
      </c>
      <c r="C534" s="38" t="s">
        <v>1079</v>
      </c>
      <c r="D534" s="38" t="s">
        <v>1080</v>
      </c>
      <c r="E534" s="41">
        <f t="shared" si="99"/>
        <v>3</v>
      </c>
      <c r="F534" s="30">
        <v>73000</v>
      </c>
      <c r="G534" s="28">
        <f t="shared" si="100"/>
        <v>219000</v>
      </c>
      <c r="H534" s="88"/>
      <c r="I534" s="31">
        <f t="shared" si="101"/>
        <v>0</v>
      </c>
      <c r="J534" s="6">
        <v>3</v>
      </c>
      <c r="K534" s="28">
        <f t="shared" si="102"/>
        <v>219000</v>
      </c>
      <c r="L534" s="6"/>
      <c r="M534" s="28">
        <f t="shared" si="103"/>
        <v>0</v>
      </c>
      <c r="N534" s="89"/>
      <c r="O534" s="28">
        <f t="shared" si="104"/>
        <v>0</v>
      </c>
      <c r="P534" s="6"/>
      <c r="Q534" s="28">
        <f t="shared" si="105"/>
        <v>0</v>
      </c>
      <c r="R534" s="6"/>
      <c r="S534" s="28">
        <f t="shared" si="106"/>
        <v>0</v>
      </c>
      <c r="T534" s="28"/>
      <c r="U534" s="28">
        <f t="shared" si="107"/>
        <v>0</v>
      </c>
      <c r="V534" s="6"/>
      <c r="W534" s="28">
        <f t="shared" si="108"/>
        <v>0</v>
      </c>
      <c r="X534" s="6"/>
      <c r="Y534" s="28">
        <f t="shared" si="109"/>
        <v>0</v>
      </c>
      <c r="Z534" s="6" t="s">
        <v>31</v>
      </c>
      <c r="AA534" s="6" t="s">
        <v>32</v>
      </c>
      <c r="AB534" s="12" t="s">
        <v>41</v>
      </c>
    </row>
    <row r="535" spans="1:28" ht="27" x14ac:dyDescent="0.25">
      <c r="A535" s="41">
        <v>533</v>
      </c>
      <c r="B535" s="90" t="s">
        <v>1082</v>
      </c>
      <c r="C535" s="38" t="s">
        <v>1079</v>
      </c>
      <c r="D535" s="38" t="s">
        <v>1080</v>
      </c>
      <c r="E535" s="41">
        <f t="shared" si="99"/>
        <v>3</v>
      </c>
      <c r="F535" s="30">
        <v>73000</v>
      </c>
      <c r="G535" s="28">
        <f t="shared" si="100"/>
        <v>219000</v>
      </c>
      <c r="H535" s="88"/>
      <c r="I535" s="31">
        <f t="shared" si="101"/>
        <v>0</v>
      </c>
      <c r="J535" s="6">
        <v>3</v>
      </c>
      <c r="K535" s="28">
        <f t="shared" si="102"/>
        <v>219000</v>
      </c>
      <c r="L535" s="6"/>
      <c r="M535" s="28">
        <f t="shared" si="103"/>
        <v>0</v>
      </c>
      <c r="N535" s="89"/>
      <c r="O535" s="28">
        <f t="shared" si="104"/>
        <v>0</v>
      </c>
      <c r="P535" s="6"/>
      <c r="Q535" s="28">
        <f t="shared" si="105"/>
        <v>0</v>
      </c>
      <c r="R535" s="6"/>
      <c r="S535" s="28">
        <f t="shared" si="106"/>
        <v>0</v>
      </c>
      <c r="T535" s="28"/>
      <c r="U535" s="28">
        <f t="shared" si="107"/>
        <v>0</v>
      </c>
      <c r="V535" s="6"/>
      <c r="W535" s="28">
        <f t="shared" si="108"/>
        <v>0</v>
      </c>
      <c r="X535" s="6"/>
      <c r="Y535" s="28">
        <f t="shared" si="109"/>
        <v>0</v>
      </c>
      <c r="Z535" s="6" t="s">
        <v>31</v>
      </c>
      <c r="AA535" s="6" t="s">
        <v>32</v>
      </c>
      <c r="AB535" s="12" t="s">
        <v>41</v>
      </c>
    </row>
    <row r="536" spans="1:28" ht="27" x14ac:dyDescent="0.25">
      <c r="A536" s="41">
        <v>534</v>
      </c>
      <c r="B536" s="90" t="s">
        <v>1083</v>
      </c>
      <c r="C536" s="38" t="s">
        <v>1079</v>
      </c>
      <c r="D536" s="38" t="s">
        <v>1080</v>
      </c>
      <c r="E536" s="41">
        <f t="shared" si="99"/>
        <v>3</v>
      </c>
      <c r="F536" s="30">
        <v>73000</v>
      </c>
      <c r="G536" s="28">
        <f t="shared" si="100"/>
        <v>219000</v>
      </c>
      <c r="H536" s="88"/>
      <c r="I536" s="31">
        <f t="shared" si="101"/>
        <v>0</v>
      </c>
      <c r="J536" s="6">
        <v>3</v>
      </c>
      <c r="K536" s="28">
        <f t="shared" si="102"/>
        <v>219000</v>
      </c>
      <c r="L536" s="6"/>
      <c r="M536" s="28">
        <f t="shared" si="103"/>
        <v>0</v>
      </c>
      <c r="N536" s="89"/>
      <c r="O536" s="28">
        <f t="shared" si="104"/>
        <v>0</v>
      </c>
      <c r="P536" s="6"/>
      <c r="Q536" s="28">
        <f t="shared" si="105"/>
        <v>0</v>
      </c>
      <c r="R536" s="6"/>
      <c r="S536" s="28">
        <f t="shared" si="106"/>
        <v>0</v>
      </c>
      <c r="T536" s="28"/>
      <c r="U536" s="28">
        <f t="shared" si="107"/>
        <v>0</v>
      </c>
      <c r="V536" s="6"/>
      <c r="W536" s="28">
        <f t="shared" si="108"/>
        <v>0</v>
      </c>
      <c r="X536" s="6"/>
      <c r="Y536" s="28">
        <f t="shared" si="109"/>
        <v>0</v>
      </c>
      <c r="Z536" s="6" t="s">
        <v>31</v>
      </c>
      <c r="AA536" s="6" t="s">
        <v>32</v>
      </c>
      <c r="AB536" s="12" t="s">
        <v>41</v>
      </c>
    </row>
    <row r="537" spans="1:28" ht="27" x14ac:dyDescent="0.25">
      <c r="A537" s="41">
        <v>535</v>
      </c>
      <c r="B537" s="90" t="s">
        <v>1084</v>
      </c>
      <c r="C537" s="38" t="s">
        <v>1079</v>
      </c>
      <c r="D537" s="38" t="s">
        <v>1080</v>
      </c>
      <c r="E537" s="41">
        <f t="shared" si="99"/>
        <v>2</v>
      </c>
      <c r="F537" s="30">
        <v>73000</v>
      </c>
      <c r="G537" s="28">
        <f t="shared" si="100"/>
        <v>146000</v>
      </c>
      <c r="H537" s="88"/>
      <c r="I537" s="31">
        <f t="shared" si="101"/>
        <v>0</v>
      </c>
      <c r="J537" s="6">
        <v>2</v>
      </c>
      <c r="K537" s="28">
        <f t="shared" si="102"/>
        <v>146000</v>
      </c>
      <c r="L537" s="6"/>
      <c r="M537" s="28">
        <f t="shared" si="103"/>
        <v>0</v>
      </c>
      <c r="N537" s="89"/>
      <c r="O537" s="28">
        <f t="shared" si="104"/>
        <v>0</v>
      </c>
      <c r="P537" s="6"/>
      <c r="Q537" s="28">
        <f t="shared" si="105"/>
        <v>0</v>
      </c>
      <c r="R537" s="6"/>
      <c r="S537" s="28">
        <f t="shared" si="106"/>
        <v>0</v>
      </c>
      <c r="T537" s="28"/>
      <c r="U537" s="28">
        <f t="shared" si="107"/>
        <v>0</v>
      </c>
      <c r="V537" s="6"/>
      <c r="W537" s="28">
        <f t="shared" si="108"/>
        <v>0</v>
      </c>
      <c r="X537" s="6"/>
      <c r="Y537" s="28">
        <f t="shared" si="109"/>
        <v>0</v>
      </c>
      <c r="Z537" s="6" t="s">
        <v>31</v>
      </c>
      <c r="AA537" s="6" t="s">
        <v>32</v>
      </c>
      <c r="AB537" s="12" t="s">
        <v>41</v>
      </c>
    </row>
    <row r="538" spans="1:28" ht="27" x14ac:dyDescent="0.25">
      <c r="A538" s="41">
        <v>536</v>
      </c>
      <c r="B538" s="90" t="s">
        <v>1085</v>
      </c>
      <c r="C538" s="40" t="s">
        <v>1079</v>
      </c>
      <c r="D538" s="40" t="s">
        <v>1086</v>
      </c>
      <c r="E538" s="41">
        <f t="shared" si="99"/>
        <v>3</v>
      </c>
      <c r="F538" s="30">
        <v>73000</v>
      </c>
      <c r="G538" s="28">
        <f t="shared" si="100"/>
        <v>219000</v>
      </c>
      <c r="H538" s="88"/>
      <c r="I538" s="31">
        <f t="shared" si="101"/>
        <v>0</v>
      </c>
      <c r="J538" s="6">
        <v>3</v>
      </c>
      <c r="K538" s="28">
        <f t="shared" si="102"/>
        <v>219000</v>
      </c>
      <c r="L538" s="6"/>
      <c r="M538" s="28">
        <f t="shared" si="103"/>
        <v>0</v>
      </c>
      <c r="N538" s="89"/>
      <c r="O538" s="28">
        <f t="shared" si="104"/>
        <v>0</v>
      </c>
      <c r="P538" s="6"/>
      <c r="Q538" s="28">
        <f t="shared" si="105"/>
        <v>0</v>
      </c>
      <c r="R538" s="6"/>
      <c r="S538" s="28">
        <f t="shared" si="106"/>
        <v>0</v>
      </c>
      <c r="T538" s="28"/>
      <c r="U538" s="28">
        <f t="shared" si="107"/>
        <v>0</v>
      </c>
      <c r="V538" s="6"/>
      <c r="W538" s="28">
        <f t="shared" si="108"/>
        <v>0</v>
      </c>
      <c r="X538" s="6"/>
      <c r="Y538" s="28">
        <f t="shared" si="109"/>
        <v>0</v>
      </c>
      <c r="Z538" s="6" t="s">
        <v>31</v>
      </c>
      <c r="AA538" s="6" t="s">
        <v>32</v>
      </c>
      <c r="AB538" s="12" t="s">
        <v>41</v>
      </c>
    </row>
    <row r="539" spans="1:28" ht="27" x14ac:dyDescent="0.25">
      <c r="A539" s="41">
        <v>537</v>
      </c>
      <c r="B539" s="90" t="s">
        <v>1087</v>
      </c>
      <c r="C539" s="40" t="s">
        <v>1079</v>
      </c>
      <c r="D539" s="40" t="s">
        <v>1086</v>
      </c>
      <c r="E539" s="41">
        <f t="shared" si="99"/>
        <v>3</v>
      </c>
      <c r="F539" s="30">
        <v>73000</v>
      </c>
      <c r="G539" s="28">
        <f t="shared" si="100"/>
        <v>219000</v>
      </c>
      <c r="H539" s="88"/>
      <c r="I539" s="31">
        <f t="shared" si="101"/>
        <v>0</v>
      </c>
      <c r="J539" s="6">
        <v>3</v>
      </c>
      <c r="K539" s="28">
        <f t="shared" si="102"/>
        <v>219000</v>
      </c>
      <c r="L539" s="6"/>
      <c r="M539" s="28">
        <f t="shared" si="103"/>
        <v>0</v>
      </c>
      <c r="N539" s="89"/>
      <c r="O539" s="28">
        <f t="shared" si="104"/>
        <v>0</v>
      </c>
      <c r="P539" s="6"/>
      <c r="Q539" s="28">
        <f t="shared" si="105"/>
        <v>0</v>
      </c>
      <c r="R539" s="6"/>
      <c r="S539" s="28">
        <f t="shared" si="106"/>
        <v>0</v>
      </c>
      <c r="T539" s="28"/>
      <c r="U539" s="28">
        <f t="shared" si="107"/>
        <v>0</v>
      </c>
      <c r="V539" s="6"/>
      <c r="W539" s="28">
        <f t="shared" si="108"/>
        <v>0</v>
      </c>
      <c r="X539" s="6"/>
      <c r="Y539" s="28">
        <f t="shared" si="109"/>
        <v>0</v>
      </c>
      <c r="Z539" s="6" t="s">
        <v>31</v>
      </c>
      <c r="AA539" s="6" t="s">
        <v>32</v>
      </c>
      <c r="AB539" s="12" t="s">
        <v>41</v>
      </c>
    </row>
    <row r="540" spans="1:28" ht="27" x14ac:dyDescent="0.25">
      <c r="A540" s="41">
        <v>538</v>
      </c>
      <c r="B540" s="90" t="s">
        <v>1088</v>
      </c>
      <c r="C540" s="40" t="s">
        <v>1079</v>
      </c>
      <c r="D540" s="40" t="s">
        <v>1080</v>
      </c>
      <c r="E540" s="41">
        <f t="shared" si="99"/>
        <v>4</v>
      </c>
      <c r="F540" s="30">
        <v>131817.98480000001</v>
      </c>
      <c r="G540" s="28">
        <f t="shared" si="100"/>
        <v>527271.93920000002</v>
      </c>
      <c r="H540" s="88"/>
      <c r="I540" s="31">
        <f t="shared" si="101"/>
        <v>0</v>
      </c>
      <c r="J540" s="6">
        <v>3</v>
      </c>
      <c r="K540" s="28">
        <f t="shared" si="102"/>
        <v>395453.95440000005</v>
      </c>
      <c r="L540" s="6"/>
      <c r="M540" s="28">
        <f t="shared" si="103"/>
        <v>0</v>
      </c>
      <c r="N540" s="89"/>
      <c r="O540" s="28">
        <f t="shared" si="104"/>
        <v>0</v>
      </c>
      <c r="P540" s="6">
        <v>1</v>
      </c>
      <c r="Q540" s="28">
        <f t="shared" si="105"/>
        <v>131817.98480000001</v>
      </c>
      <c r="R540" s="6"/>
      <c r="S540" s="28">
        <f t="shared" si="106"/>
        <v>0</v>
      </c>
      <c r="T540" s="28"/>
      <c r="U540" s="28">
        <f t="shared" si="107"/>
        <v>0</v>
      </c>
      <c r="V540" s="6"/>
      <c r="W540" s="28">
        <f t="shared" si="108"/>
        <v>0</v>
      </c>
      <c r="X540" s="6"/>
      <c r="Y540" s="28">
        <f t="shared" si="109"/>
        <v>0</v>
      </c>
      <c r="Z540" s="6" t="s">
        <v>31</v>
      </c>
      <c r="AA540" s="6" t="s">
        <v>32</v>
      </c>
      <c r="AB540" s="12" t="s">
        <v>41</v>
      </c>
    </row>
    <row r="541" spans="1:28" ht="27" x14ac:dyDescent="0.25">
      <c r="A541" s="41">
        <v>539</v>
      </c>
      <c r="B541" s="90" t="s">
        <v>1089</v>
      </c>
      <c r="C541" s="40" t="s">
        <v>1079</v>
      </c>
      <c r="D541" s="40" t="s">
        <v>1086</v>
      </c>
      <c r="E541" s="41">
        <f t="shared" si="99"/>
        <v>1</v>
      </c>
      <c r="F541" s="30">
        <v>131817.98480000001</v>
      </c>
      <c r="G541" s="28">
        <f t="shared" si="100"/>
        <v>131817.98480000001</v>
      </c>
      <c r="H541" s="88"/>
      <c r="I541" s="31">
        <f t="shared" si="101"/>
        <v>0</v>
      </c>
      <c r="J541" s="6">
        <v>1</v>
      </c>
      <c r="K541" s="28">
        <f t="shared" si="102"/>
        <v>131817.98480000001</v>
      </c>
      <c r="L541" s="6"/>
      <c r="M541" s="28">
        <f t="shared" si="103"/>
        <v>0</v>
      </c>
      <c r="N541" s="89"/>
      <c r="O541" s="28">
        <f t="shared" si="104"/>
        <v>0</v>
      </c>
      <c r="P541" s="6"/>
      <c r="Q541" s="28">
        <f t="shared" si="105"/>
        <v>0</v>
      </c>
      <c r="R541" s="6"/>
      <c r="S541" s="28">
        <f t="shared" si="106"/>
        <v>0</v>
      </c>
      <c r="T541" s="28"/>
      <c r="U541" s="28">
        <f t="shared" si="107"/>
        <v>0</v>
      </c>
      <c r="V541" s="6"/>
      <c r="W541" s="28">
        <f t="shared" si="108"/>
        <v>0</v>
      </c>
      <c r="X541" s="6"/>
      <c r="Y541" s="28">
        <f t="shared" si="109"/>
        <v>0</v>
      </c>
      <c r="Z541" s="6" t="s">
        <v>31</v>
      </c>
      <c r="AA541" s="6" t="s">
        <v>32</v>
      </c>
      <c r="AB541" s="12" t="s">
        <v>41</v>
      </c>
    </row>
    <row r="542" spans="1:28" ht="27" x14ac:dyDescent="0.25">
      <c r="A542" s="41">
        <v>540</v>
      </c>
      <c r="B542" s="90" t="s">
        <v>1090</v>
      </c>
      <c r="C542" s="40" t="s">
        <v>372</v>
      </c>
      <c r="D542" s="40" t="s">
        <v>1080</v>
      </c>
      <c r="E542" s="41">
        <f t="shared" si="99"/>
        <v>3</v>
      </c>
      <c r="F542" s="30">
        <v>147868</v>
      </c>
      <c r="G542" s="28">
        <f t="shared" si="100"/>
        <v>443604</v>
      </c>
      <c r="H542" s="88"/>
      <c r="I542" s="31">
        <f t="shared" si="101"/>
        <v>0</v>
      </c>
      <c r="J542" s="6">
        <v>3</v>
      </c>
      <c r="K542" s="28">
        <f t="shared" si="102"/>
        <v>443604</v>
      </c>
      <c r="L542" s="6"/>
      <c r="M542" s="28">
        <f t="shared" si="103"/>
        <v>0</v>
      </c>
      <c r="N542" s="89"/>
      <c r="O542" s="28">
        <f t="shared" si="104"/>
        <v>0</v>
      </c>
      <c r="P542" s="6"/>
      <c r="Q542" s="28">
        <f t="shared" si="105"/>
        <v>0</v>
      </c>
      <c r="R542" s="6"/>
      <c r="S542" s="28">
        <f t="shared" si="106"/>
        <v>0</v>
      </c>
      <c r="T542" s="28"/>
      <c r="U542" s="28">
        <f t="shared" si="107"/>
        <v>0</v>
      </c>
      <c r="V542" s="6"/>
      <c r="W542" s="28">
        <f t="shared" si="108"/>
        <v>0</v>
      </c>
      <c r="X542" s="6"/>
      <c r="Y542" s="28">
        <f t="shared" si="109"/>
        <v>0</v>
      </c>
      <c r="Z542" s="6" t="s">
        <v>31</v>
      </c>
      <c r="AA542" s="6" t="s">
        <v>32</v>
      </c>
      <c r="AB542" s="12" t="s">
        <v>41</v>
      </c>
    </row>
    <row r="543" spans="1:28" ht="27" x14ac:dyDescent="0.25">
      <c r="A543" s="41">
        <v>541</v>
      </c>
      <c r="B543" s="90" t="s">
        <v>1091</v>
      </c>
      <c r="C543" s="40" t="s">
        <v>372</v>
      </c>
      <c r="D543" s="40" t="s">
        <v>1092</v>
      </c>
      <c r="E543" s="41">
        <f t="shared" si="99"/>
        <v>2</v>
      </c>
      <c r="F543" s="30">
        <v>132479.166</v>
      </c>
      <c r="G543" s="28">
        <f t="shared" si="100"/>
        <v>264958.33199999999</v>
      </c>
      <c r="H543" s="88"/>
      <c r="I543" s="31">
        <f t="shared" si="101"/>
        <v>0</v>
      </c>
      <c r="J543" s="6">
        <v>2</v>
      </c>
      <c r="K543" s="28">
        <f t="shared" si="102"/>
        <v>264958.33199999999</v>
      </c>
      <c r="L543" s="6"/>
      <c r="M543" s="28">
        <f t="shared" si="103"/>
        <v>0</v>
      </c>
      <c r="N543" s="89"/>
      <c r="O543" s="28">
        <f t="shared" si="104"/>
        <v>0</v>
      </c>
      <c r="P543" s="6"/>
      <c r="Q543" s="28">
        <f t="shared" si="105"/>
        <v>0</v>
      </c>
      <c r="R543" s="6"/>
      <c r="S543" s="28">
        <f t="shared" si="106"/>
        <v>0</v>
      </c>
      <c r="T543" s="28"/>
      <c r="U543" s="28">
        <f t="shared" si="107"/>
        <v>0</v>
      </c>
      <c r="V543" s="6"/>
      <c r="W543" s="28">
        <f t="shared" si="108"/>
        <v>0</v>
      </c>
      <c r="X543" s="6"/>
      <c r="Y543" s="28">
        <f t="shared" si="109"/>
        <v>0</v>
      </c>
      <c r="Z543" s="6" t="s">
        <v>31</v>
      </c>
      <c r="AA543" s="6" t="s">
        <v>32</v>
      </c>
      <c r="AB543" s="12" t="s">
        <v>41</v>
      </c>
    </row>
    <row r="544" spans="1:28" ht="27" x14ac:dyDescent="0.25">
      <c r="A544" s="41">
        <v>542</v>
      </c>
      <c r="B544" s="90" t="s">
        <v>1093</v>
      </c>
      <c r="C544" s="40" t="s">
        <v>1079</v>
      </c>
      <c r="D544" s="40" t="s">
        <v>1080</v>
      </c>
      <c r="E544" s="41">
        <f t="shared" si="99"/>
        <v>4</v>
      </c>
      <c r="F544" s="30">
        <v>124777.35560000001</v>
      </c>
      <c r="G544" s="28">
        <f t="shared" si="100"/>
        <v>499109.42240000004</v>
      </c>
      <c r="H544" s="88"/>
      <c r="I544" s="31">
        <f t="shared" si="101"/>
        <v>0</v>
      </c>
      <c r="J544" s="6">
        <v>4</v>
      </c>
      <c r="K544" s="28">
        <f t="shared" si="102"/>
        <v>499109.42240000004</v>
      </c>
      <c r="L544" s="6"/>
      <c r="M544" s="28">
        <f t="shared" si="103"/>
        <v>0</v>
      </c>
      <c r="N544" s="89"/>
      <c r="O544" s="28">
        <f t="shared" si="104"/>
        <v>0</v>
      </c>
      <c r="P544" s="6"/>
      <c r="Q544" s="28">
        <f t="shared" si="105"/>
        <v>0</v>
      </c>
      <c r="R544" s="6"/>
      <c r="S544" s="28">
        <f t="shared" si="106"/>
        <v>0</v>
      </c>
      <c r="T544" s="28"/>
      <c r="U544" s="28">
        <f t="shared" si="107"/>
        <v>0</v>
      </c>
      <c r="V544" s="6"/>
      <c r="W544" s="28">
        <f t="shared" si="108"/>
        <v>0</v>
      </c>
      <c r="X544" s="6"/>
      <c r="Y544" s="28">
        <f t="shared" si="109"/>
        <v>0</v>
      </c>
      <c r="Z544" s="6" t="s">
        <v>31</v>
      </c>
      <c r="AA544" s="6" t="s">
        <v>32</v>
      </c>
      <c r="AB544" s="12" t="s">
        <v>41</v>
      </c>
    </row>
    <row r="545" spans="1:28" ht="27" x14ac:dyDescent="0.25">
      <c r="A545" s="41">
        <v>543</v>
      </c>
      <c r="B545" s="90" t="s">
        <v>1094</v>
      </c>
      <c r="C545" s="40" t="s">
        <v>1079</v>
      </c>
      <c r="D545" s="40" t="s">
        <v>1086</v>
      </c>
      <c r="E545" s="41">
        <f t="shared" si="99"/>
        <v>4</v>
      </c>
      <c r="F545" s="30">
        <v>108146.4304</v>
      </c>
      <c r="G545" s="28">
        <f t="shared" si="100"/>
        <v>432585.72159999999</v>
      </c>
      <c r="H545" s="88"/>
      <c r="I545" s="31">
        <f t="shared" si="101"/>
        <v>0</v>
      </c>
      <c r="J545" s="6">
        <v>4</v>
      </c>
      <c r="K545" s="28">
        <f t="shared" si="102"/>
        <v>432585.72159999999</v>
      </c>
      <c r="L545" s="6"/>
      <c r="M545" s="28">
        <f t="shared" si="103"/>
        <v>0</v>
      </c>
      <c r="N545" s="89"/>
      <c r="O545" s="28">
        <f t="shared" si="104"/>
        <v>0</v>
      </c>
      <c r="P545" s="6"/>
      <c r="Q545" s="28">
        <f t="shared" si="105"/>
        <v>0</v>
      </c>
      <c r="R545" s="6"/>
      <c r="S545" s="28">
        <f t="shared" si="106"/>
        <v>0</v>
      </c>
      <c r="T545" s="28"/>
      <c r="U545" s="28">
        <f t="shared" si="107"/>
        <v>0</v>
      </c>
      <c r="V545" s="6"/>
      <c r="W545" s="28">
        <f t="shared" si="108"/>
        <v>0</v>
      </c>
      <c r="X545" s="6"/>
      <c r="Y545" s="28">
        <f t="shared" si="109"/>
        <v>0</v>
      </c>
      <c r="Z545" s="6" t="s">
        <v>31</v>
      </c>
      <c r="AA545" s="6" t="s">
        <v>32</v>
      </c>
      <c r="AB545" s="12" t="s">
        <v>41</v>
      </c>
    </row>
    <row r="546" spans="1:28" x14ac:dyDescent="0.25">
      <c r="A546" s="41">
        <v>544</v>
      </c>
      <c r="B546" s="92" t="s">
        <v>1095</v>
      </c>
      <c r="C546" s="92" t="s">
        <v>151</v>
      </c>
      <c r="D546" s="40" t="s">
        <v>1096</v>
      </c>
      <c r="E546" s="41">
        <f t="shared" si="99"/>
        <v>3</v>
      </c>
      <c r="F546" s="30">
        <v>4194750</v>
      </c>
      <c r="G546" s="28">
        <f t="shared" si="100"/>
        <v>12584250</v>
      </c>
      <c r="H546" s="88"/>
      <c r="I546" s="31">
        <f t="shared" si="101"/>
        <v>0</v>
      </c>
      <c r="J546" s="6"/>
      <c r="K546" s="28">
        <f t="shared" si="102"/>
        <v>0</v>
      </c>
      <c r="L546" s="6"/>
      <c r="M546" s="28">
        <f t="shared" si="103"/>
        <v>0</v>
      </c>
      <c r="N546" s="89"/>
      <c r="O546" s="28">
        <f t="shared" si="104"/>
        <v>0</v>
      </c>
      <c r="P546" s="6"/>
      <c r="Q546" s="28">
        <f t="shared" si="105"/>
        <v>0</v>
      </c>
      <c r="R546" s="6"/>
      <c r="S546" s="28">
        <f t="shared" si="106"/>
        <v>0</v>
      </c>
      <c r="T546" s="28"/>
      <c r="U546" s="28">
        <f t="shared" si="107"/>
        <v>0</v>
      </c>
      <c r="V546" s="6">
        <v>3</v>
      </c>
      <c r="W546" s="28">
        <f t="shared" si="108"/>
        <v>12584250</v>
      </c>
      <c r="X546" s="6"/>
      <c r="Y546" s="28">
        <f t="shared" si="109"/>
        <v>0</v>
      </c>
      <c r="Z546" s="6" t="s">
        <v>31</v>
      </c>
      <c r="AA546" s="6" t="s">
        <v>32</v>
      </c>
      <c r="AB546" s="12" t="s">
        <v>60</v>
      </c>
    </row>
    <row r="547" spans="1:28" x14ac:dyDescent="0.25">
      <c r="A547" s="41">
        <v>545</v>
      </c>
      <c r="B547" s="92" t="s">
        <v>1097</v>
      </c>
      <c r="C547" s="92" t="s">
        <v>151</v>
      </c>
      <c r="D547" s="40" t="s">
        <v>1098</v>
      </c>
      <c r="E547" s="41">
        <f t="shared" si="99"/>
        <v>2</v>
      </c>
      <c r="F547" s="30">
        <v>813632.85823521158</v>
      </c>
      <c r="G547" s="28">
        <f t="shared" si="100"/>
        <v>1627265.7164704232</v>
      </c>
      <c r="H547" s="88"/>
      <c r="I547" s="31">
        <f t="shared" si="101"/>
        <v>0</v>
      </c>
      <c r="J547" s="6"/>
      <c r="K547" s="28">
        <f t="shared" si="102"/>
        <v>0</v>
      </c>
      <c r="L547" s="6"/>
      <c r="M547" s="28">
        <f t="shared" si="103"/>
        <v>0</v>
      </c>
      <c r="N547" s="89"/>
      <c r="O547" s="28">
        <f t="shared" si="104"/>
        <v>0</v>
      </c>
      <c r="P547" s="6"/>
      <c r="Q547" s="28">
        <f t="shared" si="105"/>
        <v>0</v>
      </c>
      <c r="R547" s="6"/>
      <c r="S547" s="28">
        <f t="shared" si="106"/>
        <v>0</v>
      </c>
      <c r="T547" s="28"/>
      <c r="U547" s="28">
        <f t="shared" si="107"/>
        <v>0</v>
      </c>
      <c r="V547" s="6">
        <v>2</v>
      </c>
      <c r="W547" s="28">
        <f t="shared" si="108"/>
        <v>1627265.7164704232</v>
      </c>
      <c r="X547" s="6"/>
      <c r="Y547" s="28">
        <f t="shared" si="109"/>
        <v>0</v>
      </c>
      <c r="Z547" s="6" t="s">
        <v>31</v>
      </c>
      <c r="AA547" s="6" t="s">
        <v>32</v>
      </c>
      <c r="AB547" s="12" t="s">
        <v>60</v>
      </c>
    </row>
    <row r="548" spans="1:28" x14ac:dyDescent="0.25">
      <c r="A548" s="41">
        <v>546</v>
      </c>
      <c r="B548" s="47" t="s">
        <v>1099</v>
      </c>
      <c r="C548" s="40" t="s">
        <v>1100</v>
      </c>
      <c r="D548" s="47" t="s">
        <v>125</v>
      </c>
      <c r="E548" s="41">
        <f t="shared" si="99"/>
        <v>6</v>
      </c>
      <c r="F548" s="30">
        <v>98770</v>
      </c>
      <c r="G548" s="28">
        <f t="shared" si="100"/>
        <v>592620</v>
      </c>
      <c r="H548" s="88"/>
      <c r="I548" s="31">
        <f t="shared" si="101"/>
        <v>0</v>
      </c>
      <c r="J548" s="6">
        <v>6</v>
      </c>
      <c r="K548" s="28">
        <f t="shared" si="102"/>
        <v>592620</v>
      </c>
      <c r="L548" s="6"/>
      <c r="M548" s="28">
        <f t="shared" si="103"/>
        <v>0</v>
      </c>
      <c r="N548" s="89"/>
      <c r="O548" s="28">
        <f t="shared" si="104"/>
        <v>0</v>
      </c>
      <c r="P548" s="6"/>
      <c r="Q548" s="28">
        <f t="shared" si="105"/>
        <v>0</v>
      </c>
      <c r="R548" s="6"/>
      <c r="S548" s="28">
        <f t="shared" si="106"/>
        <v>0</v>
      </c>
      <c r="T548" s="28"/>
      <c r="U548" s="28">
        <f t="shared" si="107"/>
        <v>0</v>
      </c>
      <c r="V548" s="6"/>
      <c r="W548" s="28">
        <f t="shared" si="108"/>
        <v>0</v>
      </c>
      <c r="X548" s="6"/>
      <c r="Y548" s="28">
        <f t="shared" si="109"/>
        <v>0</v>
      </c>
      <c r="Z548" s="6" t="s">
        <v>31</v>
      </c>
      <c r="AA548" s="6" t="s">
        <v>32</v>
      </c>
      <c r="AB548" s="12" t="s">
        <v>41</v>
      </c>
    </row>
    <row r="549" spans="1:28" x14ac:dyDescent="0.25">
      <c r="A549" s="41">
        <v>547</v>
      </c>
      <c r="B549" s="90" t="s">
        <v>1101</v>
      </c>
      <c r="C549" s="40" t="s">
        <v>1102</v>
      </c>
      <c r="D549" s="92" t="s">
        <v>1103</v>
      </c>
      <c r="E549" s="41">
        <f t="shared" si="99"/>
        <v>5</v>
      </c>
      <c r="F549" s="30">
        <v>175392.77281576145</v>
      </c>
      <c r="G549" s="28">
        <f t="shared" si="100"/>
        <v>876963.86407880718</v>
      </c>
      <c r="H549" s="88"/>
      <c r="I549" s="31">
        <f t="shared" si="101"/>
        <v>0</v>
      </c>
      <c r="J549" s="6"/>
      <c r="K549" s="28">
        <f t="shared" si="102"/>
        <v>0</v>
      </c>
      <c r="L549" s="6"/>
      <c r="M549" s="28">
        <f t="shared" si="103"/>
        <v>0</v>
      </c>
      <c r="N549" s="89"/>
      <c r="O549" s="28">
        <f t="shared" si="104"/>
        <v>0</v>
      </c>
      <c r="P549" s="6"/>
      <c r="Q549" s="28">
        <f t="shared" si="105"/>
        <v>0</v>
      </c>
      <c r="R549" s="6"/>
      <c r="S549" s="28">
        <f t="shared" si="106"/>
        <v>0</v>
      </c>
      <c r="T549" s="28"/>
      <c r="U549" s="28">
        <f t="shared" si="107"/>
        <v>0</v>
      </c>
      <c r="V549" s="6">
        <v>5</v>
      </c>
      <c r="W549" s="28">
        <f t="shared" si="108"/>
        <v>876963.86407880718</v>
      </c>
      <c r="X549" s="6"/>
      <c r="Y549" s="28">
        <f t="shared" si="109"/>
        <v>0</v>
      </c>
      <c r="Z549" s="6" t="s">
        <v>31</v>
      </c>
      <c r="AA549" s="6" t="s">
        <v>32</v>
      </c>
      <c r="AB549" s="12" t="s">
        <v>60</v>
      </c>
    </row>
    <row r="550" spans="1:28" x14ac:dyDescent="0.25">
      <c r="A550" s="41">
        <v>548</v>
      </c>
      <c r="B550" s="47" t="s">
        <v>1104</v>
      </c>
      <c r="C550" s="40" t="s">
        <v>78</v>
      </c>
      <c r="D550" s="92" t="s">
        <v>1103</v>
      </c>
      <c r="E550" s="41">
        <f t="shared" si="99"/>
        <v>4</v>
      </c>
      <c r="F550" s="30">
        <v>347765.88800000004</v>
      </c>
      <c r="G550" s="28">
        <f t="shared" si="100"/>
        <v>1391063.5520000001</v>
      </c>
      <c r="H550" s="88">
        <v>4</v>
      </c>
      <c r="I550" s="31">
        <f t="shared" si="101"/>
        <v>1391063.5520000001</v>
      </c>
      <c r="J550" s="6"/>
      <c r="K550" s="28">
        <f t="shared" si="102"/>
        <v>0</v>
      </c>
      <c r="L550" s="6"/>
      <c r="M550" s="28">
        <f t="shared" si="103"/>
        <v>0</v>
      </c>
      <c r="N550" s="89"/>
      <c r="O550" s="28">
        <f t="shared" si="104"/>
        <v>0</v>
      </c>
      <c r="P550" s="6"/>
      <c r="Q550" s="28">
        <f t="shared" si="105"/>
        <v>0</v>
      </c>
      <c r="R550" s="6"/>
      <c r="S550" s="28">
        <f t="shared" si="106"/>
        <v>0</v>
      </c>
      <c r="T550" s="28"/>
      <c r="U550" s="28">
        <f t="shared" si="107"/>
        <v>0</v>
      </c>
      <c r="V550" s="6"/>
      <c r="W550" s="28">
        <f t="shared" si="108"/>
        <v>0</v>
      </c>
      <c r="X550" s="6"/>
      <c r="Y550" s="28">
        <f t="shared" si="109"/>
        <v>0</v>
      </c>
      <c r="Z550" s="6" t="s">
        <v>31</v>
      </c>
      <c r="AA550" s="6" t="s">
        <v>32</v>
      </c>
      <c r="AB550" s="12" t="s">
        <v>33</v>
      </c>
    </row>
    <row r="551" spans="1:28" ht="27" x14ac:dyDescent="0.25">
      <c r="A551" s="41">
        <v>549</v>
      </c>
      <c r="B551" s="40" t="s">
        <v>1105</v>
      </c>
      <c r="C551" s="40" t="s">
        <v>78</v>
      </c>
      <c r="D551" s="87" t="s">
        <v>125</v>
      </c>
      <c r="E551" s="41">
        <f t="shared" si="99"/>
        <v>5</v>
      </c>
      <c r="F551" s="30">
        <v>292097.5</v>
      </c>
      <c r="G551" s="28">
        <f t="shared" si="100"/>
        <v>1460487.5</v>
      </c>
      <c r="H551" s="88">
        <v>5</v>
      </c>
      <c r="I551" s="31">
        <f t="shared" si="101"/>
        <v>1460487.5</v>
      </c>
      <c r="J551" s="6"/>
      <c r="K551" s="28">
        <f t="shared" si="102"/>
        <v>0</v>
      </c>
      <c r="L551" s="6"/>
      <c r="M551" s="28">
        <f t="shared" si="103"/>
        <v>0</v>
      </c>
      <c r="N551" s="89"/>
      <c r="O551" s="28">
        <f t="shared" si="104"/>
        <v>0</v>
      </c>
      <c r="P551" s="6"/>
      <c r="Q551" s="28">
        <f t="shared" si="105"/>
        <v>0</v>
      </c>
      <c r="R551" s="6"/>
      <c r="S551" s="28">
        <f t="shared" si="106"/>
        <v>0</v>
      </c>
      <c r="T551" s="28"/>
      <c r="U551" s="28">
        <f t="shared" si="107"/>
        <v>0</v>
      </c>
      <c r="V551" s="6"/>
      <c r="W551" s="28">
        <f t="shared" si="108"/>
        <v>0</v>
      </c>
      <c r="X551" s="6"/>
      <c r="Y551" s="28">
        <f t="shared" si="109"/>
        <v>0</v>
      </c>
      <c r="Z551" s="6" t="s">
        <v>31</v>
      </c>
      <c r="AA551" s="6" t="s">
        <v>32</v>
      </c>
      <c r="AB551" s="12" t="s">
        <v>33</v>
      </c>
    </row>
    <row r="552" spans="1:28" x14ac:dyDescent="0.25">
      <c r="A552" s="41">
        <v>550</v>
      </c>
      <c r="B552" s="92" t="s">
        <v>1106</v>
      </c>
      <c r="C552" s="92" t="s">
        <v>1107</v>
      </c>
      <c r="D552" s="92" t="s">
        <v>433</v>
      </c>
      <c r="E552" s="41">
        <f t="shared" si="99"/>
        <v>2</v>
      </c>
      <c r="F552" s="30">
        <v>199727.76739999998</v>
      </c>
      <c r="G552" s="28">
        <f t="shared" si="100"/>
        <v>399455.53479999996</v>
      </c>
      <c r="H552" s="88"/>
      <c r="I552" s="31">
        <f t="shared" si="101"/>
        <v>0</v>
      </c>
      <c r="J552" s="6"/>
      <c r="K552" s="28">
        <f t="shared" si="102"/>
        <v>0</v>
      </c>
      <c r="L552" s="6">
        <v>2</v>
      </c>
      <c r="M552" s="28">
        <f t="shared" si="103"/>
        <v>399455.53479999996</v>
      </c>
      <c r="N552" s="89"/>
      <c r="O552" s="28">
        <f t="shared" si="104"/>
        <v>0</v>
      </c>
      <c r="P552" s="6"/>
      <c r="Q552" s="28">
        <f t="shared" si="105"/>
        <v>0</v>
      </c>
      <c r="R552" s="6"/>
      <c r="S552" s="28">
        <f t="shared" si="106"/>
        <v>0</v>
      </c>
      <c r="T552" s="28"/>
      <c r="U552" s="28">
        <f t="shared" si="107"/>
        <v>0</v>
      </c>
      <c r="V552" s="6"/>
      <c r="W552" s="28">
        <f t="shared" si="108"/>
        <v>0</v>
      </c>
      <c r="X552" s="6"/>
      <c r="Y552" s="28">
        <f t="shared" si="109"/>
        <v>0</v>
      </c>
      <c r="Z552" s="6" t="s">
        <v>31</v>
      </c>
      <c r="AA552" s="6" t="s">
        <v>32</v>
      </c>
      <c r="AB552" s="12" t="s">
        <v>76</v>
      </c>
    </row>
    <row r="553" spans="1:28" x14ac:dyDescent="0.25">
      <c r="A553" s="41">
        <v>551</v>
      </c>
      <c r="B553" s="90" t="s">
        <v>1108</v>
      </c>
      <c r="C553" s="90" t="s">
        <v>46</v>
      </c>
      <c r="D553" s="90" t="s">
        <v>222</v>
      </c>
      <c r="E553" s="41">
        <f t="shared" si="99"/>
        <v>4</v>
      </c>
      <c r="F553" s="30">
        <v>107411.3152</v>
      </c>
      <c r="G553" s="28">
        <f t="shared" si="100"/>
        <v>429645.26079999999</v>
      </c>
      <c r="H553" s="88"/>
      <c r="I553" s="31">
        <f t="shared" si="101"/>
        <v>0</v>
      </c>
      <c r="J553" s="6">
        <v>1</v>
      </c>
      <c r="K553" s="28">
        <f t="shared" si="102"/>
        <v>107411.3152</v>
      </c>
      <c r="L553" s="6"/>
      <c r="M553" s="28">
        <f t="shared" si="103"/>
        <v>0</v>
      </c>
      <c r="N553" s="89"/>
      <c r="O553" s="28">
        <f t="shared" si="104"/>
        <v>0</v>
      </c>
      <c r="P553" s="6">
        <v>3</v>
      </c>
      <c r="Q553" s="28">
        <f t="shared" si="105"/>
        <v>322233.94559999998</v>
      </c>
      <c r="R553" s="6"/>
      <c r="S553" s="28">
        <f t="shared" si="106"/>
        <v>0</v>
      </c>
      <c r="T553" s="28"/>
      <c r="U553" s="28">
        <f t="shared" si="107"/>
        <v>0</v>
      </c>
      <c r="V553" s="6"/>
      <c r="W553" s="28">
        <f t="shared" si="108"/>
        <v>0</v>
      </c>
      <c r="X553" s="6"/>
      <c r="Y553" s="28">
        <f t="shared" si="109"/>
        <v>0</v>
      </c>
      <c r="Z553" s="6" t="s">
        <v>31</v>
      </c>
      <c r="AA553" s="6" t="s">
        <v>32</v>
      </c>
      <c r="AB553" s="12" t="s">
        <v>37</v>
      </c>
    </row>
    <row r="554" spans="1:28" ht="27" x14ac:dyDescent="0.25">
      <c r="A554" s="41">
        <v>552</v>
      </c>
      <c r="B554" s="40" t="s">
        <v>1109</v>
      </c>
      <c r="C554" s="40" t="s">
        <v>1110</v>
      </c>
      <c r="D554" s="40" t="s">
        <v>1111</v>
      </c>
      <c r="E554" s="41">
        <f t="shared" si="99"/>
        <v>2</v>
      </c>
      <c r="F554" s="30">
        <v>5434568.7987916758</v>
      </c>
      <c r="G554" s="28">
        <f t="shared" si="100"/>
        <v>10869137.597583352</v>
      </c>
      <c r="H554" s="88"/>
      <c r="I554" s="31">
        <f t="shared" si="101"/>
        <v>0</v>
      </c>
      <c r="J554" s="6"/>
      <c r="K554" s="28">
        <f t="shared" si="102"/>
        <v>0</v>
      </c>
      <c r="L554" s="6"/>
      <c r="M554" s="28">
        <f t="shared" si="103"/>
        <v>0</v>
      </c>
      <c r="N554" s="89"/>
      <c r="O554" s="28">
        <f t="shared" si="104"/>
        <v>0</v>
      </c>
      <c r="P554" s="6"/>
      <c r="Q554" s="28">
        <f t="shared" si="105"/>
        <v>0</v>
      </c>
      <c r="R554" s="6"/>
      <c r="S554" s="28">
        <f t="shared" si="106"/>
        <v>0</v>
      </c>
      <c r="T554" s="28"/>
      <c r="U554" s="28">
        <f t="shared" si="107"/>
        <v>0</v>
      </c>
      <c r="V554" s="6">
        <v>2</v>
      </c>
      <c r="W554" s="28">
        <f t="shared" si="108"/>
        <v>10869137.597583352</v>
      </c>
      <c r="X554" s="6"/>
      <c r="Y554" s="28">
        <f t="shared" si="109"/>
        <v>0</v>
      </c>
      <c r="Z554" s="6" t="s">
        <v>31</v>
      </c>
      <c r="AA554" s="6" t="s">
        <v>32</v>
      </c>
      <c r="AB554" s="12" t="s">
        <v>60</v>
      </c>
    </row>
    <row r="555" spans="1:28" ht="54" x14ac:dyDescent="0.25">
      <c r="A555" s="41">
        <v>553</v>
      </c>
      <c r="B555" s="40" t="s">
        <v>1112</v>
      </c>
      <c r="C555" s="40" t="s">
        <v>62</v>
      </c>
      <c r="D555" s="40" t="s">
        <v>1113</v>
      </c>
      <c r="E555" s="41">
        <f t="shared" si="99"/>
        <v>1</v>
      </c>
      <c r="F555" s="30">
        <v>261211.48455662956</v>
      </c>
      <c r="G555" s="28">
        <f t="shared" si="100"/>
        <v>261211.48455662956</v>
      </c>
      <c r="H555" s="88"/>
      <c r="I555" s="31">
        <f t="shared" si="101"/>
        <v>0</v>
      </c>
      <c r="J555" s="6"/>
      <c r="K555" s="28">
        <f t="shared" si="102"/>
        <v>0</v>
      </c>
      <c r="L555" s="6"/>
      <c r="M555" s="28">
        <f t="shared" si="103"/>
        <v>0</v>
      </c>
      <c r="N555" s="89"/>
      <c r="O555" s="28">
        <f t="shared" si="104"/>
        <v>0</v>
      </c>
      <c r="P555" s="6"/>
      <c r="Q555" s="28">
        <f t="shared" si="105"/>
        <v>0</v>
      </c>
      <c r="R555" s="6"/>
      <c r="S555" s="28">
        <f t="shared" si="106"/>
        <v>0</v>
      </c>
      <c r="T555" s="28"/>
      <c r="U555" s="28">
        <f t="shared" si="107"/>
        <v>0</v>
      </c>
      <c r="V555" s="6">
        <v>1</v>
      </c>
      <c r="W555" s="28">
        <f t="shared" si="108"/>
        <v>261211.48455662956</v>
      </c>
      <c r="X555" s="6"/>
      <c r="Y555" s="28">
        <f t="shared" si="109"/>
        <v>0</v>
      </c>
      <c r="Z555" s="6" t="s">
        <v>31</v>
      </c>
      <c r="AA555" s="6" t="s">
        <v>32</v>
      </c>
      <c r="AB555" s="12" t="s">
        <v>60</v>
      </c>
    </row>
    <row r="556" spans="1:28" x14ac:dyDescent="0.25">
      <c r="A556" s="41">
        <v>554</v>
      </c>
      <c r="B556" s="90" t="s">
        <v>1114</v>
      </c>
      <c r="C556" s="40" t="s">
        <v>62</v>
      </c>
      <c r="D556" s="40" t="s">
        <v>1113</v>
      </c>
      <c r="E556" s="41">
        <f t="shared" si="99"/>
        <v>3</v>
      </c>
      <c r="F556" s="30">
        <v>165194.52796048493</v>
      </c>
      <c r="G556" s="28">
        <f t="shared" si="100"/>
        <v>495583.58388145478</v>
      </c>
      <c r="H556" s="88">
        <v>2</v>
      </c>
      <c r="I556" s="31">
        <f t="shared" si="101"/>
        <v>330389.05592096987</v>
      </c>
      <c r="J556" s="6"/>
      <c r="K556" s="28">
        <f t="shared" si="102"/>
        <v>0</v>
      </c>
      <c r="L556" s="6"/>
      <c r="M556" s="28">
        <f t="shared" si="103"/>
        <v>0</v>
      </c>
      <c r="N556" s="89"/>
      <c r="O556" s="28">
        <f t="shared" si="104"/>
        <v>0</v>
      </c>
      <c r="P556" s="6"/>
      <c r="Q556" s="28">
        <f t="shared" si="105"/>
        <v>0</v>
      </c>
      <c r="R556" s="6"/>
      <c r="S556" s="28">
        <f t="shared" si="106"/>
        <v>0</v>
      </c>
      <c r="T556" s="28"/>
      <c r="U556" s="28">
        <f t="shared" si="107"/>
        <v>0</v>
      </c>
      <c r="V556" s="6">
        <v>1</v>
      </c>
      <c r="W556" s="28">
        <f t="shared" si="108"/>
        <v>165194.52796048493</v>
      </c>
      <c r="X556" s="6"/>
      <c r="Y556" s="28">
        <f t="shared" si="109"/>
        <v>0</v>
      </c>
      <c r="Z556" s="6" t="s">
        <v>31</v>
      </c>
      <c r="AA556" s="6" t="s">
        <v>32</v>
      </c>
      <c r="AB556" s="12" t="s">
        <v>33</v>
      </c>
    </row>
    <row r="557" spans="1:28" ht="54" x14ac:dyDescent="0.25">
      <c r="A557" s="41">
        <v>555</v>
      </c>
      <c r="B557" s="99" t="s">
        <v>1115</v>
      </c>
      <c r="C557" s="40" t="s">
        <v>62</v>
      </c>
      <c r="D557" s="40" t="s">
        <v>1113</v>
      </c>
      <c r="E557" s="41">
        <f t="shared" si="99"/>
        <v>1</v>
      </c>
      <c r="F557" s="30">
        <v>195053.77840000001</v>
      </c>
      <c r="G557" s="28">
        <f t="shared" si="100"/>
        <v>195053.77840000001</v>
      </c>
      <c r="H557" s="88"/>
      <c r="I557" s="31">
        <f t="shared" si="101"/>
        <v>0</v>
      </c>
      <c r="J557" s="6"/>
      <c r="K557" s="28">
        <f t="shared" si="102"/>
        <v>0</v>
      </c>
      <c r="L557" s="6"/>
      <c r="M557" s="28">
        <f t="shared" si="103"/>
        <v>0</v>
      </c>
      <c r="N557" s="89"/>
      <c r="O557" s="28">
        <f t="shared" si="104"/>
        <v>0</v>
      </c>
      <c r="P557" s="6"/>
      <c r="Q557" s="28">
        <f t="shared" si="105"/>
        <v>0</v>
      </c>
      <c r="R557" s="6"/>
      <c r="S557" s="28">
        <f t="shared" si="106"/>
        <v>0</v>
      </c>
      <c r="T557" s="28"/>
      <c r="U557" s="28">
        <f t="shared" si="107"/>
        <v>0</v>
      </c>
      <c r="V557" s="6">
        <v>1</v>
      </c>
      <c r="W557" s="28">
        <f t="shared" si="108"/>
        <v>195053.77840000001</v>
      </c>
      <c r="X557" s="6"/>
      <c r="Y557" s="28">
        <f t="shared" si="109"/>
        <v>0</v>
      </c>
      <c r="Z557" s="6" t="s">
        <v>31</v>
      </c>
      <c r="AA557" s="6" t="s">
        <v>32</v>
      </c>
      <c r="AB557" s="12" t="s">
        <v>60</v>
      </c>
    </row>
    <row r="558" spans="1:28" x14ac:dyDescent="0.25">
      <c r="A558" s="41">
        <v>556</v>
      </c>
      <c r="B558" s="90" t="s">
        <v>1116</v>
      </c>
      <c r="C558" s="40" t="s">
        <v>1117</v>
      </c>
      <c r="D558" s="40" t="s">
        <v>199</v>
      </c>
      <c r="E558" s="41">
        <f t="shared" si="99"/>
        <v>1</v>
      </c>
      <c r="F558" s="30">
        <v>177147.32533333334</v>
      </c>
      <c r="G558" s="28">
        <f t="shared" si="100"/>
        <v>177147.32533333334</v>
      </c>
      <c r="H558" s="88"/>
      <c r="I558" s="31">
        <f t="shared" si="101"/>
        <v>0</v>
      </c>
      <c r="J558" s="6"/>
      <c r="K558" s="28">
        <f t="shared" si="102"/>
        <v>0</v>
      </c>
      <c r="L558" s="6"/>
      <c r="M558" s="28">
        <f t="shared" si="103"/>
        <v>0</v>
      </c>
      <c r="N558" s="89"/>
      <c r="O558" s="28">
        <f t="shared" si="104"/>
        <v>0</v>
      </c>
      <c r="P558" s="6"/>
      <c r="Q558" s="28">
        <f t="shared" si="105"/>
        <v>0</v>
      </c>
      <c r="R558" s="6"/>
      <c r="S558" s="28">
        <f t="shared" si="106"/>
        <v>0</v>
      </c>
      <c r="T558" s="28"/>
      <c r="U558" s="28">
        <f t="shared" si="107"/>
        <v>0</v>
      </c>
      <c r="V558" s="6">
        <v>1</v>
      </c>
      <c r="W558" s="28">
        <f t="shared" si="108"/>
        <v>177147.32533333334</v>
      </c>
      <c r="X558" s="6"/>
      <c r="Y558" s="28">
        <f t="shared" si="109"/>
        <v>0</v>
      </c>
      <c r="Z558" s="6" t="s">
        <v>31</v>
      </c>
      <c r="AA558" s="6" t="s">
        <v>32</v>
      </c>
      <c r="AB558" s="12" t="s">
        <v>60</v>
      </c>
    </row>
    <row r="559" spans="1:28" x14ac:dyDescent="0.25">
      <c r="A559" s="41">
        <v>557</v>
      </c>
      <c r="B559" s="90" t="s">
        <v>1118</v>
      </c>
      <c r="C559" s="40" t="s">
        <v>1119</v>
      </c>
      <c r="D559" s="40" t="s">
        <v>199</v>
      </c>
      <c r="E559" s="41">
        <f t="shared" si="99"/>
        <v>2</v>
      </c>
      <c r="F559" s="30">
        <v>201260.47977752559</v>
      </c>
      <c r="G559" s="28">
        <f t="shared" si="100"/>
        <v>402520.95955505117</v>
      </c>
      <c r="H559" s="88"/>
      <c r="I559" s="31">
        <f t="shared" si="101"/>
        <v>0</v>
      </c>
      <c r="J559" s="6"/>
      <c r="K559" s="28">
        <f t="shared" si="102"/>
        <v>0</v>
      </c>
      <c r="L559" s="6"/>
      <c r="M559" s="28">
        <f t="shared" si="103"/>
        <v>0</v>
      </c>
      <c r="N559" s="89"/>
      <c r="O559" s="28">
        <f t="shared" si="104"/>
        <v>0</v>
      </c>
      <c r="P559" s="6"/>
      <c r="Q559" s="28">
        <f t="shared" si="105"/>
        <v>0</v>
      </c>
      <c r="R559" s="6"/>
      <c r="S559" s="28">
        <f t="shared" si="106"/>
        <v>0</v>
      </c>
      <c r="T559" s="28"/>
      <c r="U559" s="28">
        <f t="shared" si="107"/>
        <v>0</v>
      </c>
      <c r="V559" s="6">
        <v>2</v>
      </c>
      <c r="W559" s="28">
        <f t="shared" si="108"/>
        <v>402520.95955505117</v>
      </c>
      <c r="X559" s="6"/>
      <c r="Y559" s="28">
        <f t="shared" si="109"/>
        <v>0</v>
      </c>
      <c r="Z559" s="6" t="s">
        <v>31</v>
      </c>
      <c r="AA559" s="6" t="s">
        <v>32</v>
      </c>
      <c r="AB559" s="12" t="s">
        <v>60</v>
      </c>
    </row>
    <row r="560" spans="1:28" ht="81" x14ac:dyDescent="0.25">
      <c r="A560" s="41">
        <v>558</v>
      </c>
      <c r="B560" s="47" t="s">
        <v>1120</v>
      </c>
      <c r="C560" s="40" t="s">
        <v>1121</v>
      </c>
      <c r="D560" s="40" t="s">
        <v>36</v>
      </c>
      <c r="E560" s="41">
        <f t="shared" si="99"/>
        <v>1</v>
      </c>
      <c r="F560" s="30">
        <v>3793727.4672499998</v>
      </c>
      <c r="G560" s="28">
        <f t="shared" si="100"/>
        <v>3793727.4672499998</v>
      </c>
      <c r="H560" s="88"/>
      <c r="I560" s="31">
        <f t="shared" si="101"/>
        <v>0</v>
      </c>
      <c r="J560" s="6"/>
      <c r="K560" s="28">
        <f t="shared" si="102"/>
        <v>0</v>
      </c>
      <c r="L560" s="6">
        <v>1</v>
      </c>
      <c r="M560" s="28">
        <f t="shared" si="103"/>
        <v>3793727.4672499998</v>
      </c>
      <c r="N560" s="89"/>
      <c r="O560" s="28">
        <f t="shared" si="104"/>
        <v>0</v>
      </c>
      <c r="P560" s="6"/>
      <c r="Q560" s="28">
        <f t="shared" si="105"/>
        <v>0</v>
      </c>
      <c r="R560" s="6"/>
      <c r="S560" s="28">
        <f t="shared" si="106"/>
        <v>0</v>
      </c>
      <c r="T560" s="28"/>
      <c r="U560" s="28">
        <f t="shared" si="107"/>
        <v>0</v>
      </c>
      <c r="V560" s="6"/>
      <c r="W560" s="28">
        <f t="shared" si="108"/>
        <v>0</v>
      </c>
      <c r="X560" s="6"/>
      <c r="Y560" s="28">
        <f t="shared" si="109"/>
        <v>0</v>
      </c>
      <c r="Z560" s="6" t="s">
        <v>31</v>
      </c>
      <c r="AA560" s="6" t="s">
        <v>32</v>
      </c>
      <c r="AB560" s="12" t="s">
        <v>76</v>
      </c>
    </row>
    <row r="561" spans="1:28" ht="40.5" x14ac:dyDescent="0.25">
      <c r="A561" s="41">
        <v>559</v>
      </c>
      <c r="B561" s="90" t="s">
        <v>1122</v>
      </c>
      <c r="C561" s="90" t="s">
        <v>297</v>
      </c>
      <c r="D561" s="90" t="s">
        <v>359</v>
      </c>
      <c r="E561" s="41">
        <f t="shared" si="99"/>
        <v>1</v>
      </c>
      <c r="F561" s="30">
        <v>2737000</v>
      </c>
      <c r="G561" s="28">
        <f t="shared" si="100"/>
        <v>2737000</v>
      </c>
      <c r="H561" s="88"/>
      <c r="I561" s="31">
        <f t="shared" si="101"/>
        <v>0</v>
      </c>
      <c r="J561" s="6"/>
      <c r="K561" s="28">
        <f t="shared" si="102"/>
        <v>0</v>
      </c>
      <c r="L561" s="6">
        <v>1</v>
      </c>
      <c r="M561" s="28">
        <f t="shared" si="103"/>
        <v>2737000</v>
      </c>
      <c r="N561" s="89"/>
      <c r="O561" s="28">
        <f t="shared" si="104"/>
        <v>0</v>
      </c>
      <c r="P561" s="6"/>
      <c r="Q561" s="28">
        <f t="shared" si="105"/>
        <v>0</v>
      </c>
      <c r="R561" s="6"/>
      <c r="S561" s="28">
        <f t="shared" si="106"/>
        <v>0</v>
      </c>
      <c r="T561" s="28"/>
      <c r="U561" s="28">
        <f t="shared" si="107"/>
        <v>0</v>
      </c>
      <c r="V561" s="6"/>
      <c r="W561" s="28">
        <f t="shared" si="108"/>
        <v>0</v>
      </c>
      <c r="X561" s="6"/>
      <c r="Y561" s="28">
        <f t="shared" si="109"/>
        <v>0</v>
      </c>
      <c r="Z561" s="6" t="s">
        <v>31</v>
      </c>
      <c r="AA561" s="6" t="s">
        <v>32</v>
      </c>
      <c r="AB561" s="12" t="s">
        <v>76</v>
      </c>
    </row>
    <row r="562" spans="1:28" ht="40.5" x14ac:dyDescent="0.25">
      <c r="A562" s="41">
        <v>560</v>
      </c>
      <c r="B562" s="47" t="s">
        <v>1123</v>
      </c>
      <c r="C562" s="90" t="s">
        <v>35</v>
      </c>
      <c r="D562" s="90" t="s">
        <v>36</v>
      </c>
      <c r="E562" s="41">
        <f t="shared" si="99"/>
        <v>15</v>
      </c>
      <c r="F562" s="30">
        <v>2737000</v>
      </c>
      <c r="G562" s="28">
        <f t="shared" si="100"/>
        <v>41055000</v>
      </c>
      <c r="H562" s="88"/>
      <c r="I562" s="31">
        <f t="shared" si="101"/>
        <v>0</v>
      </c>
      <c r="J562" s="6"/>
      <c r="K562" s="28">
        <f t="shared" si="102"/>
        <v>0</v>
      </c>
      <c r="L562" s="6"/>
      <c r="M562" s="28">
        <f t="shared" si="103"/>
        <v>0</v>
      </c>
      <c r="N562" s="89"/>
      <c r="O562" s="28">
        <f t="shared" si="104"/>
        <v>0</v>
      </c>
      <c r="P562" s="6">
        <v>15</v>
      </c>
      <c r="Q562" s="28">
        <f t="shared" si="105"/>
        <v>41055000</v>
      </c>
      <c r="R562" s="6"/>
      <c r="S562" s="28">
        <f t="shared" si="106"/>
        <v>0</v>
      </c>
      <c r="T562" s="28"/>
      <c r="U562" s="28">
        <f t="shared" si="107"/>
        <v>0</v>
      </c>
      <c r="V562" s="6"/>
      <c r="W562" s="28">
        <f t="shared" si="108"/>
        <v>0</v>
      </c>
      <c r="X562" s="6"/>
      <c r="Y562" s="28">
        <f t="shared" si="109"/>
        <v>0</v>
      </c>
      <c r="Z562" s="6" t="s">
        <v>31</v>
      </c>
      <c r="AA562" s="6" t="s">
        <v>32</v>
      </c>
      <c r="AB562" s="12" t="s">
        <v>37</v>
      </c>
    </row>
    <row r="563" spans="1:28" ht="67.5" x14ac:dyDescent="0.25">
      <c r="A563" s="41">
        <v>561</v>
      </c>
      <c r="B563" s="90" t="s">
        <v>1124</v>
      </c>
      <c r="C563" s="90" t="s">
        <v>35</v>
      </c>
      <c r="D563" s="40" t="s">
        <v>359</v>
      </c>
      <c r="E563" s="41">
        <f t="shared" si="99"/>
        <v>16</v>
      </c>
      <c r="F563" s="30">
        <v>2872802</v>
      </c>
      <c r="G563" s="28">
        <f t="shared" si="100"/>
        <v>45964832</v>
      </c>
      <c r="H563" s="88"/>
      <c r="I563" s="31">
        <f t="shared" si="101"/>
        <v>0</v>
      </c>
      <c r="J563" s="6"/>
      <c r="K563" s="28">
        <f t="shared" si="102"/>
        <v>0</v>
      </c>
      <c r="L563" s="6">
        <v>1</v>
      </c>
      <c r="M563" s="28">
        <f t="shared" si="103"/>
        <v>2872802</v>
      </c>
      <c r="N563" s="89"/>
      <c r="O563" s="28">
        <f t="shared" si="104"/>
        <v>0</v>
      </c>
      <c r="P563" s="6"/>
      <c r="Q563" s="28">
        <f t="shared" si="105"/>
        <v>0</v>
      </c>
      <c r="R563" s="6">
        <v>15</v>
      </c>
      <c r="S563" s="28">
        <f t="shared" si="106"/>
        <v>43092030</v>
      </c>
      <c r="T563" s="28"/>
      <c r="U563" s="28">
        <f t="shared" si="107"/>
        <v>0</v>
      </c>
      <c r="V563" s="6"/>
      <c r="W563" s="28">
        <f t="shared" si="108"/>
        <v>0</v>
      </c>
      <c r="X563" s="6"/>
      <c r="Y563" s="28">
        <f t="shared" si="109"/>
        <v>0</v>
      </c>
      <c r="Z563" s="6" t="s">
        <v>31</v>
      </c>
      <c r="AA563" s="6" t="s">
        <v>32</v>
      </c>
      <c r="AB563" s="12" t="s">
        <v>56</v>
      </c>
    </row>
    <row r="564" spans="1:28" x14ac:dyDescent="0.25">
      <c r="A564" s="41">
        <v>562</v>
      </c>
      <c r="B564" s="90" t="s">
        <v>1125</v>
      </c>
      <c r="C564" s="90" t="s">
        <v>221</v>
      </c>
      <c r="D564" s="90" t="s">
        <v>55</v>
      </c>
      <c r="E564" s="41">
        <f t="shared" si="99"/>
        <v>5</v>
      </c>
      <c r="F564" s="30">
        <v>130900</v>
      </c>
      <c r="G564" s="28">
        <f t="shared" si="100"/>
        <v>654500</v>
      </c>
      <c r="H564" s="88"/>
      <c r="I564" s="31">
        <f t="shared" si="101"/>
        <v>0</v>
      </c>
      <c r="J564" s="6"/>
      <c r="K564" s="28">
        <f t="shared" si="102"/>
        <v>0</v>
      </c>
      <c r="L564" s="6">
        <v>1</v>
      </c>
      <c r="M564" s="28">
        <f t="shared" si="103"/>
        <v>130900</v>
      </c>
      <c r="N564" s="89"/>
      <c r="O564" s="28">
        <f t="shared" si="104"/>
        <v>0</v>
      </c>
      <c r="P564" s="6">
        <v>2</v>
      </c>
      <c r="Q564" s="28">
        <f t="shared" si="105"/>
        <v>261800</v>
      </c>
      <c r="R564" s="6"/>
      <c r="S564" s="28">
        <f t="shared" si="106"/>
        <v>0</v>
      </c>
      <c r="T564" s="28"/>
      <c r="U564" s="28">
        <f t="shared" si="107"/>
        <v>0</v>
      </c>
      <c r="V564" s="6">
        <v>2</v>
      </c>
      <c r="W564" s="28">
        <f t="shared" si="108"/>
        <v>261800</v>
      </c>
      <c r="X564" s="6"/>
      <c r="Y564" s="28">
        <f t="shared" si="109"/>
        <v>0</v>
      </c>
      <c r="Z564" s="6" t="s">
        <v>31</v>
      </c>
      <c r="AA564" s="6" t="s">
        <v>32</v>
      </c>
      <c r="AB564" s="12" t="s">
        <v>60</v>
      </c>
    </row>
    <row r="565" spans="1:28" ht="27" x14ac:dyDescent="0.25">
      <c r="A565" s="41">
        <v>563</v>
      </c>
      <c r="B565" s="40" t="s">
        <v>1126</v>
      </c>
      <c r="C565" s="40" t="s">
        <v>849</v>
      </c>
      <c r="D565" s="40" t="s">
        <v>1021</v>
      </c>
      <c r="E565" s="41">
        <f t="shared" si="99"/>
        <v>1</v>
      </c>
      <c r="F565" s="30">
        <v>316000</v>
      </c>
      <c r="G565" s="28">
        <f t="shared" si="100"/>
        <v>316000</v>
      </c>
      <c r="H565" s="88"/>
      <c r="I565" s="31">
        <f t="shared" si="101"/>
        <v>0</v>
      </c>
      <c r="J565" s="6"/>
      <c r="K565" s="28">
        <f t="shared" si="102"/>
        <v>0</v>
      </c>
      <c r="L565" s="6"/>
      <c r="M565" s="28">
        <f t="shared" si="103"/>
        <v>0</v>
      </c>
      <c r="N565" s="89"/>
      <c r="O565" s="28">
        <f t="shared" si="104"/>
        <v>0</v>
      </c>
      <c r="P565" s="6"/>
      <c r="Q565" s="28">
        <f t="shared" si="105"/>
        <v>0</v>
      </c>
      <c r="R565" s="6"/>
      <c r="S565" s="28">
        <f t="shared" si="106"/>
        <v>0</v>
      </c>
      <c r="T565" s="28"/>
      <c r="U565" s="28">
        <f t="shared" si="107"/>
        <v>0</v>
      </c>
      <c r="V565" s="6">
        <v>1</v>
      </c>
      <c r="W565" s="28">
        <f t="shared" si="108"/>
        <v>316000</v>
      </c>
      <c r="X565" s="6"/>
      <c r="Y565" s="28">
        <f t="shared" si="109"/>
        <v>0</v>
      </c>
      <c r="Z565" s="6" t="s">
        <v>32</v>
      </c>
      <c r="AA565" s="6" t="s">
        <v>32</v>
      </c>
      <c r="AB565" s="12" t="s">
        <v>60</v>
      </c>
    </row>
    <row r="566" spans="1:28" x14ac:dyDescent="0.25">
      <c r="A566" s="41">
        <v>564</v>
      </c>
      <c r="B566" s="90" t="s">
        <v>1127</v>
      </c>
      <c r="C566" s="40" t="s">
        <v>62</v>
      </c>
      <c r="D566" s="40" t="s">
        <v>1128</v>
      </c>
      <c r="E566" s="41">
        <f t="shared" si="99"/>
        <v>48</v>
      </c>
      <c r="F566" s="30">
        <v>295919.75</v>
      </c>
      <c r="G566" s="28">
        <f t="shared" si="100"/>
        <v>14204148</v>
      </c>
      <c r="H566" s="88">
        <v>10</v>
      </c>
      <c r="I566" s="31">
        <f t="shared" si="101"/>
        <v>2959197.5</v>
      </c>
      <c r="J566" s="6">
        <v>7</v>
      </c>
      <c r="K566" s="28">
        <f t="shared" si="102"/>
        <v>2071438.25</v>
      </c>
      <c r="L566" s="6">
        <v>1</v>
      </c>
      <c r="M566" s="28">
        <f t="shared" si="103"/>
        <v>295919.75</v>
      </c>
      <c r="N566" s="89"/>
      <c r="O566" s="28">
        <f t="shared" si="104"/>
        <v>0</v>
      </c>
      <c r="P566" s="6">
        <v>14</v>
      </c>
      <c r="Q566" s="28">
        <f t="shared" si="105"/>
        <v>4142876.5</v>
      </c>
      <c r="R566" s="6">
        <v>16</v>
      </c>
      <c r="S566" s="28">
        <f t="shared" si="106"/>
        <v>4734716</v>
      </c>
      <c r="T566" s="28"/>
      <c r="U566" s="28">
        <f t="shared" si="107"/>
        <v>0</v>
      </c>
      <c r="V566" s="6"/>
      <c r="W566" s="28">
        <f t="shared" si="108"/>
        <v>0</v>
      </c>
      <c r="X566" s="6"/>
      <c r="Y566" s="28">
        <f t="shared" si="109"/>
        <v>0</v>
      </c>
      <c r="Z566" s="6" t="s">
        <v>31</v>
      </c>
      <c r="AA566" s="6" t="s">
        <v>32</v>
      </c>
      <c r="AB566" s="12" t="s">
        <v>56</v>
      </c>
    </row>
    <row r="567" spans="1:28" ht="27" x14ac:dyDescent="0.25">
      <c r="A567" s="41">
        <v>565</v>
      </c>
      <c r="B567" s="90" t="s">
        <v>1129</v>
      </c>
      <c r="C567" s="90" t="s">
        <v>419</v>
      </c>
      <c r="D567" s="40" t="s">
        <v>1021</v>
      </c>
      <c r="E567" s="41">
        <f t="shared" si="99"/>
        <v>2</v>
      </c>
      <c r="F567" s="30">
        <v>558870</v>
      </c>
      <c r="G567" s="28">
        <f t="shared" si="100"/>
        <v>1117740</v>
      </c>
      <c r="H567" s="88">
        <v>1</v>
      </c>
      <c r="I567" s="31">
        <f t="shared" si="101"/>
        <v>558870</v>
      </c>
      <c r="J567" s="6"/>
      <c r="K567" s="28">
        <f t="shared" si="102"/>
        <v>0</v>
      </c>
      <c r="L567" s="6"/>
      <c r="M567" s="28">
        <f t="shared" si="103"/>
        <v>0</v>
      </c>
      <c r="N567" s="89"/>
      <c r="O567" s="28">
        <f t="shared" si="104"/>
        <v>0</v>
      </c>
      <c r="P567" s="6"/>
      <c r="Q567" s="28">
        <f t="shared" si="105"/>
        <v>0</v>
      </c>
      <c r="R567" s="6">
        <v>1</v>
      </c>
      <c r="S567" s="28">
        <f t="shared" si="106"/>
        <v>558870</v>
      </c>
      <c r="T567" s="28"/>
      <c r="U567" s="28">
        <f t="shared" si="107"/>
        <v>0</v>
      </c>
      <c r="V567" s="6"/>
      <c r="W567" s="28">
        <f t="shared" si="108"/>
        <v>0</v>
      </c>
      <c r="X567" s="6"/>
      <c r="Y567" s="28">
        <f t="shared" si="109"/>
        <v>0</v>
      </c>
      <c r="Z567" s="6" t="s">
        <v>32</v>
      </c>
      <c r="AA567" s="6" t="s">
        <v>32</v>
      </c>
      <c r="AB567" s="12" t="s">
        <v>56</v>
      </c>
    </row>
    <row r="568" spans="1:28" ht="27" x14ac:dyDescent="0.25">
      <c r="A568" s="41">
        <v>566</v>
      </c>
      <c r="B568" s="40" t="s">
        <v>1130</v>
      </c>
      <c r="C568" s="90" t="s">
        <v>419</v>
      </c>
      <c r="D568" s="90" t="s">
        <v>1131</v>
      </c>
      <c r="E568" s="41">
        <f t="shared" si="99"/>
        <v>1</v>
      </c>
      <c r="F568" s="30">
        <v>349000</v>
      </c>
      <c r="G568" s="28">
        <f t="shared" si="100"/>
        <v>349000</v>
      </c>
      <c r="H568" s="88"/>
      <c r="I568" s="31">
        <f t="shared" si="101"/>
        <v>0</v>
      </c>
      <c r="J568" s="6"/>
      <c r="K568" s="28">
        <f t="shared" si="102"/>
        <v>0</v>
      </c>
      <c r="L568" s="6"/>
      <c r="M568" s="28">
        <f t="shared" si="103"/>
        <v>0</v>
      </c>
      <c r="N568" s="89"/>
      <c r="O568" s="28">
        <f t="shared" si="104"/>
        <v>0</v>
      </c>
      <c r="P568" s="6"/>
      <c r="Q568" s="28">
        <f t="shared" si="105"/>
        <v>0</v>
      </c>
      <c r="R568" s="6">
        <v>1</v>
      </c>
      <c r="S568" s="28">
        <f t="shared" si="106"/>
        <v>349000</v>
      </c>
      <c r="T568" s="28"/>
      <c r="U568" s="28">
        <f t="shared" si="107"/>
        <v>0</v>
      </c>
      <c r="V568" s="6"/>
      <c r="W568" s="28">
        <f t="shared" si="108"/>
        <v>0</v>
      </c>
      <c r="X568" s="6"/>
      <c r="Y568" s="28">
        <f t="shared" si="109"/>
        <v>0</v>
      </c>
      <c r="Z568" s="6" t="s">
        <v>32</v>
      </c>
      <c r="AA568" s="6" t="s">
        <v>32</v>
      </c>
      <c r="AB568" s="12" t="s">
        <v>56</v>
      </c>
    </row>
    <row r="569" spans="1:28" x14ac:dyDescent="0.25">
      <c r="A569" s="41">
        <v>567</v>
      </c>
      <c r="B569" s="90" t="s">
        <v>1132</v>
      </c>
      <c r="C569" s="40" t="s">
        <v>231</v>
      </c>
      <c r="D569" s="40" t="s">
        <v>1133</v>
      </c>
      <c r="E569" s="41">
        <f t="shared" si="99"/>
        <v>2</v>
      </c>
      <c r="F569" s="30">
        <v>837096.34889999998</v>
      </c>
      <c r="G569" s="28">
        <f t="shared" si="100"/>
        <v>1674192.6978</v>
      </c>
      <c r="H569" s="88"/>
      <c r="I569" s="31">
        <f t="shared" si="101"/>
        <v>0</v>
      </c>
      <c r="J569" s="6"/>
      <c r="K569" s="28">
        <f t="shared" si="102"/>
        <v>0</v>
      </c>
      <c r="L569" s="6">
        <v>2</v>
      </c>
      <c r="M569" s="28">
        <f t="shared" si="103"/>
        <v>1674192.6978</v>
      </c>
      <c r="N569" s="89"/>
      <c r="O569" s="28">
        <f t="shared" si="104"/>
        <v>0</v>
      </c>
      <c r="P569" s="6"/>
      <c r="Q569" s="28">
        <f t="shared" si="105"/>
        <v>0</v>
      </c>
      <c r="R569" s="6"/>
      <c r="S569" s="28">
        <f t="shared" si="106"/>
        <v>0</v>
      </c>
      <c r="T569" s="28"/>
      <c r="U569" s="28">
        <f t="shared" si="107"/>
        <v>0</v>
      </c>
      <c r="V569" s="6"/>
      <c r="W569" s="28">
        <f t="shared" si="108"/>
        <v>0</v>
      </c>
      <c r="X569" s="6"/>
      <c r="Y569" s="28">
        <f t="shared" si="109"/>
        <v>0</v>
      </c>
      <c r="Z569" s="6" t="s">
        <v>31</v>
      </c>
      <c r="AA569" s="6" t="s">
        <v>32</v>
      </c>
      <c r="AB569" s="12" t="s">
        <v>76</v>
      </c>
    </row>
    <row r="570" spans="1:28" ht="27" x14ac:dyDescent="0.25">
      <c r="A570" s="41">
        <v>568</v>
      </c>
      <c r="B570" s="90" t="s">
        <v>1134</v>
      </c>
      <c r="C570" s="90" t="s">
        <v>1135</v>
      </c>
      <c r="D570" s="90" t="s">
        <v>1136</v>
      </c>
      <c r="E570" s="41">
        <f t="shared" si="99"/>
        <v>6</v>
      </c>
      <c r="F570" s="30">
        <v>902020</v>
      </c>
      <c r="G570" s="28">
        <f t="shared" si="100"/>
        <v>5412120</v>
      </c>
      <c r="H570" s="88"/>
      <c r="I570" s="31">
        <f t="shared" si="101"/>
        <v>0</v>
      </c>
      <c r="J570" s="6"/>
      <c r="K570" s="28">
        <f t="shared" si="102"/>
        <v>0</v>
      </c>
      <c r="L570" s="6">
        <v>6</v>
      </c>
      <c r="M570" s="28">
        <f t="shared" si="103"/>
        <v>5412120</v>
      </c>
      <c r="N570" s="89"/>
      <c r="O570" s="28">
        <f t="shared" si="104"/>
        <v>0</v>
      </c>
      <c r="P570" s="6"/>
      <c r="Q570" s="28">
        <f t="shared" si="105"/>
        <v>0</v>
      </c>
      <c r="R570" s="6"/>
      <c r="S570" s="28">
        <f t="shared" si="106"/>
        <v>0</v>
      </c>
      <c r="T570" s="28"/>
      <c r="U570" s="28">
        <f t="shared" si="107"/>
        <v>0</v>
      </c>
      <c r="V570" s="6"/>
      <c r="W570" s="28">
        <f t="shared" si="108"/>
        <v>0</v>
      </c>
      <c r="X570" s="6"/>
      <c r="Y570" s="28">
        <f t="shared" si="109"/>
        <v>0</v>
      </c>
      <c r="Z570" s="6" t="s">
        <v>31</v>
      </c>
      <c r="AA570" s="6" t="s">
        <v>32</v>
      </c>
      <c r="AB570" s="12" t="s">
        <v>76</v>
      </c>
    </row>
    <row r="571" spans="1:28" x14ac:dyDescent="0.25">
      <c r="A571" s="41">
        <v>569</v>
      </c>
      <c r="B571" s="92" t="s">
        <v>1137</v>
      </c>
      <c r="C571" s="92" t="s">
        <v>1138</v>
      </c>
      <c r="D571" s="92" t="s">
        <v>125</v>
      </c>
      <c r="E571" s="41">
        <f t="shared" si="99"/>
        <v>1</v>
      </c>
      <c r="F571" s="30">
        <v>557050</v>
      </c>
      <c r="G571" s="28">
        <f t="shared" si="100"/>
        <v>557050</v>
      </c>
      <c r="H571" s="88"/>
      <c r="I571" s="31">
        <f t="shared" si="101"/>
        <v>0</v>
      </c>
      <c r="J571" s="6"/>
      <c r="K571" s="28">
        <f t="shared" si="102"/>
        <v>0</v>
      </c>
      <c r="L571" s="6"/>
      <c r="M571" s="28">
        <f t="shared" si="103"/>
        <v>0</v>
      </c>
      <c r="N571" s="89"/>
      <c r="O571" s="28">
        <f t="shared" si="104"/>
        <v>0</v>
      </c>
      <c r="P571" s="6"/>
      <c r="Q571" s="28">
        <f t="shared" si="105"/>
        <v>0</v>
      </c>
      <c r="R571" s="6">
        <v>1</v>
      </c>
      <c r="S571" s="28">
        <f t="shared" si="106"/>
        <v>557050</v>
      </c>
      <c r="T571" s="28"/>
      <c r="U571" s="28">
        <f t="shared" si="107"/>
        <v>0</v>
      </c>
      <c r="V571" s="6"/>
      <c r="W571" s="28">
        <f t="shared" si="108"/>
        <v>0</v>
      </c>
      <c r="X571" s="6"/>
      <c r="Y571" s="28">
        <f t="shared" si="109"/>
        <v>0</v>
      </c>
      <c r="Z571" s="6" t="s">
        <v>31</v>
      </c>
      <c r="AA571" s="6" t="s">
        <v>32</v>
      </c>
      <c r="AB571" s="12" t="s">
        <v>56</v>
      </c>
    </row>
    <row r="572" spans="1:28" x14ac:dyDescent="0.25">
      <c r="A572" s="41">
        <v>570</v>
      </c>
      <c r="B572" s="90" t="s">
        <v>1139</v>
      </c>
      <c r="C572" s="40" t="s">
        <v>1140</v>
      </c>
      <c r="D572" s="40" t="s">
        <v>433</v>
      </c>
      <c r="E572" s="41">
        <f t="shared" si="99"/>
        <v>1</v>
      </c>
      <c r="F572" s="30">
        <v>448938.63021999999</v>
      </c>
      <c r="G572" s="28">
        <f t="shared" si="100"/>
        <v>448938.63021999999</v>
      </c>
      <c r="H572" s="88"/>
      <c r="I572" s="31">
        <f t="shared" si="101"/>
        <v>0</v>
      </c>
      <c r="J572" s="6"/>
      <c r="K572" s="28">
        <f t="shared" si="102"/>
        <v>0</v>
      </c>
      <c r="L572" s="6">
        <v>1</v>
      </c>
      <c r="M572" s="28">
        <f t="shared" si="103"/>
        <v>448938.63021999999</v>
      </c>
      <c r="N572" s="89"/>
      <c r="O572" s="28">
        <f t="shared" si="104"/>
        <v>0</v>
      </c>
      <c r="P572" s="6"/>
      <c r="Q572" s="28">
        <f t="shared" si="105"/>
        <v>0</v>
      </c>
      <c r="R572" s="6"/>
      <c r="S572" s="28">
        <f t="shared" si="106"/>
        <v>0</v>
      </c>
      <c r="T572" s="28"/>
      <c r="U572" s="28">
        <f t="shared" si="107"/>
        <v>0</v>
      </c>
      <c r="V572" s="6"/>
      <c r="W572" s="28">
        <f t="shared" si="108"/>
        <v>0</v>
      </c>
      <c r="X572" s="6"/>
      <c r="Y572" s="28">
        <f t="shared" si="109"/>
        <v>0</v>
      </c>
      <c r="Z572" s="6" t="s">
        <v>31</v>
      </c>
      <c r="AA572" s="6" t="s">
        <v>32</v>
      </c>
      <c r="AB572" s="12" t="s">
        <v>76</v>
      </c>
    </row>
    <row r="573" spans="1:28" ht="36" customHeight="1" x14ac:dyDescent="0.25">
      <c r="A573" s="41">
        <v>571</v>
      </c>
      <c r="B573" s="90" t="s">
        <v>1141</v>
      </c>
      <c r="C573" s="90" t="s">
        <v>1142</v>
      </c>
      <c r="D573" s="90" t="s">
        <v>338</v>
      </c>
      <c r="E573" s="41">
        <f t="shared" si="99"/>
        <v>1</v>
      </c>
      <c r="F573" s="30">
        <v>10265620.7742</v>
      </c>
      <c r="G573" s="28">
        <f t="shared" si="100"/>
        <v>10265620.7742</v>
      </c>
      <c r="H573" s="88"/>
      <c r="I573" s="31">
        <f t="shared" si="101"/>
        <v>0</v>
      </c>
      <c r="J573" s="6">
        <v>1</v>
      </c>
      <c r="K573" s="28">
        <f t="shared" si="102"/>
        <v>10265620.7742</v>
      </c>
      <c r="L573" s="6"/>
      <c r="M573" s="28">
        <f t="shared" si="103"/>
        <v>0</v>
      </c>
      <c r="N573" s="89"/>
      <c r="O573" s="28">
        <f t="shared" si="104"/>
        <v>0</v>
      </c>
      <c r="P573" s="6"/>
      <c r="Q573" s="28">
        <f t="shared" si="105"/>
        <v>0</v>
      </c>
      <c r="R573" s="6"/>
      <c r="S573" s="28">
        <f t="shared" si="106"/>
        <v>0</v>
      </c>
      <c r="T573" s="28"/>
      <c r="U573" s="28">
        <f t="shared" si="107"/>
        <v>0</v>
      </c>
      <c r="V573" s="6"/>
      <c r="W573" s="28">
        <f t="shared" si="108"/>
        <v>0</v>
      </c>
      <c r="X573" s="6"/>
      <c r="Y573" s="28">
        <f t="shared" si="109"/>
        <v>0</v>
      </c>
      <c r="Z573" s="6" t="s">
        <v>32</v>
      </c>
      <c r="AA573" s="6" t="s">
        <v>32</v>
      </c>
      <c r="AB573" s="12" t="s">
        <v>41</v>
      </c>
    </row>
    <row r="574" spans="1:28" ht="38.25" customHeight="1" x14ac:dyDescent="0.25">
      <c r="A574" s="41">
        <v>572</v>
      </c>
      <c r="B574" s="90" t="s">
        <v>1143</v>
      </c>
      <c r="C574" s="90" t="s">
        <v>1144</v>
      </c>
      <c r="D574" s="90" t="s">
        <v>338</v>
      </c>
      <c r="E574" s="41">
        <f t="shared" si="99"/>
        <v>1</v>
      </c>
      <c r="F574" s="30">
        <v>13679133.486400001</v>
      </c>
      <c r="G574" s="28">
        <f t="shared" si="100"/>
        <v>13679133.486400001</v>
      </c>
      <c r="H574" s="88"/>
      <c r="I574" s="31">
        <f t="shared" si="101"/>
        <v>0</v>
      </c>
      <c r="J574" s="6">
        <v>1</v>
      </c>
      <c r="K574" s="28">
        <f t="shared" si="102"/>
        <v>13679133.486400001</v>
      </c>
      <c r="L574" s="6"/>
      <c r="M574" s="28">
        <f t="shared" si="103"/>
        <v>0</v>
      </c>
      <c r="N574" s="89"/>
      <c r="O574" s="28">
        <f t="shared" si="104"/>
        <v>0</v>
      </c>
      <c r="P574" s="6"/>
      <c r="Q574" s="28">
        <f t="shared" si="105"/>
        <v>0</v>
      </c>
      <c r="R574" s="6"/>
      <c r="S574" s="28">
        <f t="shared" si="106"/>
        <v>0</v>
      </c>
      <c r="T574" s="28"/>
      <c r="U574" s="28">
        <f t="shared" si="107"/>
        <v>0</v>
      </c>
      <c r="V574" s="6"/>
      <c r="W574" s="28">
        <f t="shared" si="108"/>
        <v>0</v>
      </c>
      <c r="X574" s="6"/>
      <c r="Y574" s="28">
        <f t="shared" si="109"/>
        <v>0</v>
      </c>
      <c r="Z574" s="6" t="s">
        <v>32</v>
      </c>
      <c r="AA574" s="6" t="s">
        <v>32</v>
      </c>
      <c r="AB574" s="12" t="s">
        <v>41</v>
      </c>
    </row>
    <row r="575" spans="1:28" ht="27" x14ac:dyDescent="0.25">
      <c r="A575" s="41">
        <v>573</v>
      </c>
      <c r="B575" s="90" t="s">
        <v>1145</v>
      </c>
      <c r="C575" s="90" t="s">
        <v>1146</v>
      </c>
      <c r="D575" s="90" t="s">
        <v>1147</v>
      </c>
      <c r="E575" s="41">
        <f t="shared" ref="E575:E625" si="110">+H575+J575+L575+N575+P575+R575+T575+V575+X575</f>
        <v>8</v>
      </c>
      <c r="F575" s="30">
        <v>605350.36573045864</v>
      </c>
      <c r="G575" s="28">
        <f t="shared" ref="G575:G625" si="111">+IFERROR(E575*F575," ")</f>
        <v>4842802.9258436691</v>
      </c>
      <c r="H575" s="88"/>
      <c r="I575" s="31">
        <f t="shared" ref="I575:I625" si="112">+IFERROR(H575*$F575," ")</f>
        <v>0</v>
      </c>
      <c r="J575" s="6">
        <v>2</v>
      </c>
      <c r="K575" s="28">
        <f t="shared" ref="K575:K625" si="113">+IFERROR(J575*$F575," ")</f>
        <v>1210700.7314609173</v>
      </c>
      <c r="L575" s="6">
        <v>6</v>
      </c>
      <c r="M575" s="28">
        <f t="shared" ref="M575:M625" si="114">+IFERROR(L575*$F575," ")</f>
        <v>3632102.1943827518</v>
      </c>
      <c r="N575" s="89"/>
      <c r="O575" s="28">
        <f t="shared" ref="O575:O625" si="115">+IFERROR(N575*$F575," ")</f>
        <v>0</v>
      </c>
      <c r="P575" s="6"/>
      <c r="Q575" s="28">
        <f t="shared" ref="Q575:Q625" si="116">+IFERROR(P575*$F575," ")</f>
        <v>0</v>
      </c>
      <c r="R575" s="6"/>
      <c r="S575" s="28">
        <f t="shared" ref="S575:S625" si="117">+IFERROR(R575*$F575," ")</f>
        <v>0</v>
      </c>
      <c r="T575" s="28"/>
      <c r="U575" s="28">
        <f t="shared" ref="U575:U625" si="118">+IFERROR(T575*$F575," ")</f>
        <v>0</v>
      </c>
      <c r="V575" s="6"/>
      <c r="W575" s="28">
        <f t="shared" ref="W575:W625" si="119">+IFERROR(V575*$F575," ")</f>
        <v>0</v>
      </c>
      <c r="X575" s="6"/>
      <c r="Y575" s="28">
        <f t="shared" ref="Y575:Y625" si="120">+IFERROR(X575*$F575," ")</f>
        <v>0</v>
      </c>
      <c r="Z575" s="6" t="s">
        <v>32</v>
      </c>
      <c r="AA575" s="6" t="s">
        <v>32</v>
      </c>
      <c r="AB575" s="12" t="s">
        <v>76</v>
      </c>
    </row>
    <row r="576" spans="1:28" ht="27" x14ac:dyDescent="0.25">
      <c r="A576" s="41">
        <v>574</v>
      </c>
      <c r="B576" s="90" t="s">
        <v>1148</v>
      </c>
      <c r="C576" s="40" t="s">
        <v>1149</v>
      </c>
      <c r="D576" s="40" t="s">
        <v>468</v>
      </c>
      <c r="E576" s="41">
        <f t="shared" si="110"/>
        <v>1</v>
      </c>
      <c r="F576" s="30">
        <v>367246.13800000004</v>
      </c>
      <c r="G576" s="28">
        <f t="shared" si="111"/>
        <v>367246.13800000004</v>
      </c>
      <c r="H576" s="88"/>
      <c r="I576" s="31">
        <f t="shared" si="112"/>
        <v>0</v>
      </c>
      <c r="J576" s="6"/>
      <c r="K576" s="28">
        <f t="shared" si="113"/>
        <v>0</v>
      </c>
      <c r="L576" s="6">
        <v>1</v>
      </c>
      <c r="M576" s="28">
        <f t="shared" si="114"/>
        <v>367246.13800000004</v>
      </c>
      <c r="N576" s="89"/>
      <c r="O576" s="28">
        <f t="shared" si="115"/>
        <v>0</v>
      </c>
      <c r="P576" s="6"/>
      <c r="Q576" s="28">
        <f t="shared" si="116"/>
        <v>0</v>
      </c>
      <c r="R576" s="6"/>
      <c r="S576" s="28">
        <f t="shared" si="117"/>
        <v>0</v>
      </c>
      <c r="T576" s="28"/>
      <c r="U576" s="28">
        <f t="shared" si="118"/>
        <v>0</v>
      </c>
      <c r="V576" s="6"/>
      <c r="W576" s="28">
        <f t="shared" si="119"/>
        <v>0</v>
      </c>
      <c r="X576" s="6"/>
      <c r="Y576" s="28">
        <f t="shared" si="120"/>
        <v>0</v>
      </c>
      <c r="Z576" s="6" t="s">
        <v>32</v>
      </c>
      <c r="AA576" s="6" t="s">
        <v>32</v>
      </c>
      <c r="AB576" s="12" t="s">
        <v>76</v>
      </c>
    </row>
    <row r="577" spans="1:28" ht="27" x14ac:dyDescent="0.25">
      <c r="A577" s="41">
        <v>575</v>
      </c>
      <c r="B577" s="90" t="s">
        <v>1150</v>
      </c>
      <c r="C577" s="90" t="s">
        <v>335</v>
      </c>
      <c r="D577" s="90" t="s">
        <v>468</v>
      </c>
      <c r="E577" s="41">
        <f t="shared" si="110"/>
        <v>1</v>
      </c>
      <c r="F577" s="30">
        <v>451010</v>
      </c>
      <c r="G577" s="28">
        <f t="shared" si="111"/>
        <v>451010</v>
      </c>
      <c r="H577" s="88"/>
      <c r="I577" s="31">
        <f t="shared" si="112"/>
        <v>0</v>
      </c>
      <c r="J577" s="6"/>
      <c r="K577" s="28">
        <f t="shared" si="113"/>
        <v>0</v>
      </c>
      <c r="L577" s="6">
        <v>1</v>
      </c>
      <c r="M577" s="28">
        <f t="shared" si="114"/>
        <v>451010</v>
      </c>
      <c r="N577" s="89"/>
      <c r="O577" s="28">
        <f t="shared" si="115"/>
        <v>0</v>
      </c>
      <c r="P577" s="6"/>
      <c r="Q577" s="28">
        <f t="shared" si="116"/>
        <v>0</v>
      </c>
      <c r="R577" s="6"/>
      <c r="S577" s="28">
        <f t="shared" si="117"/>
        <v>0</v>
      </c>
      <c r="T577" s="28"/>
      <c r="U577" s="28">
        <f t="shared" si="118"/>
        <v>0</v>
      </c>
      <c r="V577" s="6"/>
      <c r="W577" s="28">
        <f t="shared" si="119"/>
        <v>0</v>
      </c>
      <c r="X577" s="6"/>
      <c r="Y577" s="28">
        <f t="shared" si="120"/>
        <v>0</v>
      </c>
      <c r="Z577" s="6" t="s">
        <v>32</v>
      </c>
      <c r="AA577" s="6" t="s">
        <v>32</v>
      </c>
      <c r="AB577" s="12" t="s">
        <v>76</v>
      </c>
    </row>
    <row r="578" spans="1:28" ht="27" x14ac:dyDescent="0.25">
      <c r="A578" s="41">
        <v>576</v>
      </c>
      <c r="B578" s="90" t="s">
        <v>1151</v>
      </c>
      <c r="C578" s="90" t="s">
        <v>1146</v>
      </c>
      <c r="D578" s="90" t="s">
        <v>1147</v>
      </c>
      <c r="E578" s="41">
        <f t="shared" si="110"/>
        <v>8</v>
      </c>
      <c r="F578" s="30">
        <v>127330</v>
      </c>
      <c r="G578" s="28">
        <f t="shared" si="111"/>
        <v>1018640</v>
      </c>
      <c r="H578" s="88"/>
      <c r="I578" s="31">
        <f t="shared" si="112"/>
        <v>0</v>
      </c>
      <c r="J578" s="6">
        <v>2</v>
      </c>
      <c r="K578" s="28">
        <f t="shared" si="113"/>
        <v>254660</v>
      </c>
      <c r="L578" s="6">
        <v>6</v>
      </c>
      <c r="M578" s="28">
        <f t="shared" si="114"/>
        <v>763980</v>
      </c>
      <c r="N578" s="89"/>
      <c r="O578" s="28">
        <f t="shared" si="115"/>
        <v>0</v>
      </c>
      <c r="P578" s="6"/>
      <c r="Q578" s="28">
        <f t="shared" si="116"/>
        <v>0</v>
      </c>
      <c r="R578" s="6"/>
      <c r="S578" s="28">
        <f t="shared" si="117"/>
        <v>0</v>
      </c>
      <c r="T578" s="28"/>
      <c r="U578" s="28">
        <f t="shared" si="118"/>
        <v>0</v>
      </c>
      <c r="V578" s="6"/>
      <c r="W578" s="28">
        <f t="shared" si="119"/>
        <v>0</v>
      </c>
      <c r="X578" s="6"/>
      <c r="Y578" s="28">
        <f t="shared" si="120"/>
        <v>0</v>
      </c>
      <c r="Z578" s="6" t="s">
        <v>32</v>
      </c>
      <c r="AA578" s="6" t="s">
        <v>32</v>
      </c>
      <c r="AB578" s="12" t="s">
        <v>76</v>
      </c>
    </row>
    <row r="579" spans="1:28" ht="27" x14ac:dyDescent="0.25">
      <c r="A579" s="41">
        <v>577</v>
      </c>
      <c r="B579" s="90" t="s">
        <v>1152</v>
      </c>
      <c r="C579" s="90" t="s">
        <v>1146</v>
      </c>
      <c r="D579" s="90" t="s">
        <v>1153</v>
      </c>
      <c r="E579" s="41">
        <f t="shared" si="110"/>
        <v>7</v>
      </c>
      <c r="F579" s="30">
        <v>127330</v>
      </c>
      <c r="G579" s="28">
        <f t="shared" si="111"/>
        <v>891310</v>
      </c>
      <c r="H579" s="88"/>
      <c r="I579" s="31">
        <f t="shared" si="112"/>
        <v>0</v>
      </c>
      <c r="J579" s="6">
        <v>1</v>
      </c>
      <c r="K579" s="28">
        <f t="shared" si="113"/>
        <v>127330</v>
      </c>
      <c r="L579" s="6">
        <v>6</v>
      </c>
      <c r="M579" s="28">
        <f t="shared" si="114"/>
        <v>763980</v>
      </c>
      <c r="N579" s="89"/>
      <c r="O579" s="28">
        <f t="shared" si="115"/>
        <v>0</v>
      </c>
      <c r="P579" s="6"/>
      <c r="Q579" s="28">
        <f t="shared" si="116"/>
        <v>0</v>
      </c>
      <c r="R579" s="6"/>
      <c r="S579" s="28">
        <f t="shared" si="117"/>
        <v>0</v>
      </c>
      <c r="T579" s="28"/>
      <c r="U579" s="28">
        <f t="shared" si="118"/>
        <v>0</v>
      </c>
      <c r="V579" s="6"/>
      <c r="W579" s="28">
        <f t="shared" si="119"/>
        <v>0</v>
      </c>
      <c r="X579" s="6"/>
      <c r="Y579" s="28">
        <f t="shared" si="120"/>
        <v>0</v>
      </c>
      <c r="Z579" s="6" t="s">
        <v>32</v>
      </c>
      <c r="AA579" s="6" t="s">
        <v>32</v>
      </c>
      <c r="AB579" s="12" t="s">
        <v>76</v>
      </c>
    </row>
    <row r="580" spans="1:28" ht="27" x14ac:dyDescent="0.25">
      <c r="A580" s="41">
        <v>578</v>
      </c>
      <c r="B580" s="90" t="s">
        <v>1154</v>
      </c>
      <c r="C580" s="90" t="s">
        <v>335</v>
      </c>
      <c r="D580" s="90" t="s">
        <v>468</v>
      </c>
      <c r="E580" s="41">
        <f t="shared" si="110"/>
        <v>1</v>
      </c>
      <c r="F580" s="30">
        <v>304640</v>
      </c>
      <c r="G580" s="28">
        <f t="shared" si="111"/>
        <v>304640</v>
      </c>
      <c r="H580" s="88"/>
      <c r="I580" s="31">
        <f t="shared" si="112"/>
        <v>0</v>
      </c>
      <c r="J580" s="6"/>
      <c r="K580" s="28">
        <f t="shared" si="113"/>
        <v>0</v>
      </c>
      <c r="L580" s="6">
        <v>1</v>
      </c>
      <c r="M580" s="28">
        <f t="shared" si="114"/>
        <v>304640</v>
      </c>
      <c r="N580" s="89"/>
      <c r="O580" s="28">
        <f t="shared" si="115"/>
        <v>0</v>
      </c>
      <c r="P580" s="6"/>
      <c r="Q580" s="28">
        <f t="shared" si="116"/>
        <v>0</v>
      </c>
      <c r="R580" s="6"/>
      <c r="S580" s="28">
        <f t="shared" si="117"/>
        <v>0</v>
      </c>
      <c r="T580" s="28"/>
      <c r="U580" s="28">
        <f t="shared" si="118"/>
        <v>0</v>
      </c>
      <c r="V580" s="6"/>
      <c r="W580" s="28">
        <f t="shared" si="119"/>
        <v>0</v>
      </c>
      <c r="X580" s="6"/>
      <c r="Y580" s="28">
        <f t="shared" si="120"/>
        <v>0</v>
      </c>
      <c r="Z580" s="6" t="s">
        <v>32</v>
      </c>
      <c r="AA580" s="6" t="s">
        <v>32</v>
      </c>
      <c r="AB580" s="12" t="s">
        <v>76</v>
      </c>
    </row>
    <row r="581" spans="1:28" ht="40.5" x14ac:dyDescent="0.25">
      <c r="A581" s="41">
        <v>579</v>
      </c>
      <c r="B581" s="90" t="s">
        <v>1155</v>
      </c>
      <c r="C581" s="40" t="s">
        <v>1149</v>
      </c>
      <c r="D581" s="40" t="s">
        <v>468</v>
      </c>
      <c r="E581" s="41">
        <f t="shared" si="110"/>
        <v>1</v>
      </c>
      <c r="F581" s="30">
        <v>367246.13800000004</v>
      </c>
      <c r="G581" s="28">
        <f t="shared" si="111"/>
        <v>367246.13800000004</v>
      </c>
      <c r="H581" s="88"/>
      <c r="I581" s="31">
        <f t="shared" si="112"/>
        <v>0</v>
      </c>
      <c r="J581" s="6"/>
      <c r="K581" s="28">
        <f t="shared" si="113"/>
        <v>0</v>
      </c>
      <c r="L581" s="6">
        <v>1</v>
      </c>
      <c r="M581" s="28">
        <f t="shared" si="114"/>
        <v>367246.13800000004</v>
      </c>
      <c r="N581" s="89"/>
      <c r="O581" s="28">
        <f t="shared" si="115"/>
        <v>0</v>
      </c>
      <c r="P581" s="6"/>
      <c r="Q581" s="28">
        <f t="shared" si="116"/>
        <v>0</v>
      </c>
      <c r="R581" s="6"/>
      <c r="S581" s="28">
        <f t="shared" si="117"/>
        <v>0</v>
      </c>
      <c r="T581" s="28"/>
      <c r="U581" s="28">
        <f t="shared" si="118"/>
        <v>0</v>
      </c>
      <c r="V581" s="6"/>
      <c r="W581" s="28">
        <f t="shared" si="119"/>
        <v>0</v>
      </c>
      <c r="X581" s="6"/>
      <c r="Y581" s="28">
        <f t="shared" si="120"/>
        <v>0</v>
      </c>
      <c r="Z581" s="6" t="s">
        <v>32</v>
      </c>
      <c r="AA581" s="6" t="s">
        <v>32</v>
      </c>
      <c r="AB581" s="12" t="s">
        <v>76</v>
      </c>
    </row>
    <row r="582" spans="1:28" ht="27" x14ac:dyDescent="0.25">
      <c r="A582" s="41">
        <v>580</v>
      </c>
      <c r="B582" s="90" t="s">
        <v>1156</v>
      </c>
      <c r="C582" s="90" t="s">
        <v>335</v>
      </c>
      <c r="D582" s="90" t="s">
        <v>468</v>
      </c>
      <c r="E582" s="41">
        <f t="shared" si="110"/>
        <v>1</v>
      </c>
      <c r="F582" s="30">
        <v>744940</v>
      </c>
      <c r="G582" s="28">
        <f t="shared" si="111"/>
        <v>744940</v>
      </c>
      <c r="H582" s="88"/>
      <c r="I582" s="31">
        <f t="shared" si="112"/>
        <v>0</v>
      </c>
      <c r="J582" s="6"/>
      <c r="K582" s="28">
        <f t="shared" si="113"/>
        <v>0</v>
      </c>
      <c r="L582" s="6">
        <v>1</v>
      </c>
      <c r="M582" s="28">
        <f t="shared" si="114"/>
        <v>744940</v>
      </c>
      <c r="N582" s="89"/>
      <c r="O582" s="28">
        <f t="shared" si="115"/>
        <v>0</v>
      </c>
      <c r="P582" s="6"/>
      <c r="Q582" s="28">
        <f t="shared" si="116"/>
        <v>0</v>
      </c>
      <c r="R582" s="6"/>
      <c r="S582" s="28">
        <f t="shared" si="117"/>
        <v>0</v>
      </c>
      <c r="T582" s="28"/>
      <c r="U582" s="28">
        <f t="shared" si="118"/>
        <v>0</v>
      </c>
      <c r="V582" s="6"/>
      <c r="W582" s="28">
        <f t="shared" si="119"/>
        <v>0</v>
      </c>
      <c r="X582" s="6"/>
      <c r="Y582" s="28">
        <f t="shared" si="120"/>
        <v>0</v>
      </c>
      <c r="Z582" s="6" t="s">
        <v>32</v>
      </c>
      <c r="AA582" s="6" t="s">
        <v>32</v>
      </c>
      <c r="AB582" s="12" t="s">
        <v>76</v>
      </c>
    </row>
    <row r="583" spans="1:28" ht="27" x14ac:dyDescent="0.25">
      <c r="A583" s="41">
        <v>581</v>
      </c>
      <c r="B583" s="90" t="s">
        <v>1157</v>
      </c>
      <c r="C583" s="90" t="s">
        <v>335</v>
      </c>
      <c r="D583" s="90" t="s">
        <v>468</v>
      </c>
      <c r="E583" s="41">
        <f t="shared" si="110"/>
        <v>1</v>
      </c>
      <c r="F583" s="30">
        <v>304640</v>
      </c>
      <c r="G583" s="28">
        <f t="shared" si="111"/>
        <v>304640</v>
      </c>
      <c r="H583" s="88"/>
      <c r="I583" s="31">
        <f t="shared" si="112"/>
        <v>0</v>
      </c>
      <c r="J583" s="6"/>
      <c r="K583" s="28">
        <f t="shared" si="113"/>
        <v>0</v>
      </c>
      <c r="L583" s="6">
        <v>1</v>
      </c>
      <c r="M583" s="28">
        <f t="shared" si="114"/>
        <v>304640</v>
      </c>
      <c r="N583" s="89"/>
      <c r="O583" s="28">
        <f t="shared" si="115"/>
        <v>0</v>
      </c>
      <c r="P583" s="6"/>
      <c r="Q583" s="28">
        <f t="shared" si="116"/>
        <v>0</v>
      </c>
      <c r="R583" s="6"/>
      <c r="S583" s="28">
        <f t="shared" si="117"/>
        <v>0</v>
      </c>
      <c r="T583" s="28"/>
      <c r="U583" s="28">
        <f t="shared" si="118"/>
        <v>0</v>
      </c>
      <c r="V583" s="6"/>
      <c r="W583" s="28">
        <f t="shared" si="119"/>
        <v>0</v>
      </c>
      <c r="X583" s="6"/>
      <c r="Y583" s="28">
        <f t="shared" si="120"/>
        <v>0</v>
      </c>
      <c r="Z583" s="6" t="s">
        <v>32</v>
      </c>
      <c r="AA583" s="6" t="s">
        <v>32</v>
      </c>
      <c r="AB583" s="12" t="s">
        <v>76</v>
      </c>
    </row>
    <row r="584" spans="1:28" x14ac:dyDescent="0.25">
      <c r="A584" s="41">
        <v>582</v>
      </c>
      <c r="B584" s="90" t="s">
        <v>1158</v>
      </c>
      <c r="C584" s="90" t="s">
        <v>221</v>
      </c>
      <c r="D584" s="90" t="s">
        <v>433</v>
      </c>
      <c r="E584" s="41">
        <f t="shared" si="110"/>
        <v>1</v>
      </c>
      <c r="F584" s="30">
        <v>461353.84889999998</v>
      </c>
      <c r="G584" s="28">
        <f t="shared" si="111"/>
        <v>461353.84889999998</v>
      </c>
      <c r="H584" s="88"/>
      <c r="I584" s="31">
        <f t="shared" si="112"/>
        <v>0</v>
      </c>
      <c r="J584" s="6"/>
      <c r="K584" s="28">
        <f t="shared" si="113"/>
        <v>0</v>
      </c>
      <c r="L584" s="6">
        <v>1</v>
      </c>
      <c r="M584" s="28">
        <f t="shared" si="114"/>
        <v>461353.84889999998</v>
      </c>
      <c r="N584" s="89"/>
      <c r="O584" s="28">
        <f t="shared" si="115"/>
        <v>0</v>
      </c>
      <c r="P584" s="6"/>
      <c r="Q584" s="28">
        <f t="shared" si="116"/>
        <v>0</v>
      </c>
      <c r="R584" s="6"/>
      <c r="S584" s="28">
        <f t="shared" si="117"/>
        <v>0</v>
      </c>
      <c r="T584" s="28"/>
      <c r="U584" s="28">
        <f t="shared" si="118"/>
        <v>0</v>
      </c>
      <c r="V584" s="6"/>
      <c r="W584" s="28">
        <f t="shared" si="119"/>
        <v>0</v>
      </c>
      <c r="X584" s="6"/>
      <c r="Y584" s="28">
        <f t="shared" si="120"/>
        <v>0</v>
      </c>
      <c r="Z584" s="6" t="s">
        <v>32</v>
      </c>
      <c r="AA584" s="6" t="s">
        <v>32</v>
      </c>
      <c r="AB584" s="12" t="s">
        <v>76</v>
      </c>
    </row>
    <row r="585" spans="1:28" x14ac:dyDescent="0.25">
      <c r="A585" s="41">
        <v>583</v>
      </c>
      <c r="B585" s="90" t="s">
        <v>1159</v>
      </c>
      <c r="C585" s="90" t="s">
        <v>221</v>
      </c>
      <c r="D585" s="90" t="s">
        <v>433</v>
      </c>
      <c r="E585" s="41">
        <f t="shared" si="110"/>
        <v>2</v>
      </c>
      <c r="F585" s="30">
        <v>4814531</v>
      </c>
      <c r="G585" s="28">
        <f t="shared" si="111"/>
        <v>9629062</v>
      </c>
      <c r="H585" s="88">
        <v>1</v>
      </c>
      <c r="I585" s="31">
        <f t="shared" si="112"/>
        <v>4814531</v>
      </c>
      <c r="J585" s="6"/>
      <c r="K585" s="28">
        <f t="shared" si="113"/>
        <v>0</v>
      </c>
      <c r="L585" s="6">
        <v>1</v>
      </c>
      <c r="M585" s="28">
        <f t="shared" si="114"/>
        <v>4814531</v>
      </c>
      <c r="N585" s="89"/>
      <c r="O585" s="28">
        <f t="shared" si="115"/>
        <v>0</v>
      </c>
      <c r="P585" s="6"/>
      <c r="Q585" s="28">
        <f t="shared" si="116"/>
        <v>0</v>
      </c>
      <c r="R585" s="6"/>
      <c r="S585" s="28">
        <f t="shared" si="117"/>
        <v>0</v>
      </c>
      <c r="T585" s="28"/>
      <c r="U585" s="28">
        <f t="shared" si="118"/>
        <v>0</v>
      </c>
      <c r="V585" s="6"/>
      <c r="W585" s="28">
        <f t="shared" si="119"/>
        <v>0</v>
      </c>
      <c r="X585" s="6"/>
      <c r="Y585" s="28">
        <f t="shared" si="120"/>
        <v>0</v>
      </c>
      <c r="Z585" s="6" t="s">
        <v>32</v>
      </c>
      <c r="AA585" s="6" t="s">
        <v>32</v>
      </c>
      <c r="AB585" s="12" t="s">
        <v>76</v>
      </c>
    </row>
    <row r="586" spans="1:28" ht="27" x14ac:dyDescent="0.25">
      <c r="A586" s="41">
        <v>584</v>
      </c>
      <c r="B586" s="90" t="s">
        <v>1160</v>
      </c>
      <c r="C586" s="90" t="s">
        <v>236</v>
      </c>
      <c r="D586" s="90" t="s">
        <v>237</v>
      </c>
      <c r="E586" s="41">
        <f t="shared" si="110"/>
        <v>1</v>
      </c>
      <c r="F586" s="30">
        <v>788815.3</v>
      </c>
      <c r="G586" s="28">
        <f t="shared" si="111"/>
        <v>788815.3</v>
      </c>
      <c r="H586" s="88"/>
      <c r="I586" s="31">
        <f t="shared" si="112"/>
        <v>0</v>
      </c>
      <c r="J586" s="6"/>
      <c r="K586" s="28">
        <f t="shared" si="113"/>
        <v>0</v>
      </c>
      <c r="L586" s="6">
        <v>1</v>
      </c>
      <c r="M586" s="28">
        <f t="shared" si="114"/>
        <v>788815.3</v>
      </c>
      <c r="N586" s="89"/>
      <c r="O586" s="28">
        <f t="shared" si="115"/>
        <v>0</v>
      </c>
      <c r="P586" s="6"/>
      <c r="Q586" s="28">
        <f t="shared" si="116"/>
        <v>0</v>
      </c>
      <c r="R586" s="6"/>
      <c r="S586" s="28">
        <f t="shared" si="117"/>
        <v>0</v>
      </c>
      <c r="T586" s="28"/>
      <c r="U586" s="28">
        <f t="shared" si="118"/>
        <v>0</v>
      </c>
      <c r="V586" s="6"/>
      <c r="W586" s="28">
        <f t="shared" si="119"/>
        <v>0</v>
      </c>
      <c r="X586" s="6"/>
      <c r="Y586" s="28">
        <f t="shared" si="120"/>
        <v>0</v>
      </c>
      <c r="Z586" s="6" t="s">
        <v>32</v>
      </c>
      <c r="AA586" s="6" t="s">
        <v>32</v>
      </c>
      <c r="AB586" s="12" t="s">
        <v>76</v>
      </c>
    </row>
    <row r="587" spans="1:28" ht="27" x14ac:dyDescent="0.25">
      <c r="A587" s="41">
        <v>585</v>
      </c>
      <c r="B587" s="90" t="s">
        <v>1161</v>
      </c>
      <c r="C587" s="90" t="s">
        <v>236</v>
      </c>
      <c r="D587" s="90" t="s">
        <v>237</v>
      </c>
      <c r="E587" s="41">
        <f t="shared" si="110"/>
        <v>1</v>
      </c>
      <c r="F587" s="30">
        <v>788815.3</v>
      </c>
      <c r="G587" s="28">
        <f t="shared" si="111"/>
        <v>788815.3</v>
      </c>
      <c r="H587" s="88"/>
      <c r="I587" s="31">
        <f t="shared" si="112"/>
        <v>0</v>
      </c>
      <c r="J587" s="6"/>
      <c r="K587" s="28">
        <f t="shared" si="113"/>
        <v>0</v>
      </c>
      <c r="L587" s="6">
        <v>1</v>
      </c>
      <c r="M587" s="28">
        <f t="shared" si="114"/>
        <v>788815.3</v>
      </c>
      <c r="N587" s="89"/>
      <c r="O587" s="28">
        <f t="shared" si="115"/>
        <v>0</v>
      </c>
      <c r="P587" s="6"/>
      <c r="Q587" s="28">
        <f t="shared" si="116"/>
        <v>0</v>
      </c>
      <c r="R587" s="6"/>
      <c r="S587" s="28">
        <f t="shared" si="117"/>
        <v>0</v>
      </c>
      <c r="T587" s="28"/>
      <c r="U587" s="28">
        <f t="shared" si="118"/>
        <v>0</v>
      </c>
      <c r="V587" s="6"/>
      <c r="W587" s="28">
        <f t="shared" si="119"/>
        <v>0</v>
      </c>
      <c r="X587" s="6"/>
      <c r="Y587" s="28">
        <f t="shared" si="120"/>
        <v>0</v>
      </c>
      <c r="Z587" s="6" t="s">
        <v>32</v>
      </c>
      <c r="AA587" s="6" t="s">
        <v>32</v>
      </c>
      <c r="AB587" s="12" t="s">
        <v>76</v>
      </c>
    </row>
    <row r="588" spans="1:28" ht="27" x14ac:dyDescent="0.25">
      <c r="A588" s="41">
        <v>586</v>
      </c>
      <c r="B588" s="90" t="s">
        <v>1162</v>
      </c>
      <c r="C588" s="90" t="s">
        <v>236</v>
      </c>
      <c r="D588" s="90" t="s">
        <v>237</v>
      </c>
      <c r="E588" s="41">
        <f t="shared" si="110"/>
        <v>1</v>
      </c>
      <c r="F588" s="30">
        <v>804440</v>
      </c>
      <c r="G588" s="28">
        <f t="shared" si="111"/>
        <v>804440</v>
      </c>
      <c r="H588" s="88"/>
      <c r="I588" s="31">
        <f t="shared" si="112"/>
        <v>0</v>
      </c>
      <c r="J588" s="6"/>
      <c r="K588" s="28">
        <f t="shared" si="113"/>
        <v>0</v>
      </c>
      <c r="L588" s="6">
        <v>1</v>
      </c>
      <c r="M588" s="28">
        <f t="shared" si="114"/>
        <v>804440</v>
      </c>
      <c r="N588" s="89"/>
      <c r="O588" s="28">
        <f t="shared" si="115"/>
        <v>0</v>
      </c>
      <c r="P588" s="6"/>
      <c r="Q588" s="28">
        <f t="shared" si="116"/>
        <v>0</v>
      </c>
      <c r="R588" s="6"/>
      <c r="S588" s="28">
        <f t="shared" si="117"/>
        <v>0</v>
      </c>
      <c r="T588" s="28"/>
      <c r="U588" s="28">
        <f t="shared" si="118"/>
        <v>0</v>
      </c>
      <c r="V588" s="6"/>
      <c r="W588" s="28">
        <f t="shared" si="119"/>
        <v>0</v>
      </c>
      <c r="X588" s="6"/>
      <c r="Y588" s="28">
        <f t="shared" si="120"/>
        <v>0</v>
      </c>
      <c r="Z588" s="6" t="s">
        <v>32</v>
      </c>
      <c r="AA588" s="6" t="s">
        <v>32</v>
      </c>
      <c r="AB588" s="12" t="s">
        <v>76</v>
      </c>
    </row>
    <row r="589" spans="1:28" ht="27" x14ac:dyDescent="0.25">
      <c r="A589" s="41">
        <v>587</v>
      </c>
      <c r="B589" s="90" t="s">
        <v>1163</v>
      </c>
      <c r="C589" s="90" t="s">
        <v>236</v>
      </c>
      <c r="D589" s="90" t="s">
        <v>237</v>
      </c>
      <c r="E589" s="41">
        <f t="shared" si="110"/>
        <v>1</v>
      </c>
      <c r="F589" s="30">
        <v>788815.3</v>
      </c>
      <c r="G589" s="28">
        <f t="shared" si="111"/>
        <v>788815.3</v>
      </c>
      <c r="H589" s="88"/>
      <c r="I589" s="31">
        <f t="shared" si="112"/>
        <v>0</v>
      </c>
      <c r="J589" s="6"/>
      <c r="K589" s="28">
        <f t="shared" si="113"/>
        <v>0</v>
      </c>
      <c r="L589" s="6">
        <v>1</v>
      </c>
      <c r="M589" s="28">
        <f t="shared" si="114"/>
        <v>788815.3</v>
      </c>
      <c r="N589" s="89"/>
      <c r="O589" s="28">
        <f t="shared" si="115"/>
        <v>0</v>
      </c>
      <c r="P589" s="6"/>
      <c r="Q589" s="28">
        <f t="shared" si="116"/>
        <v>0</v>
      </c>
      <c r="R589" s="6"/>
      <c r="S589" s="28">
        <f t="shared" si="117"/>
        <v>0</v>
      </c>
      <c r="T589" s="28"/>
      <c r="U589" s="28">
        <f t="shared" si="118"/>
        <v>0</v>
      </c>
      <c r="V589" s="6"/>
      <c r="W589" s="28">
        <f t="shared" si="119"/>
        <v>0</v>
      </c>
      <c r="X589" s="6"/>
      <c r="Y589" s="28">
        <f t="shared" si="120"/>
        <v>0</v>
      </c>
      <c r="Z589" s="6" t="s">
        <v>32</v>
      </c>
      <c r="AA589" s="6" t="s">
        <v>32</v>
      </c>
      <c r="AB589" s="12" t="s">
        <v>76</v>
      </c>
    </row>
    <row r="590" spans="1:28" x14ac:dyDescent="0.25">
      <c r="A590" s="41">
        <v>588</v>
      </c>
      <c r="B590" s="90" t="s">
        <v>1164</v>
      </c>
      <c r="C590" s="90"/>
      <c r="D590" s="90" t="s">
        <v>222</v>
      </c>
      <c r="E590" s="41">
        <f t="shared" si="110"/>
        <v>1</v>
      </c>
      <c r="F590" s="30">
        <v>2974141.9618000002</v>
      </c>
      <c r="G590" s="28">
        <f t="shared" si="111"/>
        <v>2974141.9618000002</v>
      </c>
      <c r="H590" s="88"/>
      <c r="I590" s="31">
        <f t="shared" si="112"/>
        <v>0</v>
      </c>
      <c r="J590" s="6">
        <v>1</v>
      </c>
      <c r="K590" s="28">
        <f t="shared" si="113"/>
        <v>2974141.9618000002</v>
      </c>
      <c r="L590" s="6"/>
      <c r="M590" s="28">
        <f t="shared" si="114"/>
        <v>0</v>
      </c>
      <c r="N590" s="89"/>
      <c r="O590" s="28">
        <f t="shared" si="115"/>
        <v>0</v>
      </c>
      <c r="P590" s="6"/>
      <c r="Q590" s="28">
        <f t="shared" si="116"/>
        <v>0</v>
      </c>
      <c r="R590" s="6"/>
      <c r="S590" s="28">
        <f t="shared" si="117"/>
        <v>0</v>
      </c>
      <c r="T590" s="28"/>
      <c r="U590" s="28">
        <f t="shared" si="118"/>
        <v>0</v>
      </c>
      <c r="V590" s="6"/>
      <c r="W590" s="28">
        <f t="shared" si="119"/>
        <v>0</v>
      </c>
      <c r="X590" s="6"/>
      <c r="Y590" s="28">
        <f t="shared" si="120"/>
        <v>0</v>
      </c>
      <c r="Z590" s="6" t="s">
        <v>32</v>
      </c>
      <c r="AA590" s="6" t="s">
        <v>32</v>
      </c>
      <c r="AB590" s="12" t="s">
        <v>41</v>
      </c>
    </row>
    <row r="591" spans="1:28" x14ac:dyDescent="0.25">
      <c r="A591" s="41">
        <v>589</v>
      </c>
      <c r="B591" s="40" t="s">
        <v>1165</v>
      </c>
      <c r="C591" s="40" t="s">
        <v>1166</v>
      </c>
      <c r="D591" s="40" t="s">
        <v>433</v>
      </c>
      <c r="E591" s="41">
        <f t="shared" si="110"/>
        <v>1</v>
      </c>
      <c r="F591" s="30">
        <v>519123.07555000001</v>
      </c>
      <c r="G591" s="28">
        <f t="shared" si="111"/>
        <v>519123.07555000001</v>
      </c>
      <c r="H591" s="88"/>
      <c r="I591" s="31">
        <f t="shared" si="112"/>
        <v>0</v>
      </c>
      <c r="J591" s="6"/>
      <c r="K591" s="28">
        <f t="shared" si="113"/>
        <v>0</v>
      </c>
      <c r="L591" s="6">
        <v>1</v>
      </c>
      <c r="M591" s="28">
        <f t="shared" si="114"/>
        <v>519123.07555000001</v>
      </c>
      <c r="N591" s="89"/>
      <c r="O591" s="28">
        <f t="shared" si="115"/>
        <v>0</v>
      </c>
      <c r="P591" s="6"/>
      <c r="Q591" s="28">
        <f t="shared" si="116"/>
        <v>0</v>
      </c>
      <c r="R591" s="6"/>
      <c r="S591" s="28">
        <f t="shared" si="117"/>
        <v>0</v>
      </c>
      <c r="T591" s="28"/>
      <c r="U591" s="28">
        <f t="shared" si="118"/>
        <v>0</v>
      </c>
      <c r="V591" s="6"/>
      <c r="W591" s="28">
        <f t="shared" si="119"/>
        <v>0</v>
      </c>
      <c r="X591" s="6"/>
      <c r="Y591" s="28">
        <f t="shared" si="120"/>
        <v>0</v>
      </c>
      <c r="Z591" s="6" t="s">
        <v>31</v>
      </c>
      <c r="AA591" s="6" t="s">
        <v>32</v>
      </c>
      <c r="AB591" s="12" t="s">
        <v>76</v>
      </c>
    </row>
    <row r="592" spans="1:28" x14ac:dyDescent="0.25">
      <c r="A592" s="41">
        <v>590</v>
      </c>
      <c r="B592" s="90" t="s">
        <v>1167</v>
      </c>
      <c r="C592" s="40" t="s">
        <v>1168</v>
      </c>
      <c r="D592" s="90" t="s">
        <v>125</v>
      </c>
      <c r="E592" s="41">
        <f t="shared" si="110"/>
        <v>1</v>
      </c>
      <c r="F592" s="30">
        <v>191161.57024431587</v>
      </c>
      <c r="G592" s="28">
        <f t="shared" si="111"/>
        <v>191161.57024431587</v>
      </c>
      <c r="H592" s="88">
        <v>1</v>
      </c>
      <c r="I592" s="31">
        <f t="shared" si="112"/>
        <v>191161.57024431587</v>
      </c>
      <c r="J592" s="6"/>
      <c r="K592" s="28">
        <f t="shared" si="113"/>
        <v>0</v>
      </c>
      <c r="L592" s="6"/>
      <c r="M592" s="28">
        <f t="shared" si="114"/>
        <v>0</v>
      </c>
      <c r="N592" s="89"/>
      <c r="O592" s="28">
        <f t="shared" si="115"/>
        <v>0</v>
      </c>
      <c r="P592" s="6"/>
      <c r="Q592" s="28">
        <f t="shared" si="116"/>
        <v>0</v>
      </c>
      <c r="R592" s="6"/>
      <c r="S592" s="28">
        <f t="shared" si="117"/>
        <v>0</v>
      </c>
      <c r="T592" s="28"/>
      <c r="U592" s="28">
        <f t="shared" si="118"/>
        <v>0</v>
      </c>
      <c r="V592" s="6"/>
      <c r="W592" s="28">
        <f t="shared" si="119"/>
        <v>0</v>
      </c>
      <c r="X592" s="6"/>
      <c r="Y592" s="28">
        <f t="shared" si="120"/>
        <v>0</v>
      </c>
      <c r="Z592" s="6" t="s">
        <v>31</v>
      </c>
      <c r="AA592" s="6" t="s">
        <v>32</v>
      </c>
      <c r="AB592" s="12" t="s">
        <v>33</v>
      </c>
    </row>
    <row r="593" spans="1:28" x14ac:dyDescent="0.25">
      <c r="A593" s="41">
        <v>591</v>
      </c>
      <c r="B593" s="90" t="s">
        <v>1169</v>
      </c>
      <c r="C593" s="40" t="s">
        <v>1170</v>
      </c>
      <c r="D593" s="40" t="s">
        <v>387</v>
      </c>
      <c r="E593" s="41">
        <f t="shared" si="110"/>
        <v>16</v>
      </c>
      <c r="F593" s="30">
        <v>641341.09911784658</v>
      </c>
      <c r="G593" s="28">
        <f t="shared" si="111"/>
        <v>10261457.585885545</v>
      </c>
      <c r="H593" s="88"/>
      <c r="I593" s="31">
        <f t="shared" si="112"/>
        <v>0</v>
      </c>
      <c r="J593" s="6">
        <v>1</v>
      </c>
      <c r="K593" s="28">
        <f t="shared" si="113"/>
        <v>641341.09911784658</v>
      </c>
      <c r="L593" s="6"/>
      <c r="M593" s="28">
        <f t="shared" si="114"/>
        <v>0</v>
      </c>
      <c r="N593" s="89"/>
      <c r="O593" s="28">
        <f t="shared" si="115"/>
        <v>0</v>
      </c>
      <c r="P593" s="6"/>
      <c r="Q593" s="28">
        <f t="shared" si="116"/>
        <v>0</v>
      </c>
      <c r="R593" s="6"/>
      <c r="S593" s="28">
        <f t="shared" si="117"/>
        <v>0</v>
      </c>
      <c r="T593" s="28"/>
      <c r="U593" s="28">
        <f t="shared" si="118"/>
        <v>0</v>
      </c>
      <c r="V593" s="6">
        <v>15</v>
      </c>
      <c r="W593" s="28">
        <f t="shared" si="119"/>
        <v>9620116.4867676981</v>
      </c>
      <c r="X593" s="6"/>
      <c r="Y593" s="28">
        <f t="shared" si="120"/>
        <v>0</v>
      </c>
      <c r="Z593" s="6" t="s">
        <v>31</v>
      </c>
      <c r="AA593" s="6" t="s">
        <v>32</v>
      </c>
      <c r="AB593" s="12" t="s">
        <v>60</v>
      </c>
    </row>
    <row r="594" spans="1:28" ht="27" x14ac:dyDescent="0.25">
      <c r="A594" s="41">
        <v>592</v>
      </c>
      <c r="B594" s="90" t="s">
        <v>1171</v>
      </c>
      <c r="C594" s="40" t="s">
        <v>1172</v>
      </c>
      <c r="D594" s="40" t="s">
        <v>125</v>
      </c>
      <c r="E594" s="41">
        <f t="shared" si="110"/>
        <v>2</v>
      </c>
      <c r="F594" s="30">
        <v>215369.79064655563</v>
      </c>
      <c r="G594" s="28">
        <f t="shared" si="111"/>
        <v>430739.58129311126</v>
      </c>
      <c r="H594" s="88"/>
      <c r="I594" s="31">
        <f t="shared" si="112"/>
        <v>0</v>
      </c>
      <c r="J594" s="6"/>
      <c r="K594" s="28">
        <f t="shared" si="113"/>
        <v>0</v>
      </c>
      <c r="L594" s="6"/>
      <c r="M594" s="28">
        <f t="shared" si="114"/>
        <v>0</v>
      </c>
      <c r="N594" s="89"/>
      <c r="O594" s="28">
        <f t="shared" si="115"/>
        <v>0</v>
      </c>
      <c r="P594" s="6">
        <v>1</v>
      </c>
      <c r="Q594" s="28">
        <f t="shared" si="116"/>
        <v>215369.79064655563</v>
      </c>
      <c r="R594" s="6">
        <v>1</v>
      </c>
      <c r="S594" s="28">
        <f t="shared" si="117"/>
        <v>215369.79064655563</v>
      </c>
      <c r="T594" s="28"/>
      <c r="U594" s="28">
        <f t="shared" si="118"/>
        <v>0</v>
      </c>
      <c r="V594" s="6"/>
      <c r="W594" s="28">
        <f t="shared" si="119"/>
        <v>0</v>
      </c>
      <c r="X594" s="6"/>
      <c r="Y594" s="28">
        <f t="shared" si="120"/>
        <v>0</v>
      </c>
      <c r="Z594" s="6" t="s">
        <v>31</v>
      </c>
      <c r="AA594" s="6" t="s">
        <v>32</v>
      </c>
      <c r="AB594" s="12" t="s">
        <v>37</v>
      </c>
    </row>
    <row r="595" spans="1:28" x14ac:dyDescent="0.25">
      <c r="A595" s="41">
        <v>593</v>
      </c>
      <c r="B595" s="90" t="s">
        <v>1173</v>
      </c>
      <c r="C595" s="40" t="s">
        <v>78</v>
      </c>
      <c r="D595" s="40" t="s">
        <v>387</v>
      </c>
      <c r="E595" s="41">
        <f t="shared" si="110"/>
        <v>3</v>
      </c>
      <c r="F595" s="30">
        <v>307719.48666129779</v>
      </c>
      <c r="G595" s="28">
        <f t="shared" si="111"/>
        <v>923158.45998389344</v>
      </c>
      <c r="H595" s="88">
        <v>1</v>
      </c>
      <c r="I595" s="31">
        <f t="shared" si="112"/>
        <v>307719.48666129779</v>
      </c>
      <c r="J595" s="6"/>
      <c r="K595" s="28">
        <f t="shared" si="113"/>
        <v>0</v>
      </c>
      <c r="L595" s="6">
        <v>1</v>
      </c>
      <c r="M595" s="28">
        <f t="shared" si="114"/>
        <v>307719.48666129779</v>
      </c>
      <c r="N595" s="89"/>
      <c r="O595" s="28">
        <f t="shared" si="115"/>
        <v>0</v>
      </c>
      <c r="P595" s="6">
        <v>1</v>
      </c>
      <c r="Q595" s="28">
        <f t="shared" si="116"/>
        <v>307719.48666129779</v>
      </c>
      <c r="R595" s="6"/>
      <c r="S595" s="28">
        <f t="shared" si="117"/>
        <v>0</v>
      </c>
      <c r="T595" s="28"/>
      <c r="U595" s="28">
        <f t="shared" si="118"/>
        <v>0</v>
      </c>
      <c r="V595" s="6"/>
      <c r="W595" s="28">
        <f t="shared" si="119"/>
        <v>0</v>
      </c>
      <c r="X595" s="6"/>
      <c r="Y595" s="28">
        <f t="shared" si="120"/>
        <v>0</v>
      </c>
      <c r="Z595" s="6" t="s">
        <v>31</v>
      </c>
      <c r="AA595" s="6" t="s">
        <v>32</v>
      </c>
      <c r="AB595" s="12" t="s">
        <v>37</v>
      </c>
    </row>
    <row r="596" spans="1:28" ht="54" x14ac:dyDescent="0.25">
      <c r="A596" s="41">
        <v>594</v>
      </c>
      <c r="B596" s="90" t="s">
        <v>1174</v>
      </c>
      <c r="C596" s="40" t="s">
        <v>46</v>
      </c>
      <c r="D596" s="40" t="s">
        <v>373</v>
      </c>
      <c r="E596" s="41">
        <f t="shared" si="110"/>
        <v>2</v>
      </c>
      <c r="F596" s="30">
        <v>136595.59443994588</v>
      </c>
      <c r="G596" s="28">
        <f t="shared" si="111"/>
        <v>273191.18887989176</v>
      </c>
      <c r="H596" s="88">
        <v>1</v>
      </c>
      <c r="I596" s="31">
        <f t="shared" si="112"/>
        <v>136595.59443994588</v>
      </c>
      <c r="J596" s="6"/>
      <c r="K596" s="28">
        <f t="shared" si="113"/>
        <v>0</v>
      </c>
      <c r="L596" s="6"/>
      <c r="M596" s="28">
        <f t="shared" si="114"/>
        <v>0</v>
      </c>
      <c r="N596" s="89"/>
      <c r="O596" s="28">
        <f t="shared" si="115"/>
        <v>0</v>
      </c>
      <c r="P596" s="6"/>
      <c r="Q596" s="28">
        <f t="shared" si="116"/>
        <v>0</v>
      </c>
      <c r="R596" s="6"/>
      <c r="S596" s="28">
        <f t="shared" si="117"/>
        <v>0</v>
      </c>
      <c r="T596" s="28"/>
      <c r="U596" s="28">
        <f t="shared" si="118"/>
        <v>0</v>
      </c>
      <c r="V596" s="6">
        <v>1</v>
      </c>
      <c r="W596" s="28">
        <f t="shared" si="119"/>
        <v>136595.59443994588</v>
      </c>
      <c r="X596" s="6"/>
      <c r="Y596" s="28">
        <f t="shared" si="120"/>
        <v>0</v>
      </c>
      <c r="Z596" s="6" t="s">
        <v>31</v>
      </c>
      <c r="AA596" s="6" t="s">
        <v>32</v>
      </c>
      <c r="AB596" s="12" t="s">
        <v>60</v>
      </c>
    </row>
    <row r="597" spans="1:28" x14ac:dyDescent="0.25">
      <c r="A597" s="41">
        <v>595</v>
      </c>
      <c r="B597" s="90" t="s">
        <v>1175</v>
      </c>
      <c r="C597" s="40" t="s">
        <v>1176</v>
      </c>
      <c r="D597" s="40" t="s">
        <v>383</v>
      </c>
      <c r="E597" s="41">
        <f t="shared" si="110"/>
        <v>1</v>
      </c>
      <c r="F597" s="30">
        <v>152076.55494529291</v>
      </c>
      <c r="G597" s="28">
        <f t="shared" si="111"/>
        <v>152076.55494529291</v>
      </c>
      <c r="H597" s="88"/>
      <c r="I597" s="31">
        <f t="shared" si="112"/>
        <v>0</v>
      </c>
      <c r="J597" s="6"/>
      <c r="K597" s="28">
        <f t="shared" si="113"/>
        <v>0</v>
      </c>
      <c r="L597" s="6"/>
      <c r="M597" s="28">
        <f t="shared" si="114"/>
        <v>0</v>
      </c>
      <c r="N597" s="89"/>
      <c r="O597" s="28">
        <f t="shared" si="115"/>
        <v>0</v>
      </c>
      <c r="P597" s="6"/>
      <c r="Q597" s="28">
        <f t="shared" si="116"/>
        <v>0</v>
      </c>
      <c r="R597" s="6"/>
      <c r="S597" s="28">
        <f t="shared" si="117"/>
        <v>0</v>
      </c>
      <c r="T597" s="28"/>
      <c r="U597" s="28">
        <f t="shared" si="118"/>
        <v>0</v>
      </c>
      <c r="V597" s="6">
        <v>1</v>
      </c>
      <c r="W597" s="28">
        <f t="shared" si="119"/>
        <v>152076.55494529291</v>
      </c>
      <c r="X597" s="6"/>
      <c r="Y597" s="28">
        <f t="shared" si="120"/>
        <v>0</v>
      </c>
      <c r="Z597" s="6" t="s">
        <v>31</v>
      </c>
      <c r="AA597" s="6" t="s">
        <v>32</v>
      </c>
      <c r="AB597" s="12" t="s">
        <v>60</v>
      </c>
    </row>
    <row r="598" spans="1:28" ht="102.75" customHeight="1" x14ac:dyDescent="0.25">
      <c r="A598" s="41">
        <v>596</v>
      </c>
      <c r="B598" s="47" t="s">
        <v>1177</v>
      </c>
      <c r="C598" s="90" t="s">
        <v>35</v>
      </c>
      <c r="D598" s="90" t="s">
        <v>36</v>
      </c>
      <c r="E598" s="41">
        <f t="shared" si="110"/>
        <v>1</v>
      </c>
      <c r="F598" s="30">
        <v>1559541.4594587346</v>
      </c>
      <c r="G598" s="28">
        <f t="shared" si="111"/>
        <v>1559541.4594587346</v>
      </c>
      <c r="H598" s="88"/>
      <c r="I598" s="31">
        <f t="shared" si="112"/>
        <v>0</v>
      </c>
      <c r="J598" s="6"/>
      <c r="K598" s="28">
        <f t="shared" si="113"/>
        <v>0</v>
      </c>
      <c r="L598" s="6">
        <v>1</v>
      </c>
      <c r="M598" s="28">
        <f t="shared" si="114"/>
        <v>1559541.4594587346</v>
      </c>
      <c r="N598" s="89"/>
      <c r="O598" s="28">
        <f t="shared" si="115"/>
        <v>0</v>
      </c>
      <c r="P598" s="6"/>
      <c r="Q598" s="28">
        <f t="shared" si="116"/>
        <v>0</v>
      </c>
      <c r="R598" s="6"/>
      <c r="S598" s="28">
        <f t="shared" si="117"/>
        <v>0</v>
      </c>
      <c r="T598" s="28"/>
      <c r="U598" s="28">
        <f t="shared" si="118"/>
        <v>0</v>
      </c>
      <c r="V598" s="6"/>
      <c r="W598" s="28">
        <f t="shared" si="119"/>
        <v>0</v>
      </c>
      <c r="X598" s="6"/>
      <c r="Y598" s="28">
        <f t="shared" si="120"/>
        <v>0</v>
      </c>
      <c r="Z598" s="6" t="s">
        <v>31</v>
      </c>
      <c r="AA598" s="6" t="s">
        <v>32</v>
      </c>
      <c r="AB598" s="12" t="s">
        <v>76</v>
      </c>
    </row>
    <row r="599" spans="1:28" ht="40.5" x14ac:dyDescent="0.25">
      <c r="A599" s="41">
        <v>597</v>
      </c>
      <c r="B599" s="47" t="s">
        <v>1178</v>
      </c>
      <c r="C599" s="90" t="s">
        <v>35</v>
      </c>
      <c r="D599" s="90" t="s">
        <v>36</v>
      </c>
      <c r="E599" s="41">
        <f t="shared" si="110"/>
        <v>1</v>
      </c>
      <c r="F599" s="30">
        <v>3297157.3054333329</v>
      </c>
      <c r="G599" s="28">
        <f t="shared" si="111"/>
        <v>3297157.3054333329</v>
      </c>
      <c r="H599" s="88"/>
      <c r="I599" s="31">
        <f t="shared" si="112"/>
        <v>0</v>
      </c>
      <c r="J599" s="6"/>
      <c r="K599" s="28">
        <f t="shared" si="113"/>
        <v>0</v>
      </c>
      <c r="L599" s="6">
        <v>1</v>
      </c>
      <c r="M599" s="28">
        <f t="shared" si="114"/>
        <v>3297157.3054333329</v>
      </c>
      <c r="N599" s="89"/>
      <c r="O599" s="28">
        <f t="shared" si="115"/>
        <v>0</v>
      </c>
      <c r="P599" s="6"/>
      <c r="Q599" s="28">
        <f t="shared" si="116"/>
        <v>0</v>
      </c>
      <c r="R599" s="6"/>
      <c r="S599" s="28">
        <f t="shared" si="117"/>
        <v>0</v>
      </c>
      <c r="T599" s="28"/>
      <c r="U599" s="28">
        <f t="shared" si="118"/>
        <v>0</v>
      </c>
      <c r="V599" s="6"/>
      <c r="W599" s="28">
        <f t="shared" si="119"/>
        <v>0</v>
      </c>
      <c r="X599" s="6"/>
      <c r="Y599" s="28">
        <f t="shared" si="120"/>
        <v>0</v>
      </c>
      <c r="Z599" s="6" t="s">
        <v>31</v>
      </c>
      <c r="AA599" s="6" t="s">
        <v>32</v>
      </c>
      <c r="AB599" s="12" t="s">
        <v>76</v>
      </c>
    </row>
    <row r="600" spans="1:28" ht="27" x14ac:dyDescent="0.25">
      <c r="A600" s="41">
        <v>598</v>
      </c>
      <c r="B600" s="47" t="s">
        <v>1179</v>
      </c>
      <c r="C600" s="90" t="s">
        <v>35</v>
      </c>
      <c r="D600" s="90" t="s">
        <v>36</v>
      </c>
      <c r="E600" s="41">
        <f t="shared" si="110"/>
        <v>1</v>
      </c>
      <c r="F600" s="30">
        <v>2431221.0899114348</v>
      </c>
      <c r="G600" s="28">
        <f t="shared" si="111"/>
        <v>2431221.0899114348</v>
      </c>
      <c r="H600" s="88"/>
      <c r="I600" s="31">
        <f t="shared" si="112"/>
        <v>0</v>
      </c>
      <c r="J600" s="6"/>
      <c r="K600" s="28">
        <f t="shared" si="113"/>
        <v>0</v>
      </c>
      <c r="L600" s="6">
        <v>1</v>
      </c>
      <c r="M600" s="28">
        <f t="shared" si="114"/>
        <v>2431221.0899114348</v>
      </c>
      <c r="N600" s="89"/>
      <c r="O600" s="28">
        <f t="shared" si="115"/>
        <v>0</v>
      </c>
      <c r="P600" s="6"/>
      <c r="Q600" s="28">
        <f t="shared" si="116"/>
        <v>0</v>
      </c>
      <c r="R600" s="6"/>
      <c r="S600" s="28">
        <f t="shared" si="117"/>
        <v>0</v>
      </c>
      <c r="T600" s="28"/>
      <c r="U600" s="28">
        <f t="shared" si="118"/>
        <v>0</v>
      </c>
      <c r="V600" s="6"/>
      <c r="W600" s="28">
        <f t="shared" si="119"/>
        <v>0</v>
      </c>
      <c r="X600" s="6"/>
      <c r="Y600" s="28">
        <f t="shared" si="120"/>
        <v>0</v>
      </c>
      <c r="Z600" s="6" t="s">
        <v>31</v>
      </c>
      <c r="AA600" s="6" t="s">
        <v>32</v>
      </c>
      <c r="AB600" s="12" t="s">
        <v>76</v>
      </c>
    </row>
    <row r="601" spans="1:28" ht="27" x14ac:dyDescent="0.25">
      <c r="A601" s="41">
        <v>599</v>
      </c>
      <c r="B601" s="47" t="s">
        <v>1180</v>
      </c>
      <c r="C601" s="90" t="s">
        <v>35</v>
      </c>
      <c r="D601" s="90" t="s">
        <v>36</v>
      </c>
      <c r="E601" s="41">
        <f t="shared" si="110"/>
        <v>1</v>
      </c>
      <c r="F601" s="30">
        <v>2529634</v>
      </c>
      <c r="G601" s="28">
        <f t="shared" si="111"/>
        <v>2529634</v>
      </c>
      <c r="H601" s="88"/>
      <c r="I601" s="31">
        <f t="shared" si="112"/>
        <v>0</v>
      </c>
      <c r="J601" s="6"/>
      <c r="K601" s="28">
        <f t="shared" si="113"/>
        <v>0</v>
      </c>
      <c r="L601" s="6">
        <v>1</v>
      </c>
      <c r="M601" s="28">
        <f t="shared" si="114"/>
        <v>2529634</v>
      </c>
      <c r="N601" s="89"/>
      <c r="O601" s="28">
        <f t="shared" si="115"/>
        <v>0</v>
      </c>
      <c r="P601" s="6"/>
      <c r="Q601" s="28">
        <f t="shared" si="116"/>
        <v>0</v>
      </c>
      <c r="R601" s="6"/>
      <c r="S601" s="28">
        <f t="shared" si="117"/>
        <v>0</v>
      </c>
      <c r="T601" s="28"/>
      <c r="U601" s="28">
        <f t="shared" si="118"/>
        <v>0</v>
      </c>
      <c r="V601" s="6"/>
      <c r="W601" s="28">
        <f t="shared" si="119"/>
        <v>0</v>
      </c>
      <c r="X601" s="6"/>
      <c r="Y601" s="28">
        <f t="shared" si="120"/>
        <v>0</v>
      </c>
      <c r="Z601" s="6" t="s">
        <v>31</v>
      </c>
      <c r="AA601" s="6" t="s">
        <v>32</v>
      </c>
      <c r="AB601" s="12" t="s">
        <v>76</v>
      </c>
    </row>
    <row r="602" spans="1:28" x14ac:dyDescent="0.25">
      <c r="A602" s="41">
        <v>600</v>
      </c>
      <c r="B602" s="90" t="s">
        <v>1181</v>
      </c>
      <c r="C602" s="90" t="s">
        <v>1182</v>
      </c>
      <c r="D602" s="90" t="s">
        <v>199</v>
      </c>
      <c r="E602" s="41">
        <f t="shared" si="110"/>
        <v>1</v>
      </c>
      <c r="F602" s="30">
        <v>366840.38369999995</v>
      </c>
      <c r="G602" s="28">
        <f t="shared" si="111"/>
        <v>366840.38369999995</v>
      </c>
      <c r="H602" s="88"/>
      <c r="I602" s="31">
        <f t="shared" si="112"/>
        <v>0</v>
      </c>
      <c r="J602" s="6"/>
      <c r="K602" s="28">
        <f t="shared" si="113"/>
        <v>0</v>
      </c>
      <c r="L602" s="6">
        <v>1</v>
      </c>
      <c r="M602" s="28">
        <f t="shared" si="114"/>
        <v>366840.38369999995</v>
      </c>
      <c r="N602" s="89"/>
      <c r="O602" s="28">
        <f t="shared" si="115"/>
        <v>0</v>
      </c>
      <c r="P602" s="6"/>
      <c r="Q602" s="28">
        <f t="shared" si="116"/>
        <v>0</v>
      </c>
      <c r="R602" s="6"/>
      <c r="S602" s="28">
        <f t="shared" si="117"/>
        <v>0</v>
      </c>
      <c r="T602" s="28"/>
      <c r="U602" s="28">
        <f t="shared" si="118"/>
        <v>0</v>
      </c>
      <c r="V602" s="6"/>
      <c r="W602" s="28">
        <f t="shared" si="119"/>
        <v>0</v>
      </c>
      <c r="X602" s="6"/>
      <c r="Y602" s="28">
        <f t="shared" si="120"/>
        <v>0</v>
      </c>
      <c r="Z602" s="6" t="s">
        <v>31</v>
      </c>
      <c r="AA602" s="6" t="s">
        <v>32</v>
      </c>
      <c r="AB602" s="12" t="s">
        <v>76</v>
      </c>
    </row>
    <row r="603" spans="1:28" ht="37.5" customHeight="1" x14ac:dyDescent="0.25">
      <c r="A603" s="41">
        <v>601</v>
      </c>
      <c r="B603" s="90" t="s">
        <v>1183</v>
      </c>
      <c r="C603" s="103" t="s">
        <v>1184</v>
      </c>
      <c r="D603" s="90" t="s">
        <v>125</v>
      </c>
      <c r="E603" s="41">
        <f t="shared" si="110"/>
        <v>3</v>
      </c>
      <c r="F603" s="30">
        <v>593924.54613535188</v>
      </c>
      <c r="G603" s="28">
        <f t="shared" si="111"/>
        <v>1781773.6384060555</v>
      </c>
      <c r="H603" s="88"/>
      <c r="I603" s="31">
        <f t="shared" si="112"/>
        <v>0</v>
      </c>
      <c r="J603" s="6"/>
      <c r="K603" s="28">
        <f t="shared" si="113"/>
        <v>0</v>
      </c>
      <c r="L603" s="6">
        <v>1</v>
      </c>
      <c r="M603" s="28">
        <f t="shared" si="114"/>
        <v>593924.54613535188</v>
      </c>
      <c r="N603" s="89"/>
      <c r="O603" s="28">
        <f t="shared" si="115"/>
        <v>0</v>
      </c>
      <c r="P603" s="6">
        <v>1</v>
      </c>
      <c r="Q603" s="28">
        <f t="shared" si="116"/>
        <v>593924.54613535188</v>
      </c>
      <c r="R603" s="6">
        <v>1</v>
      </c>
      <c r="S603" s="28">
        <f t="shared" si="117"/>
        <v>593924.54613535188</v>
      </c>
      <c r="T603" s="28"/>
      <c r="U603" s="28">
        <f t="shared" si="118"/>
        <v>0</v>
      </c>
      <c r="V603" s="6"/>
      <c r="W603" s="28">
        <f t="shared" si="119"/>
        <v>0</v>
      </c>
      <c r="X603" s="6"/>
      <c r="Y603" s="28">
        <f t="shared" si="120"/>
        <v>0</v>
      </c>
      <c r="Z603" s="6" t="s">
        <v>31</v>
      </c>
      <c r="AA603" s="6" t="s">
        <v>32</v>
      </c>
      <c r="AB603" s="12" t="s">
        <v>37</v>
      </c>
    </row>
    <row r="604" spans="1:28" ht="27" x14ac:dyDescent="0.25">
      <c r="A604" s="41">
        <v>602</v>
      </c>
      <c r="B604" s="90" t="s">
        <v>1185</v>
      </c>
      <c r="C604" s="40" t="s">
        <v>1186</v>
      </c>
      <c r="D604" s="54" t="s">
        <v>1187</v>
      </c>
      <c r="E604" s="41">
        <f t="shared" si="110"/>
        <v>1</v>
      </c>
      <c r="F604" s="30">
        <v>1092598.976</v>
      </c>
      <c r="G604" s="28">
        <f t="shared" si="111"/>
        <v>1092598.976</v>
      </c>
      <c r="H604" s="88"/>
      <c r="I604" s="31">
        <f t="shared" si="112"/>
        <v>0</v>
      </c>
      <c r="J604" s="6"/>
      <c r="K604" s="28">
        <f t="shared" si="113"/>
        <v>0</v>
      </c>
      <c r="L604" s="6">
        <v>1</v>
      </c>
      <c r="M604" s="28">
        <f t="shared" si="114"/>
        <v>1092598.976</v>
      </c>
      <c r="N604" s="89"/>
      <c r="O604" s="28">
        <f t="shared" si="115"/>
        <v>0</v>
      </c>
      <c r="P604" s="6"/>
      <c r="Q604" s="28">
        <f t="shared" si="116"/>
        <v>0</v>
      </c>
      <c r="R604" s="6"/>
      <c r="S604" s="28">
        <f t="shared" si="117"/>
        <v>0</v>
      </c>
      <c r="T604" s="28"/>
      <c r="U604" s="28">
        <f t="shared" si="118"/>
        <v>0</v>
      </c>
      <c r="V604" s="6"/>
      <c r="W604" s="28">
        <f t="shared" si="119"/>
        <v>0</v>
      </c>
      <c r="X604" s="6"/>
      <c r="Y604" s="28">
        <f t="shared" si="120"/>
        <v>0</v>
      </c>
      <c r="Z604" s="6" t="s">
        <v>31</v>
      </c>
      <c r="AA604" s="6" t="s">
        <v>32</v>
      </c>
      <c r="AB604" s="12" t="s">
        <v>76</v>
      </c>
    </row>
    <row r="605" spans="1:28" ht="27" x14ac:dyDescent="0.25">
      <c r="A605" s="41">
        <v>603</v>
      </c>
      <c r="B605" s="47" t="s">
        <v>1188</v>
      </c>
      <c r="C605" s="40" t="s">
        <v>35</v>
      </c>
      <c r="D605" s="40" t="s">
        <v>36</v>
      </c>
      <c r="E605" s="41">
        <f t="shared" si="110"/>
        <v>7</v>
      </c>
      <c r="F605" s="30">
        <v>2179543.5538684279</v>
      </c>
      <c r="G605" s="28">
        <f t="shared" si="111"/>
        <v>15256804.877078995</v>
      </c>
      <c r="H605" s="88"/>
      <c r="I605" s="31">
        <f t="shared" si="112"/>
        <v>0</v>
      </c>
      <c r="J605" s="6"/>
      <c r="K605" s="28">
        <f t="shared" si="113"/>
        <v>0</v>
      </c>
      <c r="L605" s="6">
        <v>1</v>
      </c>
      <c r="M605" s="28">
        <f t="shared" si="114"/>
        <v>2179543.5538684279</v>
      </c>
      <c r="N605" s="89"/>
      <c r="O605" s="28">
        <f t="shared" si="115"/>
        <v>0</v>
      </c>
      <c r="P605" s="6">
        <v>6</v>
      </c>
      <c r="Q605" s="28">
        <f t="shared" si="116"/>
        <v>13077261.323210567</v>
      </c>
      <c r="R605" s="6"/>
      <c r="S605" s="28">
        <f t="shared" si="117"/>
        <v>0</v>
      </c>
      <c r="T605" s="28"/>
      <c r="U605" s="28">
        <f t="shared" si="118"/>
        <v>0</v>
      </c>
      <c r="V605" s="6"/>
      <c r="W605" s="28">
        <f t="shared" si="119"/>
        <v>0</v>
      </c>
      <c r="X605" s="6"/>
      <c r="Y605" s="28">
        <f t="shared" si="120"/>
        <v>0</v>
      </c>
      <c r="Z605" s="6" t="s">
        <v>31</v>
      </c>
      <c r="AA605" s="6" t="s">
        <v>32</v>
      </c>
      <c r="AB605" s="12" t="s">
        <v>37</v>
      </c>
    </row>
    <row r="606" spans="1:28" ht="40.5" x14ac:dyDescent="0.25">
      <c r="A606" s="41">
        <v>604</v>
      </c>
      <c r="B606" s="47" t="s">
        <v>1189</v>
      </c>
      <c r="C606" s="90" t="s">
        <v>35</v>
      </c>
      <c r="D606" s="90" t="s">
        <v>36</v>
      </c>
      <c r="E606" s="41">
        <f t="shared" si="110"/>
        <v>9</v>
      </c>
      <c r="F606" s="30">
        <v>740589.89599752275</v>
      </c>
      <c r="G606" s="28">
        <f t="shared" si="111"/>
        <v>6665309.0639777044</v>
      </c>
      <c r="H606" s="88"/>
      <c r="I606" s="31">
        <f t="shared" si="112"/>
        <v>0</v>
      </c>
      <c r="J606" s="6"/>
      <c r="K606" s="28">
        <f t="shared" si="113"/>
        <v>0</v>
      </c>
      <c r="L606" s="6"/>
      <c r="M606" s="28">
        <f t="shared" si="114"/>
        <v>0</v>
      </c>
      <c r="N606" s="89"/>
      <c r="O606" s="28">
        <f t="shared" si="115"/>
        <v>0</v>
      </c>
      <c r="P606" s="6">
        <v>9</v>
      </c>
      <c r="Q606" s="28">
        <f t="shared" si="116"/>
        <v>6665309.0639777044</v>
      </c>
      <c r="R606" s="6"/>
      <c r="S606" s="28">
        <f t="shared" si="117"/>
        <v>0</v>
      </c>
      <c r="T606" s="28"/>
      <c r="U606" s="28">
        <f t="shared" si="118"/>
        <v>0</v>
      </c>
      <c r="V606" s="6"/>
      <c r="W606" s="28">
        <f t="shared" si="119"/>
        <v>0</v>
      </c>
      <c r="X606" s="6"/>
      <c r="Y606" s="28">
        <f t="shared" si="120"/>
        <v>0</v>
      </c>
      <c r="Z606" s="6" t="s">
        <v>31</v>
      </c>
      <c r="AA606" s="6" t="s">
        <v>32</v>
      </c>
      <c r="AB606" s="12" t="s">
        <v>37</v>
      </c>
    </row>
    <row r="607" spans="1:28" ht="67.5" x14ac:dyDescent="0.25">
      <c r="A607" s="41">
        <v>605</v>
      </c>
      <c r="B607" s="47" t="s">
        <v>1190</v>
      </c>
      <c r="C607" s="90" t="s">
        <v>35</v>
      </c>
      <c r="D607" s="90" t="s">
        <v>36</v>
      </c>
      <c r="E607" s="41">
        <f t="shared" si="110"/>
        <v>10</v>
      </c>
      <c r="F607" s="30">
        <v>801724.07833245699</v>
      </c>
      <c r="G607" s="28">
        <f t="shared" si="111"/>
        <v>8017240.7833245695</v>
      </c>
      <c r="H607" s="88"/>
      <c r="I607" s="31">
        <f t="shared" si="112"/>
        <v>0</v>
      </c>
      <c r="J607" s="6"/>
      <c r="K607" s="28">
        <f t="shared" si="113"/>
        <v>0</v>
      </c>
      <c r="L607" s="6"/>
      <c r="M607" s="28">
        <f t="shared" si="114"/>
        <v>0</v>
      </c>
      <c r="N607" s="89"/>
      <c r="O607" s="28">
        <f t="shared" si="115"/>
        <v>0</v>
      </c>
      <c r="P607" s="6">
        <v>10</v>
      </c>
      <c r="Q607" s="28">
        <f t="shared" si="116"/>
        <v>8017240.7833245695</v>
      </c>
      <c r="R607" s="6"/>
      <c r="S607" s="28">
        <f t="shared" si="117"/>
        <v>0</v>
      </c>
      <c r="T607" s="28"/>
      <c r="U607" s="28">
        <f t="shared" si="118"/>
        <v>0</v>
      </c>
      <c r="V607" s="6"/>
      <c r="W607" s="28">
        <f t="shared" si="119"/>
        <v>0</v>
      </c>
      <c r="X607" s="6"/>
      <c r="Y607" s="28">
        <f t="shared" si="120"/>
        <v>0</v>
      </c>
      <c r="Z607" s="6" t="s">
        <v>31</v>
      </c>
      <c r="AA607" s="6" t="s">
        <v>32</v>
      </c>
      <c r="AB607" s="12" t="s">
        <v>37</v>
      </c>
    </row>
    <row r="608" spans="1:28" ht="40.5" x14ac:dyDescent="0.25">
      <c r="A608" s="41">
        <v>606</v>
      </c>
      <c r="B608" s="90" t="s">
        <v>1191</v>
      </c>
      <c r="C608" s="90" t="s">
        <v>324</v>
      </c>
      <c r="D608" s="90" t="s">
        <v>36</v>
      </c>
      <c r="E608" s="41">
        <f t="shared" si="110"/>
        <v>1</v>
      </c>
      <c r="F608" s="30">
        <v>2000128.2</v>
      </c>
      <c r="G608" s="28">
        <f t="shared" si="111"/>
        <v>2000128.2</v>
      </c>
      <c r="H608" s="88"/>
      <c r="I608" s="31">
        <f t="shared" si="112"/>
        <v>0</v>
      </c>
      <c r="J608" s="6"/>
      <c r="K608" s="28">
        <f t="shared" si="113"/>
        <v>0</v>
      </c>
      <c r="L608" s="6">
        <v>1</v>
      </c>
      <c r="M608" s="28">
        <f t="shared" si="114"/>
        <v>2000128.2</v>
      </c>
      <c r="N608" s="89"/>
      <c r="O608" s="28">
        <f t="shared" si="115"/>
        <v>0</v>
      </c>
      <c r="P608" s="6"/>
      <c r="Q608" s="28">
        <f t="shared" si="116"/>
        <v>0</v>
      </c>
      <c r="R608" s="6"/>
      <c r="S608" s="28">
        <f t="shared" si="117"/>
        <v>0</v>
      </c>
      <c r="T608" s="28"/>
      <c r="U608" s="28">
        <f t="shared" si="118"/>
        <v>0</v>
      </c>
      <c r="V608" s="6"/>
      <c r="W608" s="28">
        <f t="shared" si="119"/>
        <v>0</v>
      </c>
      <c r="X608" s="6"/>
      <c r="Y608" s="28">
        <f t="shared" si="120"/>
        <v>0</v>
      </c>
      <c r="Z608" s="6" t="s">
        <v>31</v>
      </c>
      <c r="AA608" s="6" t="s">
        <v>32</v>
      </c>
      <c r="AB608" s="12" t="s">
        <v>76</v>
      </c>
    </row>
    <row r="609" spans="1:28" x14ac:dyDescent="0.25">
      <c r="A609" s="41">
        <v>607</v>
      </c>
      <c r="B609" s="90" t="s">
        <v>1192</v>
      </c>
      <c r="C609" s="40" t="s">
        <v>211</v>
      </c>
      <c r="D609" s="40" t="s">
        <v>690</v>
      </c>
      <c r="E609" s="41">
        <f t="shared" si="110"/>
        <v>24</v>
      </c>
      <c r="F609" s="30">
        <v>264125.74900000001</v>
      </c>
      <c r="G609" s="28">
        <f t="shared" si="111"/>
        <v>6339017.9759999998</v>
      </c>
      <c r="H609" s="88"/>
      <c r="I609" s="31">
        <f t="shared" si="112"/>
        <v>0</v>
      </c>
      <c r="J609" s="6">
        <v>4</v>
      </c>
      <c r="K609" s="28">
        <f t="shared" si="113"/>
        <v>1056502.996</v>
      </c>
      <c r="L609" s="6"/>
      <c r="M609" s="28">
        <f t="shared" si="114"/>
        <v>0</v>
      </c>
      <c r="N609" s="89"/>
      <c r="O609" s="28">
        <f t="shared" si="115"/>
        <v>0</v>
      </c>
      <c r="P609" s="6">
        <v>5</v>
      </c>
      <c r="Q609" s="28">
        <f t="shared" si="116"/>
        <v>1320628.7450000001</v>
      </c>
      <c r="R609" s="6">
        <v>2</v>
      </c>
      <c r="S609" s="28">
        <f t="shared" si="117"/>
        <v>528251.49800000002</v>
      </c>
      <c r="T609" s="28">
        <v>8</v>
      </c>
      <c r="U609" s="28">
        <f t="shared" si="118"/>
        <v>2113005.9920000001</v>
      </c>
      <c r="V609" s="6">
        <v>5</v>
      </c>
      <c r="W609" s="28">
        <f t="shared" si="119"/>
        <v>1320628.7450000001</v>
      </c>
      <c r="X609" s="6"/>
      <c r="Y609" s="28">
        <f t="shared" si="120"/>
        <v>0</v>
      </c>
      <c r="Z609" s="6" t="s">
        <v>31</v>
      </c>
      <c r="AA609" s="6" t="s">
        <v>32</v>
      </c>
      <c r="AB609" s="12" t="s">
        <v>1193</v>
      </c>
    </row>
    <row r="610" spans="1:28" ht="40.5" x14ac:dyDescent="0.25">
      <c r="A610" s="41">
        <v>608</v>
      </c>
      <c r="B610" s="90" t="s">
        <v>1194</v>
      </c>
      <c r="C610" s="40" t="s">
        <v>1195</v>
      </c>
      <c r="D610" s="40" t="s">
        <v>1196</v>
      </c>
      <c r="E610" s="41">
        <f t="shared" si="110"/>
        <v>101</v>
      </c>
      <c r="F610" s="30">
        <v>988993.46666666667</v>
      </c>
      <c r="G610" s="28">
        <f t="shared" si="111"/>
        <v>99888340.13333334</v>
      </c>
      <c r="H610" s="88"/>
      <c r="I610" s="31">
        <f t="shared" si="112"/>
        <v>0</v>
      </c>
      <c r="J610" s="6">
        <v>101</v>
      </c>
      <c r="K610" s="28">
        <f t="shared" si="113"/>
        <v>99888340.13333334</v>
      </c>
      <c r="L610" s="6"/>
      <c r="M610" s="28">
        <f t="shared" si="114"/>
        <v>0</v>
      </c>
      <c r="N610" s="89"/>
      <c r="O610" s="28">
        <f t="shared" si="115"/>
        <v>0</v>
      </c>
      <c r="P610" s="6"/>
      <c r="Q610" s="28">
        <f t="shared" si="116"/>
        <v>0</v>
      </c>
      <c r="R610" s="6"/>
      <c r="S610" s="28">
        <f t="shared" si="117"/>
        <v>0</v>
      </c>
      <c r="T610" s="28"/>
      <c r="U610" s="28">
        <f t="shared" si="118"/>
        <v>0</v>
      </c>
      <c r="V610" s="6"/>
      <c r="W610" s="28">
        <f t="shared" si="119"/>
        <v>0</v>
      </c>
      <c r="X610" s="6"/>
      <c r="Y610" s="28">
        <f t="shared" si="120"/>
        <v>0</v>
      </c>
      <c r="Z610" s="6" t="s">
        <v>31</v>
      </c>
      <c r="AA610" s="6" t="s">
        <v>32</v>
      </c>
      <c r="AB610" s="12" t="s">
        <v>41</v>
      </c>
    </row>
    <row r="611" spans="1:28" x14ac:dyDescent="0.25">
      <c r="A611" s="41">
        <v>609</v>
      </c>
      <c r="B611" s="92" t="s">
        <v>1197</v>
      </c>
      <c r="C611" s="92" t="s">
        <v>1198</v>
      </c>
      <c r="D611" s="92" t="s">
        <v>125</v>
      </c>
      <c r="E611" s="41">
        <f t="shared" si="110"/>
        <v>1</v>
      </c>
      <c r="F611" s="30">
        <v>1080339.5999999999</v>
      </c>
      <c r="G611" s="28">
        <f t="shared" si="111"/>
        <v>1080339.5999999999</v>
      </c>
      <c r="H611" s="88"/>
      <c r="I611" s="31">
        <f t="shared" si="112"/>
        <v>0</v>
      </c>
      <c r="J611" s="6"/>
      <c r="K611" s="28">
        <f t="shared" si="113"/>
        <v>0</v>
      </c>
      <c r="L611" s="6"/>
      <c r="M611" s="28">
        <f t="shared" si="114"/>
        <v>0</v>
      </c>
      <c r="N611" s="89"/>
      <c r="O611" s="28">
        <f t="shared" si="115"/>
        <v>0</v>
      </c>
      <c r="P611" s="6"/>
      <c r="Q611" s="28">
        <f t="shared" si="116"/>
        <v>0</v>
      </c>
      <c r="R611" s="6"/>
      <c r="S611" s="28">
        <f t="shared" si="117"/>
        <v>0</v>
      </c>
      <c r="T611" s="28"/>
      <c r="U611" s="28">
        <f t="shared" si="118"/>
        <v>0</v>
      </c>
      <c r="V611" s="6">
        <v>1</v>
      </c>
      <c r="W611" s="28">
        <f t="shared" si="119"/>
        <v>1080339.5999999999</v>
      </c>
      <c r="X611" s="6"/>
      <c r="Y611" s="28">
        <f t="shared" si="120"/>
        <v>0</v>
      </c>
      <c r="Z611" s="6" t="s">
        <v>31</v>
      </c>
      <c r="AA611" s="6" t="s">
        <v>32</v>
      </c>
      <c r="AB611" s="12" t="s">
        <v>60</v>
      </c>
    </row>
    <row r="612" spans="1:28" x14ac:dyDescent="0.25">
      <c r="A612" s="41">
        <v>610</v>
      </c>
      <c r="B612" s="92" t="s">
        <v>1199</v>
      </c>
      <c r="C612" s="92" t="s">
        <v>1200</v>
      </c>
      <c r="D612" s="92" t="s">
        <v>383</v>
      </c>
      <c r="E612" s="41">
        <f t="shared" si="110"/>
        <v>1</v>
      </c>
      <c r="F612" s="30">
        <v>1392517.6666666667</v>
      </c>
      <c r="G612" s="28">
        <f t="shared" si="111"/>
        <v>1392517.6666666667</v>
      </c>
      <c r="H612" s="88"/>
      <c r="I612" s="31">
        <f t="shared" si="112"/>
        <v>0</v>
      </c>
      <c r="J612" s="6"/>
      <c r="K612" s="28">
        <f t="shared" si="113"/>
        <v>0</v>
      </c>
      <c r="L612" s="6"/>
      <c r="M612" s="28">
        <f t="shared" si="114"/>
        <v>0</v>
      </c>
      <c r="N612" s="89"/>
      <c r="O612" s="28">
        <f t="shared" si="115"/>
        <v>0</v>
      </c>
      <c r="P612" s="6"/>
      <c r="Q612" s="28">
        <f t="shared" si="116"/>
        <v>0</v>
      </c>
      <c r="R612" s="6">
        <v>1</v>
      </c>
      <c r="S612" s="28">
        <f t="shared" si="117"/>
        <v>1392517.6666666667</v>
      </c>
      <c r="T612" s="28"/>
      <c r="U612" s="28">
        <f t="shared" si="118"/>
        <v>0</v>
      </c>
      <c r="V612" s="6"/>
      <c r="W612" s="28">
        <f t="shared" si="119"/>
        <v>0</v>
      </c>
      <c r="X612" s="6"/>
      <c r="Y612" s="28">
        <f t="shared" si="120"/>
        <v>0</v>
      </c>
      <c r="Z612" s="6" t="s">
        <v>31</v>
      </c>
      <c r="AA612" s="6" t="s">
        <v>32</v>
      </c>
      <c r="AB612" s="12" t="s">
        <v>56</v>
      </c>
    </row>
    <row r="613" spans="1:28" ht="27" x14ac:dyDescent="0.25">
      <c r="A613" s="41">
        <v>611</v>
      </c>
      <c r="B613" s="90" t="s">
        <v>1201</v>
      </c>
      <c r="C613" s="40" t="s">
        <v>46</v>
      </c>
      <c r="D613" s="40" t="s">
        <v>373</v>
      </c>
      <c r="E613" s="41">
        <f t="shared" si="110"/>
        <v>4</v>
      </c>
      <c r="F613" s="30">
        <v>139254.33387264525</v>
      </c>
      <c r="G613" s="28">
        <f t="shared" si="111"/>
        <v>557017.335490581</v>
      </c>
      <c r="H613" s="88">
        <v>3</v>
      </c>
      <c r="I613" s="31">
        <f t="shared" si="112"/>
        <v>417763.00161793572</v>
      </c>
      <c r="J613" s="6"/>
      <c r="K613" s="28">
        <f t="shared" si="113"/>
        <v>0</v>
      </c>
      <c r="L613" s="6"/>
      <c r="M613" s="28">
        <f t="shared" si="114"/>
        <v>0</v>
      </c>
      <c r="N613" s="89"/>
      <c r="O613" s="28">
        <f t="shared" si="115"/>
        <v>0</v>
      </c>
      <c r="P613" s="6"/>
      <c r="Q613" s="28">
        <f t="shared" si="116"/>
        <v>0</v>
      </c>
      <c r="R613" s="6"/>
      <c r="S613" s="28">
        <f t="shared" si="117"/>
        <v>0</v>
      </c>
      <c r="T613" s="28"/>
      <c r="U613" s="28">
        <f t="shared" si="118"/>
        <v>0</v>
      </c>
      <c r="V613" s="6">
        <v>1</v>
      </c>
      <c r="W613" s="28">
        <f t="shared" si="119"/>
        <v>139254.33387264525</v>
      </c>
      <c r="X613" s="6"/>
      <c r="Y613" s="28">
        <f t="shared" si="120"/>
        <v>0</v>
      </c>
      <c r="Z613" s="6" t="s">
        <v>31</v>
      </c>
      <c r="AA613" s="6" t="s">
        <v>32</v>
      </c>
      <c r="AB613" s="12" t="s">
        <v>33</v>
      </c>
    </row>
    <row r="614" spans="1:28" x14ac:dyDescent="0.25">
      <c r="A614" s="41">
        <v>612</v>
      </c>
      <c r="B614" s="90" t="s">
        <v>1202</v>
      </c>
      <c r="C614" s="40" t="s">
        <v>1203</v>
      </c>
      <c r="D614" s="40" t="s">
        <v>1204</v>
      </c>
      <c r="E614" s="41">
        <f t="shared" si="110"/>
        <v>15</v>
      </c>
      <c r="F614" s="30">
        <v>128416</v>
      </c>
      <c r="G614" s="28">
        <f t="shared" si="111"/>
        <v>1926240</v>
      </c>
      <c r="H614" s="88"/>
      <c r="I614" s="31">
        <f t="shared" si="112"/>
        <v>0</v>
      </c>
      <c r="J614" s="6">
        <v>3</v>
      </c>
      <c r="K614" s="28">
        <f t="shared" si="113"/>
        <v>385248</v>
      </c>
      <c r="L614" s="6">
        <v>2</v>
      </c>
      <c r="M614" s="28">
        <f t="shared" si="114"/>
        <v>256832</v>
      </c>
      <c r="N614" s="89"/>
      <c r="O614" s="28">
        <f t="shared" si="115"/>
        <v>0</v>
      </c>
      <c r="P614" s="6">
        <v>7</v>
      </c>
      <c r="Q614" s="28">
        <f t="shared" si="116"/>
        <v>898912</v>
      </c>
      <c r="R614" s="6"/>
      <c r="S614" s="28">
        <f t="shared" si="117"/>
        <v>0</v>
      </c>
      <c r="T614" s="28"/>
      <c r="U614" s="28">
        <f t="shared" si="118"/>
        <v>0</v>
      </c>
      <c r="V614" s="6">
        <v>3</v>
      </c>
      <c r="W614" s="28">
        <f t="shared" si="119"/>
        <v>385248</v>
      </c>
      <c r="X614" s="6"/>
      <c r="Y614" s="28">
        <f t="shared" si="120"/>
        <v>0</v>
      </c>
      <c r="Z614" s="6" t="s">
        <v>31</v>
      </c>
      <c r="AA614" s="6" t="s">
        <v>32</v>
      </c>
      <c r="AB614" s="12" t="s">
        <v>37</v>
      </c>
    </row>
    <row r="615" spans="1:28" ht="94.5" x14ac:dyDescent="0.25">
      <c r="A615" s="41">
        <v>613</v>
      </c>
      <c r="B615" s="47" t="s">
        <v>1205</v>
      </c>
      <c r="C615" s="90" t="s">
        <v>35</v>
      </c>
      <c r="D615" s="90" t="s">
        <v>36</v>
      </c>
      <c r="E615" s="41">
        <f t="shared" si="110"/>
        <v>5</v>
      </c>
      <c r="F615" s="30">
        <v>610332.69779999997</v>
      </c>
      <c r="G615" s="28">
        <f t="shared" si="111"/>
        <v>3051663.4890000001</v>
      </c>
      <c r="H615" s="88"/>
      <c r="I615" s="31">
        <f t="shared" si="112"/>
        <v>0</v>
      </c>
      <c r="J615" s="6">
        <v>1</v>
      </c>
      <c r="K615" s="28">
        <f t="shared" si="113"/>
        <v>610332.69779999997</v>
      </c>
      <c r="L615" s="6">
        <v>1</v>
      </c>
      <c r="M615" s="28">
        <f t="shared" si="114"/>
        <v>610332.69779999997</v>
      </c>
      <c r="N615" s="89"/>
      <c r="O615" s="28">
        <f t="shared" si="115"/>
        <v>0</v>
      </c>
      <c r="P615" s="6">
        <v>3</v>
      </c>
      <c r="Q615" s="28">
        <f t="shared" si="116"/>
        <v>1830998.0933999999</v>
      </c>
      <c r="R615" s="6"/>
      <c r="S615" s="28">
        <f t="shared" si="117"/>
        <v>0</v>
      </c>
      <c r="T615" s="28"/>
      <c r="U615" s="28">
        <f t="shared" si="118"/>
        <v>0</v>
      </c>
      <c r="V615" s="6"/>
      <c r="W615" s="28">
        <f t="shared" si="119"/>
        <v>0</v>
      </c>
      <c r="X615" s="6"/>
      <c r="Y615" s="28">
        <f t="shared" si="120"/>
        <v>0</v>
      </c>
      <c r="Z615" s="6" t="s">
        <v>31</v>
      </c>
      <c r="AA615" s="6" t="s">
        <v>32</v>
      </c>
      <c r="AB615" s="12" t="s">
        <v>37</v>
      </c>
    </row>
    <row r="616" spans="1:28" x14ac:dyDescent="0.25">
      <c r="A616" s="41">
        <v>614</v>
      </c>
      <c r="B616" s="90" t="s">
        <v>1206</v>
      </c>
      <c r="C616" s="40" t="s">
        <v>211</v>
      </c>
      <c r="D616" s="40" t="s">
        <v>775</v>
      </c>
      <c r="E616" s="41">
        <f t="shared" si="110"/>
        <v>1</v>
      </c>
      <c r="F616" s="30">
        <v>518541.402</v>
      </c>
      <c r="G616" s="28">
        <f t="shared" si="111"/>
        <v>518541.402</v>
      </c>
      <c r="H616" s="88"/>
      <c r="I616" s="31">
        <f t="shared" si="112"/>
        <v>0</v>
      </c>
      <c r="J616" s="6">
        <v>1</v>
      </c>
      <c r="K616" s="28">
        <f t="shared" si="113"/>
        <v>518541.402</v>
      </c>
      <c r="L616" s="6"/>
      <c r="M616" s="28">
        <f t="shared" si="114"/>
        <v>0</v>
      </c>
      <c r="N616" s="89"/>
      <c r="O616" s="28">
        <f t="shared" si="115"/>
        <v>0</v>
      </c>
      <c r="P616" s="6"/>
      <c r="Q616" s="28">
        <f t="shared" si="116"/>
        <v>0</v>
      </c>
      <c r="R616" s="6"/>
      <c r="S616" s="28">
        <f t="shared" si="117"/>
        <v>0</v>
      </c>
      <c r="T616" s="28"/>
      <c r="U616" s="28">
        <f t="shared" si="118"/>
        <v>0</v>
      </c>
      <c r="V616" s="6"/>
      <c r="W616" s="28">
        <f t="shared" si="119"/>
        <v>0</v>
      </c>
      <c r="X616" s="6"/>
      <c r="Y616" s="28">
        <f t="shared" si="120"/>
        <v>0</v>
      </c>
      <c r="Z616" s="6" t="s">
        <v>31</v>
      </c>
      <c r="AA616" s="6" t="s">
        <v>32</v>
      </c>
      <c r="AB616" s="12" t="s">
        <v>37</v>
      </c>
    </row>
    <row r="617" spans="1:28" ht="35.25" customHeight="1" x14ac:dyDescent="0.25">
      <c r="A617" s="41">
        <v>615</v>
      </c>
      <c r="B617" s="90" t="s">
        <v>1207</v>
      </c>
      <c r="C617" s="40" t="s">
        <v>46</v>
      </c>
      <c r="D617" s="40" t="s">
        <v>1208</v>
      </c>
      <c r="E617" s="41">
        <f t="shared" si="110"/>
        <v>1</v>
      </c>
      <c r="F617" s="30">
        <v>124128.9</v>
      </c>
      <c r="G617" s="28">
        <f t="shared" si="111"/>
        <v>124128.9</v>
      </c>
      <c r="H617" s="88"/>
      <c r="I617" s="31">
        <f t="shared" si="112"/>
        <v>0</v>
      </c>
      <c r="J617" s="6"/>
      <c r="K617" s="28">
        <f t="shared" si="113"/>
        <v>0</v>
      </c>
      <c r="L617" s="6"/>
      <c r="M617" s="28">
        <f t="shared" si="114"/>
        <v>0</v>
      </c>
      <c r="N617" s="89"/>
      <c r="O617" s="28">
        <f t="shared" si="115"/>
        <v>0</v>
      </c>
      <c r="P617" s="6"/>
      <c r="Q617" s="28">
        <f t="shared" si="116"/>
        <v>0</v>
      </c>
      <c r="R617" s="6"/>
      <c r="S617" s="28">
        <f t="shared" si="117"/>
        <v>0</v>
      </c>
      <c r="T617" s="28"/>
      <c r="U617" s="28">
        <f t="shared" si="118"/>
        <v>0</v>
      </c>
      <c r="V617" s="6">
        <v>1</v>
      </c>
      <c r="W617" s="28">
        <f t="shared" si="119"/>
        <v>124128.9</v>
      </c>
      <c r="X617" s="6"/>
      <c r="Y617" s="28">
        <f t="shared" si="120"/>
        <v>0</v>
      </c>
      <c r="Z617" s="6" t="s">
        <v>31</v>
      </c>
      <c r="AA617" s="6" t="s">
        <v>32</v>
      </c>
      <c r="AB617" s="12" t="s">
        <v>60</v>
      </c>
    </row>
    <row r="618" spans="1:28" x14ac:dyDescent="0.25">
      <c r="A618" s="41">
        <v>616</v>
      </c>
      <c r="B618" s="90" t="s">
        <v>1209</v>
      </c>
      <c r="C618" s="40" t="s">
        <v>1210</v>
      </c>
      <c r="D618" s="40" t="s">
        <v>1211</v>
      </c>
      <c r="E618" s="41">
        <f t="shared" si="110"/>
        <v>7</v>
      </c>
      <c r="F618" s="30">
        <v>1873696.8486697255</v>
      </c>
      <c r="G618" s="28">
        <f t="shared" si="111"/>
        <v>13115877.940688077</v>
      </c>
      <c r="H618" s="88"/>
      <c r="I618" s="31">
        <f t="shared" si="112"/>
        <v>0</v>
      </c>
      <c r="J618" s="6"/>
      <c r="K618" s="28">
        <f t="shared" si="113"/>
        <v>0</v>
      </c>
      <c r="L618" s="6">
        <v>2</v>
      </c>
      <c r="M618" s="28">
        <f t="shared" si="114"/>
        <v>3747393.6973394509</v>
      </c>
      <c r="N618" s="89"/>
      <c r="O618" s="28">
        <f t="shared" si="115"/>
        <v>0</v>
      </c>
      <c r="P618" s="6">
        <v>5</v>
      </c>
      <c r="Q618" s="28">
        <f t="shared" si="116"/>
        <v>9368484.2433486283</v>
      </c>
      <c r="R618" s="6"/>
      <c r="S618" s="28">
        <f t="shared" si="117"/>
        <v>0</v>
      </c>
      <c r="T618" s="28"/>
      <c r="U618" s="28">
        <f t="shared" si="118"/>
        <v>0</v>
      </c>
      <c r="V618" s="6"/>
      <c r="W618" s="28">
        <f t="shared" si="119"/>
        <v>0</v>
      </c>
      <c r="X618" s="6"/>
      <c r="Y618" s="28">
        <f t="shared" si="120"/>
        <v>0</v>
      </c>
      <c r="Z618" s="6" t="s">
        <v>31</v>
      </c>
      <c r="AA618" s="6" t="s">
        <v>32</v>
      </c>
      <c r="AB618" s="12" t="s">
        <v>37</v>
      </c>
    </row>
    <row r="619" spans="1:28" x14ac:dyDescent="0.25">
      <c r="A619" s="41">
        <v>617</v>
      </c>
      <c r="B619" s="90" t="s">
        <v>1212</v>
      </c>
      <c r="C619" s="40" t="s">
        <v>1213</v>
      </c>
      <c r="D619" s="40" t="s">
        <v>1214</v>
      </c>
      <c r="E619" s="41">
        <f t="shared" si="110"/>
        <v>5</v>
      </c>
      <c r="F619" s="30">
        <v>2985984.6162999999</v>
      </c>
      <c r="G619" s="28">
        <f t="shared" si="111"/>
        <v>14929923.081499999</v>
      </c>
      <c r="H619" s="88"/>
      <c r="I619" s="31">
        <f t="shared" si="112"/>
        <v>0</v>
      </c>
      <c r="J619" s="6"/>
      <c r="K619" s="28">
        <f t="shared" si="113"/>
        <v>0</v>
      </c>
      <c r="L619" s="6">
        <v>5</v>
      </c>
      <c r="M619" s="28">
        <f t="shared" si="114"/>
        <v>14929923.081499999</v>
      </c>
      <c r="N619" s="89"/>
      <c r="O619" s="28">
        <f t="shared" si="115"/>
        <v>0</v>
      </c>
      <c r="P619" s="6"/>
      <c r="Q619" s="28">
        <f t="shared" si="116"/>
        <v>0</v>
      </c>
      <c r="R619" s="6"/>
      <c r="S619" s="28">
        <f t="shared" si="117"/>
        <v>0</v>
      </c>
      <c r="T619" s="28"/>
      <c r="U619" s="28">
        <f t="shared" si="118"/>
        <v>0</v>
      </c>
      <c r="V619" s="6"/>
      <c r="W619" s="28">
        <f t="shared" si="119"/>
        <v>0</v>
      </c>
      <c r="X619" s="6"/>
      <c r="Y619" s="28">
        <f t="shared" si="120"/>
        <v>0</v>
      </c>
      <c r="Z619" s="6" t="s">
        <v>31</v>
      </c>
      <c r="AA619" s="6" t="s">
        <v>32</v>
      </c>
      <c r="AB619" s="12" t="s">
        <v>76</v>
      </c>
    </row>
    <row r="620" spans="1:28" x14ac:dyDescent="0.25">
      <c r="A620" s="41">
        <v>618</v>
      </c>
      <c r="B620" s="90" t="s">
        <v>1215</v>
      </c>
      <c r="C620" s="40" t="s">
        <v>1216</v>
      </c>
      <c r="D620" s="40" t="s">
        <v>1214</v>
      </c>
      <c r="E620" s="41">
        <f t="shared" si="110"/>
        <v>6</v>
      </c>
      <c r="F620" s="30">
        <v>2715467.8662999999</v>
      </c>
      <c r="G620" s="28">
        <f t="shared" si="111"/>
        <v>16292807.197799999</v>
      </c>
      <c r="H620" s="88"/>
      <c r="I620" s="31">
        <f t="shared" si="112"/>
        <v>0</v>
      </c>
      <c r="J620" s="6"/>
      <c r="K620" s="28">
        <f t="shared" si="113"/>
        <v>0</v>
      </c>
      <c r="L620" s="6">
        <v>5</v>
      </c>
      <c r="M620" s="28">
        <f t="shared" si="114"/>
        <v>13577339.331499999</v>
      </c>
      <c r="N620" s="89"/>
      <c r="O620" s="28">
        <f t="shared" si="115"/>
        <v>0</v>
      </c>
      <c r="P620" s="6">
        <v>1</v>
      </c>
      <c r="Q620" s="28">
        <f t="shared" si="116"/>
        <v>2715467.8662999999</v>
      </c>
      <c r="R620" s="6"/>
      <c r="S620" s="28">
        <f t="shared" si="117"/>
        <v>0</v>
      </c>
      <c r="T620" s="28"/>
      <c r="U620" s="28">
        <f t="shared" si="118"/>
        <v>0</v>
      </c>
      <c r="V620" s="6"/>
      <c r="W620" s="28">
        <f t="shared" si="119"/>
        <v>0</v>
      </c>
      <c r="X620" s="6"/>
      <c r="Y620" s="28">
        <f t="shared" si="120"/>
        <v>0</v>
      </c>
      <c r="Z620" s="6" t="s">
        <v>31</v>
      </c>
      <c r="AA620" s="6" t="s">
        <v>32</v>
      </c>
      <c r="AB620" s="12" t="s">
        <v>76</v>
      </c>
    </row>
    <row r="621" spans="1:28" ht="27" x14ac:dyDescent="0.25">
      <c r="A621" s="41">
        <v>619</v>
      </c>
      <c r="B621" s="40" t="s">
        <v>1217</v>
      </c>
      <c r="C621" s="92" t="s">
        <v>1218</v>
      </c>
      <c r="D621" s="92" t="s">
        <v>199</v>
      </c>
      <c r="E621" s="41">
        <f t="shared" si="110"/>
        <v>1</v>
      </c>
      <c r="F621" s="30">
        <v>199279.23259999999</v>
      </c>
      <c r="G621" s="28">
        <f t="shared" si="111"/>
        <v>199279.23259999999</v>
      </c>
      <c r="H621" s="88"/>
      <c r="I621" s="31">
        <f t="shared" si="112"/>
        <v>0</v>
      </c>
      <c r="J621" s="6"/>
      <c r="K621" s="28">
        <f t="shared" si="113"/>
        <v>0</v>
      </c>
      <c r="L621" s="6">
        <v>1</v>
      </c>
      <c r="M621" s="28">
        <f t="shared" si="114"/>
        <v>199279.23259999999</v>
      </c>
      <c r="N621" s="89"/>
      <c r="O621" s="28">
        <f t="shared" si="115"/>
        <v>0</v>
      </c>
      <c r="P621" s="6"/>
      <c r="Q621" s="28">
        <f t="shared" si="116"/>
        <v>0</v>
      </c>
      <c r="R621" s="6"/>
      <c r="S621" s="28">
        <f t="shared" si="117"/>
        <v>0</v>
      </c>
      <c r="T621" s="28"/>
      <c r="U621" s="28">
        <f t="shared" si="118"/>
        <v>0</v>
      </c>
      <c r="V621" s="6"/>
      <c r="W621" s="28">
        <f t="shared" si="119"/>
        <v>0</v>
      </c>
      <c r="X621" s="6"/>
      <c r="Y621" s="28">
        <f t="shared" si="120"/>
        <v>0</v>
      </c>
      <c r="Z621" s="6" t="s">
        <v>31</v>
      </c>
      <c r="AA621" s="6" t="s">
        <v>32</v>
      </c>
      <c r="AB621" s="12" t="s">
        <v>76</v>
      </c>
    </row>
    <row r="622" spans="1:28" x14ac:dyDescent="0.25">
      <c r="A622" s="41">
        <v>620</v>
      </c>
      <c r="B622" s="90" t="s">
        <v>1219</v>
      </c>
      <c r="C622" s="90" t="s">
        <v>1220</v>
      </c>
      <c r="D622" s="90" t="s">
        <v>55</v>
      </c>
      <c r="E622" s="41">
        <f t="shared" si="110"/>
        <v>2</v>
      </c>
      <c r="F622" s="30">
        <v>891600.63129144826</v>
      </c>
      <c r="G622" s="28">
        <f t="shared" si="111"/>
        <v>1783201.2625828965</v>
      </c>
      <c r="H622" s="88">
        <v>1</v>
      </c>
      <c r="I622" s="31">
        <f t="shared" si="112"/>
        <v>891600.63129144826</v>
      </c>
      <c r="J622" s="6"/>
      <c r="K622" s="28">
        <f t="shared" si="113"/>
        <v>0</v>
      </c>
      <c r="L622" s="6">
        <v>1</v>
      </c>
      <c r="M622" s="28">
        <f t="shared" si="114"/>
        <v>891600.63129144826</v>
      </c>
      <c r="N622" s="89"/>
      <c r="O622" s="28">
        <f t="shared" si="115"/>
        <v>0</v>
      </c>
      <c r="P622" s="6"/>
      <c r="Q622" s="28">
        <f t="shared" si="116"/>
        <v>0</v>
      </c>
      <c r="R622" s="6"/>
      <c r="S622" s="28">
        <f t="shared" si="117"/>
        <v>0</v>
      </c>
      <c r="T622" s="28"/>
      <c r="U622" s="28">
        <f t="shared" si="118"/>
        <v>0</v>
      </c>
      <c r="V622" s="6"/>
      <c r="W622" s="28">
        <f t="shared" si="119"/>
        <v>0</v>
      </c>
      <c r="X622" s="6"/>
      <c r="Y622" s="28">
        <f t="shared" si="120"/>
        <v>0</v>
      </c>
      <c r="Z622" s="6" t="s">
        <v>31</v>
      </c>
      <c r="AA622" s="6" t="s">
        <v>32</v>
      </c>
      <c r="AB622" s="12" t="s">
        <v>76</v>
      </c>
    </row>
    <row r="623" spans="1:28" x14ac:dyDescent="0.25">
      <c r="A623" s="41">
        <v>621</v>
      </c>
      <c r="B623" s="92" t="s">
        <v>1221</v>
      </c>
      <c r="C623" s="92" t="s">
        <v>1222</v>
      </c>
      <c r="D623" s="92" t="s">
        <v>1223</v>
      </c>
      <c r="E623" s="41">
        <f t="shared" si="110"/>
        <v>1</v>
      </c>
      <c r="F623" s="30">
        <v>187117.51048829907</v>
      </c>
      <c r="G623" s="28">
        <f t="shared" si="111"/>
        <v>187117.51048829907</v>
      </c>
      <c r="H623" s="88"/>
      <c r="I623" s="31">
        <f t="shared" si="112"/>
        <v>0</v>
      </c>
      <c r="J623" s="6"/>
      <c r="K623" s="28">
        <f t="shared" si="113"/>
        <v>0</v>
      </c>
      <c r="L623" s="6">
        <v>1</v>
      </c>
      <c r="M623" s="28">
        <f t="shared" si="114"/>
        <v>187117.51048829907</v>
      </c>
      <c r="N623" s="89"/>
      <c r="O623" s="28">
        <f t="shared" si="115"/>
        <v>0</v>
      </c>
      <c r="P623" s="6"/>
      <c r="Q623" s="28">
        <f t="shared" si="116"/>
        <v>0</v>
      </c>
      <c r="R623" s="6"/>
      <c r="S623" s="28">
        <f t="shared" si="117"/>
        <v>0</v>
      </c>
      <c r="T623" s="28"/>
      <c r="U623" s="28">
        <f t="shared" si="118"/>
        <v>0</v>
      </c>
      <c r="V623" s="6"/>
      <c r="W623" s="28">
        <f t="shared" si="119"/>
        <v>0</v>
      </c>
      <c r="X623" s="6"/>
      <c r="Y623" s="28">
        <f t="shared" si="120"/>
        <v>0</v>
      </c>
      <c r="Z623" s="6" t="s">
        <v>31</v>
      </c>
      <c r="AA623" s="6" t="s">
        <v>32</v>
      </c>
      <c r="AB623" s="12" t="s">
        <v>76</v>
      </c>
    </row>
    <row r="624" spans="1:28" x14ac:dyDescent="0.25">
      <c r="A624" s="41">
        <v>622</v>
      </c>
      <c r="B624" s="92" t="s">
        <v>1224</v>
      </c>
      <c r="C624" s="92" t="s">
        <v>1225</v>
      </c>
      <c r="D624" s="92" t="s">
        <v>1226</v>
      </c>
      <c r="E624" s="41">
        <f t="shared" si="110"/>
        <v>1</v>
      </c>
      <c r="F624" s="30">
        <v>640769.23259999999</v>
      </c>
      <c r="G624" s="28">
        <f t="shared" si="111"/>
        <v>640769.23259999999</v>
      </c>
      <c r="H624" s="88"/>
      <c r="I624" s="31">
        <f t="shared" si="112"/>
        <v>0</v>
      </c>
      <c r="J624" s="6"/>
      <c r="K624" s="28">
        <f t="shared" si="113"/>
        <v>0</v>
      </c>
      <c r="L624" s="6">
        <v>1</v>
      </c>
      <c r="M624" s="28">
        <f t="shared" si="114"/>
        <v>640769.23259999999</v>
      </c>
      <c r="N624" s="89"/>
      <c r="O624" s="28">
        <f t="shared" si="115"/>
        <v>0</v>
      </c>
      <c r="P624" s="6"/>
      <c r="Q624" s="28">
        <f t="shared" si="116"/>
        <v>0</v>
      </c>
      <c r="R624" s="6"/>
      <c r="S624" s="28">
        <f t="shared" si="117"/>
        <v>0</v>
      </c>
      <c r="T624" s="28"/>
      <c r="U624" s="28">
        <f t="shared" si="118"/>
        <v>0</v>
      </c>
      <c r="V624" s="6"/>
      <c r="W624" s="28">
        <f t="shared" si="119"/>
        <v>0</v>
      </c>
      <c r="X624" s="6"/>
      <c r="Y624" s="28">
        <f t="shared" si="120"/>
        <v>0</v>
      </c>
      <c r="Z624" s="6" t="s">
        <v>31</v>
      </c>
      <c r="AA624" s="6" t="s">
        <v>32</v>
      </c>
      <c r="AB624" s="12" t="s">
        <v>76</v>
      </c>
    </row>
    <row r="625" spans="1:28" x14ac:dyDescent="0.25">
      <c r="A625" s="41">
        <v>623</v>
      </c>
      <c r="B625" s="47" t="s">
        <v>1227</v>
      </c>
      <c r="C625" s="40" t="s">
        <v>1228</v>
      </c>
      <c r="D625" s="40" t="s">
        <v>827</v>
      </c>
      <c r="E625" s="41">
        <f t="shared" si="110"/>
        <v>1</v>
      </c>
      <c r="F625" s="30">
        <v>1267184.3996000001</v>
      </c>
      <c r="G625" s="28">
        <f t="shared" si="111"/>
        <v>1267184.3996000001</v>
      </c>
      <c r="H625" s="88"/>
      <c r="I625" s="31">
        <f t="shared" si="112"/>
        <v>0</v>
      </c>
      <c r="J625" s="6"/>
      <c r="K625" s="28">
        <f t="shared" si="113"/>
        <v>0</v>
      </c>
      <c r="L625" s="6">
        <v>1</v>
      </c>
      <c r="M625" s="28">
        <f t="shared" si="114"/>
        <v>1267184.3996000001</v>
      </c>
      <c r="N625" s="89"/>
      <c r="O625" s="28">
        <f t="shared" si="115"/>
        <v>0</v>
      </c>
      <c r="P625" s="6"/>
      <c r="Q625" s="28">
        <f t="shared" si="116"/>
        <v>0</v>
      </c>
      <c r="R625" s="6"/>
      <c r="S625" s="28">
        <f t="shared" si="117"/>
        <v>0</v>
      </c>
      <c r="T625" s="28"/>
      <c r="U625" s="28">
        <f t="shared" si="118"/>
        <v>0</v>
      </c>
      <c r="V625" s="6"/>
      <c r="W625" s="28">
        <f t="shared" si="119"/>
        <v>0</v>
      </c>
      <c r="X625" s="6"/>
      <c r="Y625" s="28">
        <f t="shared" si="120"/>
        <v>0</v>
      </c>
      <c r="Z625" s="6" t="s">
        <v>31</v>
      </c>
      <c r="AA625" s="6" t="s">
        <v>32</v>
      </c>
      <c r="AB625" s="12" t="s">
        <v>76</v>
      </c>
    </row>
    <row r="626" spans="1:28" ht="27" x14ac:dyDescent="0.25">
      <c r="A626" s="41">
        <v>624</v>
      </c>
      <c r="B626" s="90" t="s">
        <v>1229</v>
      </c>
      <c r="C626" s="40" t="s">
        <v>1230</v>
      </c>
      <c r="D626" s="40" t="s">
        <v>1231</v>
      </c>
      <c r="E626" s="41">
        <f t="shared" ref="E626:E672" si="121">+H626+J626+L626+N626+P626+R626+T626+V626+X626</f>
        <v>15</v>
      </c>
      <c r="F626" s="30">
        <v>363523.10752595396</v>
      </c>
      <c r="G626" s="28">
        <f t="shared" ref="G626:G672" si="122">+IFERROR(E626*F626," ")</f>
        <v>5452846.6128893094</v>
      </c>
      <c r="H626" s="88">
        <v>1</v>
      </c>
      <c r="I626" s="31">
        <f t="shared" ref="I626:I672" si="123">+IFERROR(H626*$F626," ")</f>
        <v>363523.10752595396</v>
      </c>
      <c r="J626" s="6">
        <v>2</v>
      </c>
      <c r="K626" s="28">
        <f t="shared" ref="K626:K672" si="124">+IFERROR(J626*$F626," ")</f>
        <v>727046.21505190793</v>
      </c>
      <c r="L626" s="6">
        <v>1</v>
      </c>
      <c r="M626" s="28">
        <f t="shared" ref="M626:M672" si="125">+IFERROR(L626*$F626," ")</f>
        <v>363523.10752595396</v>
      </c>
      <c r="N626" s="89"/>
      <c r="O626" s="28">
        <f t="shared" ref="O626:O672" si="126">+IFERROR(N626*$F626," ")</f>
        <v>0</v>
      </c>
      <c r="P626" s="6">
        <v>3</v>
      </c>
      <c r="Q626" s="28">
        <f t="shared" ref="Q626:Q672" si="127">+IFERROR(P626*$F626," ")</f>
        <v>1090569.3225778618</v>
      </c>
      <c r="R626" s="6"/>
      <c r="S626" s="28">
        <f t="shared" ref="S626:S672" si="128">+IFERROR(R626*$F626," ")</f>
        <v>0</v>
      </c>
      <c r="T626" s="28">
        <v>8</v>
      </c>
      <c r="U626" s="28">
        <f t="shared" ref="U626:U672" si="129">+IFERROR(T626*$F626," ")</f>
        <v>2908184.8602076317</v>
      </c>
      <c r="V626" s="6"/>
      <c r="W626" s="28">
        <f t="shared" ref="W626:W672" si="130">+IFERROR(V626*$F626," ")</f>
        <v>0</v>
      </c>
      <c r="X626" s="6"/>
      <c r="Y626" s="28">
        <f t="shared" ref="Y626:Y672" si="131">+IFERROR(X626*$F626," ")</f>
        <v>0</v>
      </c>
      <c r="Z626" s="6" t="s">
        <v>31</v>
      </c>
      <c r="AA626" s="6" t="s">
        <v>32</v>
      </c>
      <c r="AB626" s="12" t="s">
        <v>1193</v>
      </c>
    </row>
    <row r="627" spans="1:28" x14ac:dyDescent="0.25">
      <c r="A627" s="41">
        <v>625</v>
      </c>
      <c r="B627" s="90" t="s">
        <v>1232</v>
      </c>
      <c r="C627" s="40" t="s">
        <v>1233</v>
      </c>
      <c r="D627" s="40" t="s">
        <v>1234</v>
      </c>
      <c r="E627" s="41">
        <f t="shared" si="121"/>
        <v>9</v>
      </c>
      <c r="F627" s="30">
        <v>449577.14</v>
      </c>
      <c r="G627" s="28">
        <f t="shared" si="122"/>
        <v>4046194.2600000002</v>
      </c>
      <c r="H627" s="88">
        <v>5</v>
      </c>
      <c r="I627" s="31">
        <f t="shared" si="123"/>
        <v>2247885.7000000002</v>
      </c>
      <c r="J627" s="6">
        <v>1</v>
      </c>
      <c r="K627" s="28">
        <f t="shared" si="124"/>
        <v>449577.14</v>
      </c>
      <c r="L627" s="6"/>
      <c r="M627" s="28">
        <f t="shared" si="125"/>
        <v>0</v>
      </c>
      <c r="N627" s="89"/>
      <c r="O627" s="28">
        <f t="shared" si="126"/>
        <v>0</v>
      </c>
      <c r="P627" s="6">
        <v>2</v>
      </c>
      <c r="Q627" s="28">
        <f t="shared" si="127"/>
        <v>899154.28</v>
      </c>
      <c r="R627" s="6"/>
      <c r="S627" s="28">
        <f t="shared" si="128"/>
        <v>0</v>
      </c>
      <c r="T627" s="28"/>
      <c r="U627" s="28">
        <f t="shared" si="129"/>
        <v>0</v>
      </c>
      <c r="V627" s="6">
        <v>1</v>
      </c>
      <c r="W627" s="28">
        <f t="shared" si="130"/>
        <v>449577.14</v>
      </c>
      <c r="X627" s="6"/>
      <c r="Y627" s="28">
        <f t="shared" si="131"/>
        <v>0</v>
      </c>
      <c r="Z627" s="6" t="s">
        <v>31</v>
      </c>
      <c r="AA627" s="6" t="s">
        <v>32</v>
      </c>
      <c r="AB627" s="12" t="s">
        <v>33</v>
      </c>
    </row>
    <row r="628" spans="1:28" ht="27" x14ac:dyDescent="0.25">
      <c r="A628" s="41">
        <v>626</v>
      </c>
      <c r="B628" s="47" t="s">
        <v>1235</v>
      </c>
      <c r="C628" s="90" t="s">
        <v>1030</v>
      </c>
      <c r="D628" s="90" t="s">
        <v>36</v>
      </c>
      <c r="E628" s="41">
        <f t="shared" si="121"/>
        <v>1</v>
      </c>
      <c r="F628" s="30">
        <v>2248483.4407804613</v>
      </c>
      <c r="G628" s="28">
        <f t="shared" si="122"/>
        <v>2248483.4407804613</v>
      </c>
      <c r="H628" s="88"/>
      <c r="I628" s="31">
        <f t="shared" si="123"/>
        <v>0</v>
      </c>
      <c r="J628" s="6"/>
      <c r="K628" s="28">
        <f t="shared" si="124"/>
        <v>0</v>
      </c>
      <c r="L628" s="6"/>
      <c r="M628" s="28">
        <f t="shared" si="125"/>
        <v>0</v>
      </c>
      <c r="N628" s="89"/>
      <c r="O628" s="28">
        <f t="shared" si="126"/>
        <v>0</v>
      </c>
      <c r="P628" s="6">
        <v>1</v>
      </c>
      <c r="Q628" s="28">
        <f t="shared" si="127"/>
        <v>2248483.4407804613</v>
      </c>
      <c r="R628" s="6"/>
      <c r="S628" s="28">
        <f t="shared" si="128"/>
        <v>0</v>
      </c>
      <c r="T628" s="28"/>
      <c r="U628" s="28">
        <f t="shared" si="129"/>
        <v>0</v>
      </c>
      <c r="V628" s="6"/>
      <c r="W628" s="28">
        <f t="shared" si="130"/>
        <v>0</v>
      </c>
      <c r="X628" s="6"/>
      <c r="Y628" s="28">
        <f t="shared" si="131"/>
        <v>0</v>
      </c>
      <c r="Z628" s="6" t="s">
        <v>31</v>
      </c>
      <c r="AA628" s="6" t="s">
        <v>32</v>
      </c>
      <c r="AB628" s="12" t="s">
        <v>37</v>
      </c>
    </row>
    <row r="629" spans="1:28" x14ac:dyDescent="0.25">
      <c r="A629" s="41">
        <v>627</v>
      </c>
      <c r="B629" s="90" t="s">
        <v>1236</v>
      </c>
      <c r="C629" s="40" t="s">
        <v>1237</v>
      </c>
      <c r="D629" s="40" t="s">
        <v>125</v>
      </c>
      <c r="E629" s="41">
        <f t="shared" si="121"/>
        <v>3</v>
      </c>
      <c r="F629" s="30">
        <v>235319.50109770321</v>
      </c>
      <c r="G629" s="28">
        <f t="shared" si="122"/>
        <v>705958.50329310959</v>
      </c>
      <c r="H629" s="88"/>
      <c r="I629" s="31">
        <f t="shared" si="123"/>
        <v>0</v>
      </c>
      <c r="J629" s="6">
        <v>2</v>
      </c>
      <c r="K629" s="28">
        <f t="shared" si="124"/>
        <v>470639.00219540641</v>
      </c>
      <c r="L629" s="6"/>
      <c r="M629" s="28">
        <f t="shared" si="125"/>
        <v>0</v>
      </c>
      <c r="N629" s="89"/>
      <c r="O629" s="28">
        <f t="shared" si="126"/>
        <v>0</v>
      </c>
      <c r="P629" s="6">
        <v>1</v>
      </c>
      <c r="Q629" s="28">
        <f t="shared" si="127"/>
        <v>235319.50109770321</v>
      </c>
      <c r="R629" s="6"/>
      <c r="S629" s="28">
        <f t="shared" si="128"/>
        <v>0</v>
      </c>
      <c r="T629" s="28"/>
      <c r="U629" s="28">
        <f t="shared" si="129"/>
        <v>0</v>
      </c>
      <c r="V629" s="6"/>
      <c r="W629" s="28">
        <f t="shared" si="130"/>
        <v>0</v>
      </c>
      <c r="X629" s="6"/>
      <c r="Y629" s="28">
        <f t="shared" si="131"/>
        <v>0</v>
      </c>
      <c r="Z629" s="6" t="s">
        <v>31</v>
      </c>
      <c r="AA629" s="6" t="s">
        <v>32</v>
      </c>
      <c r="AB629" s="12" t="s">
        <v>41</v>
      </c>
    </row>
    <row r="630" spans="1:28" x14ac:dyDescent="0.25">
      <c r="A630" s="41">
        <v>628</v>
      </c>
      <c r="B630" s="90" t="s">
        <v>1238</v>
      </c>
      <c r="C630" s="40" t="s">
        <v>1239</v>
      </c>
      <c r="D630" s="40" t="s">
        <v>187</v>
      </c>
      <c r="E630" s="41">
        <f t="shared" si="121"/>
        <v>11</v>
      </c>
      <c r="F630" s="30">
        <v>41751.586000000003</v>
      </c>
      <c r="G630" s="28">
        <f t="shared" si="122"/>
        <v>459267.44600000005</v>
      </c>
      <c r="H630" s="88"/>
      <c r="I630" s="31">
        <f t="shared" si="123"/>
        <v>0</v>
      </c>
      <c r="J630" s="6">
        <v>4</v>
      </c>
      <c r="K630" s="28">
        <f t="shared" si="124"/>
        <v>167006.34400000001</v>
      </c>
      <c r="L630" s="6"/>
      <c r="M630" s="28">
        <f t="shared" si="125"/>
        <v>0</v>
      </c>
      <c r="N630" s="89"/>
      <c r="O630" s="28">
        <f t="shared" si="126"/>
        <v>0</v>
      </c>
      <c r="P630" s="6">
        <v>3</v>
      </c>
      <c r="Q630" s="28">
        <f t="shared" si="127"/>
        <v>125254.758</v>
      </c>
      <c r="R630" s="6"/>
      <c r="S630" s="28">
        <f t="shared" si="128"/>
        <v>0</v>
      </c>
      <c r="T630" s="28"/>
      <c r="U630" s="28">
        <f t="shared" si="129"/>
        <v>0</v>
      </c>
      <c r="V630" s="6">
        <v>4</v>
      </c>
      <c r="W630" s="28">
        <f t="shared" si="130"/>
        <v>167006.34400000001</v>
      </c>
      <c r="X630" s="6"/>
      <c r="Y630" s="28">
        <f t="shared" si="131"/>
        <v>0</v>
      </c>
      <c r="Z630" s="6" t="s">
        <v>31</v>
      </c>
      <c r="AA630" s="6" t="s">
        <v>32</v>
      </c>
      <c r="AB630" s="12" t="s">
        <v>60</v>
      </c>
    </row>
    <row r="631" spans="1:28" x14ac:dyDescent="0.25">
      <c r="A631" s="41">
        <v>629</v>
      </c>
      <c r="B631" s="90" t="s">
        <v>1240</v>
      </c>
      <c r="C631" s="40" t="s">
        <v>46</v>
      </c>
      <c r="D631" s="40" t="s">
        <v>1241</v>
      </c>
      <c r="E631" s="41">
        <f t="shared" si="121"/>
        <v>5</v>
      </c>
      <c r="F631" s="30">
        <v>121682.01108589116</v>
      </c>
      <c r="G631" s="28">
        <f t="shared" si="122"/>
        <v>608410.05542945582</v>
      </c>
      <c r="H631" s="88">
        <v>1</v>
      </c>
      <c r="I631" s="31">
        <f t="shared" si="123"/>
        <v>121682.01108589116</v>
      </c>
      <c r="J631" s="6">
        <v>1</v>
      </c>
      <c r="K631" s="28">
        <f t="shared" si="124"/>
        <v>121682.01108589116</v>
      </c>
      <c r="L631" s="6"/>
      <c r="M631" s="28">
        <f t="shared" si="125"/>
        <v>0</v>
      </c>
      <c r="N631" s="89"/>
      <c r="O631" s="28">
        <f t="shared" si="126"/>
        <v>0</v>
      </c>
      <c r="P631" s="6"/>
      <c r="Q631" s="28">
        <f t="shared" si="127"/>
        <v>0</v>
      </c>
      <c r="R631" s="6">
        <v>1</v>
      </c>
      <c r="S631" s="28">
        <f t="shared" si="128"/>
        <v>121682.01108589116</v>
      </c>
      <c r="T631" s="28"/>
      <c r="U631" s="28">
        <f t="shared" si="129"/>
        <v>0</v>
      </c>
      <c r="V631" s="6">
        <v>2</v>
      </c>
      <c r="W631" s="28">
        <f t="shared" si="130"/>
        <v>243364.02217178233</v>
      </c>
      <c r="X631" s="6"/>
      <c r="Y631" s="28">
        <f t="shared" si="131"/>
        <v>0</v>
      </c>
      <c r="Z631" s="6" t="s">
        <v>31</v>
      </c>
      <c r="AA631" s="6" t="s">
        <v>32</v>
      </c>
      <c r="AB631" s="12" t="s">
        <v>60</v>
      </c>
    </row>
    <row r="632" spans="1:28" x14ac:dyDescent="0.25">
      <c r="A632" s="41">
        <v>630</v>
      </c>
      <c r="B632" s="47" t="s">
        <v>1242</v>
      </c>
      <c r="C632" s="92" t="s">
        <v>211</v>
      </c>
      <c r="D632" s="92" t="s">
        <v>1243</v>
      </c>
      <c r="E632" s="41">
        <f t="shared" si="121"/>
        <v>2</v>
      </c>
      <c r="F632" s="30">
        <v>212913.23560000001</v>
      </c>
      <c r="G632" s="28">
        <f t="shared" si="122"/>
        <v>425826.47120000003</v>
      </c>
      <c r="H632" s="88"/>
      <c r="I632" s="31">
        <f t="shared" si="123"/>
        <v>0</v>
      </c>
      <c r="J632" s="6"/>
      <c r="K632" s="28">
        <f t="shared" si="124"/>
        <v>0</v>
      </c>
      <c r="L632" s="6">
        <v>1</v>
      </c>
      <c r="M632" s="28">
        <f t="shared" si="125"/>
        <v>212913.23560000001</v>
      </c>
      <c r="N632" s="89"/>
      <c r="O632" s="28">
        <f t="shared" si="126"/>
        <v>0</v>
      </c>
      <c r="P632" s="6">
        <v>1</v>
      </c>
      <c r="Q632" s="28">
        <f t="shared" si="127"/>
        <v>212913.23560000001</v>
      </c>
      <c r="R632" s="6"/>
      <c r="S632" s="28">
        <f t="shared" si="128"/>
        <v>0</v>
      </c>
      <c r="T632" s="28"/>
      <c r="U632" s="28">
        <f t="shared" si="129"/>
        <v>0</v>
      </c>
      <c r="V632" s="6"/>
      <c r="W632" s="28">
        <f t="shared" si="130"/>
        <v>0</v>
      </c>
      <c r="X632" s="6"/>
      <c r="Y632" s="28">
        <f t="shared" si="131"/>
        <v>0</v>
      </c>
      <c r="Z632" s="6" t="s">
        <v>31</v>
      </c>
      <c r="AA632" s="6" t="s">
        <v>32</v>
      </c>
      <c r="AB632" s="12" t="s">
        <v>37</v>
      </c>
    </row>
    <row r="633" spans="1:28" ht="108" x14ac:dyDescent="0.25">
      <c r="A633" s="41">
        <v>631</v>
      </c>
      <c r="B633" s="90" t="s">
        <v>1244</v>
      </c>
      <c r="C633" s="90" t="s">
        <v>1245</v>
      </c>
      <c r="D633" s="90" t="s">
        <v>1246</v>
      </c>
      <c r="E633" s="41">
        <f t="shared" si="121"/>
        <v>1</v>
      </c>
      <c r="F633" s="30">
        <v>948430</v>
      </c>
      <c r="G633" s="28">
        <f t="shared" si="122"/>
        <v>948430</v>
      </c>
      <c r="H633" s="88"/>
      <c r="I633" s="31">
        <f t="shared" si="123"/>
        <v>0</v>
      </c>
      <c r="J633" s="6"/>
      <c r="K633" s="28">
        <f t="shared" si="124"/>
        <v>0</v>
      </c>
      <c r="L633" s="6">
        <v>1</v>
      </c>
      <c r="M633" s="28">
        <f t="shared" si="125"/>
        <v>948430</v>
      </c>
      <c r="N633" s="89"/>
      <c r="O633" s="28">
        <f t="shared" si="126"/>
        <v>0</v>
      </c>
      <c r="P633" s="6"/>
      <c r="Q633" s="28">
        <f t="shared" si="127"/>
        <v>0</v>
      </c>
      <c r="R633" s="6"/>
      <c r="S633" s="28">
        <f t="shared" si="128"/>
        <v>0</v>
      </c>
      <c r="T633" s="28"/>
      <c r="U633" s="28">
        <f t="shared" si="129"/>
        <v>0</v>
      </c>
      <c r="V633" s="6"/>
      <c r="W633" s="28">
        <f t="shared" si="130"/>
        <v>0</v>
      </c>
      <c r="X633" s="6"/>
      <c r="Y633" s="28">
        <f t="shared" si="131"/>
        <v>0</v>
      </c>
      <c r="Z633" s="6" t="s">
        <v>32</v>
      </c>
      <c r="AA633" s="6" t="s">
        <v>32</v>
      </c>
      <c r="AB633" s="12" t="s">
        <v>76</v>
      </c>
    </row>
    <row r="634" spans="1:28" x14ac:dyDescent="0.25">
      <c r="A634" s="41">
        <v>632</v>
      </c>
      <c r="B634" s="90" t="s">
        <v>1247</v>
      </c>
      <c r="C634" s="40" t="s">
        <v>1248</v>
      </c>
      <c r="D634" s="40" t="s">
        <v>1249</v>
      </c>
      <c r="E634" s="41">
        <f t="shared" si="121"/>
        <v>88</v>
      </c>
      <c r="F634" s="30">
        <v>856752.7333333334</v>
      </c>
      <c r="G634" s="28">
        <f t="shared" si="122"/>
        <v>75394240.533333331</v>
      </c>
      <c r="H634" s="88">
        <v>10</v>
      </c>
      <c r="I634" s="31">
        <f t="shared" si="123"/>
        <v>8567527.333333334</v>
      </c>
      <c r="J634" s="6">
        <v>5</v>
      </c>
      <c r="K634" s="28">
        <f t="shared" si="124"/>
        <v>4283763.666666667</v>
      </c>
      <c r="L634" s="6">
        <v>3</v>
      </c>
      <c r="M634" s="28">
        <f t="shared" si="125"/>
        <v>2570258.2000000002</v>
      </c>
      <c r="N634" s="89"/>
      <c r="O634" s="28">
        <f t="shared" si="126"/>
        <v>0</v>
      </c>
      <c r="P634" s="6"/>
      <c r="Q634" s="28">
        <f t="shared" si="127"/>
        <v>0</v>
      </c>
      <c r="R634" s="6"/>
      <c r="S634" s="28">
        <f t="shared" si="128"/>
        <v>0</v>
      </c>
      <c r="T634" s="28"/>
      <c r="U634" s="28">
        <f t="shared" si="129"/>
        <v>0</v>
      </c>
      <c r="V634" s="6"/>
      <c r="W634" s="28">
        <f t="shared" si="130"/>
        <v>0</v>
      </c>
      <c r="X634" s="6">
        <v>70</v>
      </c>
      <c r="Y634" s="28">
        <f t="shared" si="131"/>
        <v>59972691.333333336</v>
      </c>
      <c r="Z634" s="6" t="s">
        <v>31</v>
      </c>
      <c r="AA634" s="6" t="s">
        <v>32</v>
      </c>
      <c r="AB634" s="12" t="s">
        <v>33</v>
      </c>
    </row>
    <row r="635" spans="1:28" x14ac:dyDescent="0.25">
      <c r="A635" s="41">
        <v>633</v>
      </c>
      <c r="B635" s="92" t="s">
        <v>1250</v>
      </c>
      <c r="C635" s="40" t="s">
        <v>119</v>
      </c>
      <c r="D635" s="92" t="s">
        <v>132</v>
      </c>
      <c r="E635" s="41">
        <f t="shared" si="121"/>
        <v>1</v>
      </c>
      <c r="F635" s="30">
        <v>821066</v>
      </c>
      <c r="G635" s="28">
        <f t="shared" si="122"/>
        <v>821066</v>
      </c>
      <c r="H635" s="88"/>
      <c r="I635" s="31">
        <f t="shared" si="123"/>
        <v>0</v>
      </c>
      <c r="J635" s="6"/>
      <c r="K635" s="28">
        <f t="shared" si="124"/>
        <v>0</v>
      </c>
      <c r="L635" s="6">
        <v>1</v>
      </c>
      <c r="M635" s="28">
        <f t="shared" si="125"/>
        <v>821066</v>
      </c>
      <c r="N635" s="89"/>
      <c r="O635" s="28">
        <f t="shared" si="126"/>
        <v>0</v>
      </c>
      <c r="P635" s="6"/>
      <c r="Q635" s="28">
        <f t="shared" si="127"/>
        <v>0</v>
      </c>
      <c r="R635" s="6"/>
      <c r="S635" s="28">
        <f t="shared" si="128"/>
        <v>0</v>
      </c>
      <c r="T635" s="28"/>
      <c r="U635" s="28">
        <f t="shared" si="129"/>
        <v>0</v>
      </c>
      <c r="V635" s="6"/>
      <c r="W635" s="28">
        <f t="shared" si="130"/>
        <v>0</v>
      </c>
      <c r="X635" s="6"/>
      <c r="Y635" s="28">
        <f t="shared" si="131"/>
        <v>0</v>
      </c>
      <c r="Z635" s="6" t="s">
        <v>31</v>
      </c>
      <c r="AA635" s="6" t="s">
        <v>32</v>
      </c>
      <c r="AB635" s="12" t="s">
        <v>37</v>
      </c>
    </row>
    <row r="636" spans="1:28" x14ac:dyDescent="0.25">
      <c r="A636" s="41">
        <v>634</v>
      </c>
      <c r="B636" s="90" t="s">
        <v>1251</v>
      </c>
      <c r="C636" s="40" t="s">
        <v>1252</v>
      </c>
      <c r="D636" s="40" t="s">
        <v>1253</v>
      </c>
      <c r="E636" s="41">
        <f t="shared" si="121"/>
        <v>2</v>
      </c>
      <c r="F636" s="30">
        <v>302654.125</v>
      </c>
      <c r="G636" s="28">
        <f t="shared" si="122"/>
        <v>605308.25</v>
      </c>
      <c r="H636" s="88"/>
      <c r="I636" s="31">
        <f t="shared" si="123"/>
        <v>0</v>
      </c>
      <c r="J636" s="6"/>
      <c r="K636" s="28">
        <f t="shared" si="124"/>
        <v>0</v>
      </c>
      <c r="L636" s="6"/>
      <c r="M636" s="28">
        <f t="shared" si="125"/>
        <v>0</v>
      </c>
      <c r="N636" s="89"/>
      <c r="O636" s="28">
        <f t="shared" si="126"/>
        <v>0</v>
      </c>
      <c r="P636" s="6">
        <v>2</v>
      </c>
      <c r="Q636" s="28">
        <f t="shared" si="127"/>
        <v>605308.25</v>
      </c>
      <c r="R636" s="6"/>
      <c r="S636" s="28">
        <f t="shared" si="128"/>
        <v>0</v>
      </c>
      <c r="T636" s="28"/>
      <c r="U636" s="28">
        <f t="shared" si="129"/>
        <v>0</v>
      </c>
      <c r="V636" s="6"/>
      <c r="W636" s="28">
        <f t="shared" si="130"/>
        <v>0</v>
      </c>
      <c r="X636" s="6"/>
      <c r="Y636" s="28">
        <f t="shared" si="131"/>
        <v>0</v>
      </c>
      <c r="Z636" s="6" t="s">
        <v>31</v>
      </c>
      <c r="AA636" s="6" t="s">
        <v>32</v>
      </c>
      <c r="AB636" s="12" t="s">
        <v>76</v>
      </c>
    </row>
    <row r="637" spans="1:28" x14ac:dyDescent="0.25">
      <c r="A637" s="41">
        <v>635</v>
      </c>
      <c r="B637" s="90" t="s">
        <v>1254</v>
      </c>
      <c r="C637" s="40" t="s">
        <v>1255</v>
      </c>
      <c r="D637" s="40" t="s">
        <v>1256</v>
      </c>
      <c r="E637" s="41">
        <f t="shared" si="121"/>
        <v>2</v>
      </c>
      <c r="F637" s="30">
        <v>1580343.8</v>
      </c>
      <c r="G637" s="28">
        <f t="shared" si="122"/>
        <v>3160687.6</v>
      </c>
      <c r="H637" s="88"/>
      <c r="I637" s="31">
        <f t="shared" si="123"/>
        <v>0</v>
      </c>
      <c r="J637" s="6"/>
      <c r="K637" s="28">
        <f t="shared" si="124"/>
        <v>0</v>
      </c>
      <c r="L637" s="6"/>
      <c r="M637" s="28">
        <f t="shared" si="125"/>
        <v>0</v>
      </c>
      <c r="N637" s="89"/>
      <c r="O637" s="28">
        <f t="shared" si="126"/>
        <v>0</v>
      </c>
      <c r="P637" s="6"/>
      <c r="Q637" s="28">
        <f t="shared" si="127"/>
        <v>0</v>
      </c>
      <c r="R637" s="6">
        <v>2</v>
      </c>
      <c r="S637" s="28">
        <f t="shared" si="128"/>
        <v>3160687.6</v>
      </c>
      <c r="T637" s="28"/>
      <c r="U637" s="28">
        <f t="shared" si="129"/>
        <v>0</v>
      </c>
      <c r="V637" s="6"/>
      <c r="W637" s="28">
        <f t="shared" si="130"/>
        <v>0</v>
      </c>
      <c r="X637" s="6"/>
      <c r="Y637" s="28">
        <f t="shared" si="131"/>
        <v>0</v>
      </c>
      <c r="Z637" s="6" t="s">
        <v>31</v>
      </c>
      <c r="AA637" s="6" t="s">
        <v>32</v>
      </c>
      <c r="AB637" s="12" t="s">
        <v>56</v>
      </c>
    </row>
    <row r="638" spans="1:28" x14ac:dyDescent="0.25">
      <c r="A638" s="41">
        <v>636</v>
      </c>
      <c r="B638" s="90" t="s">
        <v>1257</v>
      </c>
      <c r="C638" s="40" t="s">
        <v>1255</v>
      </c>
      <c r="D638" s="40" t="s">
        <v>1256</v>
      </c>
      <c r="E638" s="41">
        <f t="shared" si="121"/>
        <v>3</v>
      </c>
      <c r="F638" s="30">
        <v>2754576.3</v>
      </c>
      <c r="G638" s="28">
        <f t="shared" si="122"/>
        <v>8263728.8999999994</v>
      </c>
      <c r="H638" s="88"/>
      <c r="I638" s="31">
        <f t="shared" si="123"/>
        <v>0</v>
      </c>
      <c r="J638" s="6"/>
      <c r="K638" s="28">
        <f t="shared" si="124"/>
        <v>0</v>
      </c>
      <c r="L638" s="6"/>
      <c r="M638" s="28">
        <f t="shared" si="125"/>
        <v>0</v>
      </c>
      <c r="N638" s="89"/>
      <c r="O638" s="28">
        <f t="shared" si="126"/>
        <v>0</v>
      </c>
      <c r="P638" s="6"/>
      <c r="Q638" s="28">
        <f t="shared" si="127"/>
        <v>0</v>
      </c>
      <c r="R638" s="6">
        <v>3</v>
      </c>
      <c r="S638" s="28">
        <f t="shared" si="128"/>
        <v>8263728.8999999994</v>
      </c>
      <c r="T638" s="28"/>
      <c r="U638" s="28">
        <f t="shared" si="129"/>
        <v>0</v>
      </c>
      <c r="V638" s="6"/>
      <c r="W638" s="28">
        <f t="shared" si="130"/>
        <v>0</v>
      </c>
      <c r="X638" s="6"/>
      <c r="Y638" s="28">
        <f t="shared" si="131"/>
        <v>0</v>
      </c>
      <c r="Z638" s="6" t="s">
        <v>31</v>
      </c>
      <c r="AA638" s="6" t="s">
        <v>32</v>
      </c>
      <c r="AB638" s="12" t="s">
        <v>56</v>
      </c>
    </row>
    <row r="639" spans="1:28" ht="40.5" x14ac:dyDescent="0.25">
      <c r="A639" s="41">
        <v>637</v>
      </c>
      <c r="B639" s="90" t="s">
        <v>1258</v>
      </c>
      <c r="C639" s="40" t="s">
        <v>46</v>
      </c>
      <c r="D639" s="40" t="s">
        <v>1259</v>
      </c>
      <c r="E639" s="41">
        <f t="shared" si="121"/>
        <v>3</v>
      </c>
      <c r="F639" s="30">
        <v>356870.88500000001</v>
      </c>
      <c r="G639" s="28">
        <f t="shared" si="122"/>
        <v>1070612.655</v>
      </c>
      <c r="H639" s="88"/>
      <c r="I639" s="31">
        <f t="shared" si="123"/>
        <v>0</v>
      </c>
      <c r="J639" s="6"/>
      <c r="K639" s="28">
        <f t="shared" si="124"/>
        <v>0</v>
      </c>
      <c r="L639" s="6">
        <v>1</v>
      </c>
      <c r="M639" s="28">
        <f t="shared" si="125"/>
        <v>356870.88500000001</v>
      </c>
      <c r="N639" s="89"/>
      <c r="O639" s="28">
        <f t="shared" si="126"/>
        <v>0</v>
      </c>
      <c r="P639" s="6">
        <v>1</v>
      </c>
      <c r="Q639" s="28">
        <f t="shared" si="127"/>
        <v>356870.88500000001</v>
      </c>
      <c r="R639" s="6"/>
      <c r="S639" s="28">
        <f t="shared" si="128"/>
        <v>0</v>
      </c>
      <c r="T639" s="28"/>
      <c r="U639" s="28">
        <f t="shared" si="129"/>
        <v>0</v>
      </c>
      <c r="V639" s="6">
        <v>1</v>
      </c>
      <c r="W639" s="28">
        <f t="shared" si="130"/>
        <v>356870.88500000001</v>
      </c>
      <c r="X639" s="6"/>
      <c r="Y639" s="28">
        <f t="shared" si="131"/>
        <v>0</v>
      </c>
      <c r="Z639" s="6" t="s">
        <v>31</v>
      </c>
      <c r="AA639" s="6" t="s">
        <v>32</v>
      </c>
      <c r="AB639" s="12" t="s">
        <v>60</v>
      </c>
    </row>
    <row r="640" spans="1:28" ht="27" x14ac:dyDescent="0.25">
      <c r="A640" s="41">
        <v>638</v>
      </c>
      <c r="B640" s="47" t="s">
        <v>1260</v>
      </c>
      <c r="C640" s="40" t="s">
        <v>1261</v>
      </c>
      <c r="D640" s="47" t="s">
        <v>1262</v>
      </c>
      <c r="E640" s="41">
        <f t="shared" si="121"/>
        <v>1</v>
      </c>
      <c r="F640" s="30">
        <v>467670</v>
      </c>
      <c r="G640" s="28">
        <f t="shared" si="122"/>
        <v>467670</v>
      </c>
      <c r="H640" s="88">
        <v>1</v>
      </c>
      <c r="I640" s="31">
        <f t="shared" si="123"/>
        <v>467670</v>
      </c>
      <c r="J640" s="6"/>
      <c r="K640" s="28">
        <f t="shared" si="124"/>
        <v>0</v>
      </c>
      <c r="L640" s="6"/>
      <c r="M640" s="28">
        <f t="shared" si="125"/>
        <v>0</v>
      </c>
      <c r="N640" s="89"/>
      <c r="O640" s="28">
        <f t="shared" si="126"/>
        <v>0</v>
      </c>
      <c r="P640" s="6"/>
      <c r="Q640" s="28">
        <f t="shared" si="127"/>
        <v>0</v>
      </c>
      <c r="R640" s="6"/>
      <c r="S640" s="28">
        <f t="shared" si="128"/>
        <v>0</v>
      </c>
      <c r="T640" s="28"/>
      <c r="U640" s="28">
        <f t="shared" si="129"/>
        <v>0</v>
      </c>
      <c r="V640" s="6"/>
      <c r="W640" s="28">
        <f t="shared" si="130"/>
        <v>0</v>
      </c>
      <c r="X640" s="6"/>
      <c r="Y640" s="28">
        <f t="shared" si="131"/>
        <v>0</v>
      </c>
      <c r="Z640" s="6" t="s">
        <v>31</v>
      </c>
      <c r="AA640" s="6" t="s">
        <v>32</v>
      </c>
      <c r="AB640" s="12" t="s">
        <v>33</v>
      </c>
    </row>
    <row r="641" spans="1:28" x14ac:dyDescent="0.25">
      <c r="A641" s="41">
        <v>639</v>
      </c>
      <c r="B641" s="90" t="s">
        <v>1263</v>
      </c>
      <c r="C641" s="90" t="s">
        <v>491</v>
      </c>
      <c r="D641" s="90" t="s">
        <v>383</v>
      </c>
      <c r="E641" s="41">
        <f t="shared" si="121"/>
        <v>4</v>
      </c>
      <c r="F641" s="30">
        <v>535197.22607398976</v>
      </c>
      <c r="G641" s="28">
        <f t="shared" si="122"/>
        <v>2140788.904295959</v>
      </c>
      <c r="H641" s="88"/>
      <c r="I641" s="31">
        <f t="shared" si="123"/>
        <v>0</v>
      </c>
      <c r="J641" s="6"/>
      <c r="K641" s="28">
        <f t="shared" si="124"/>
        <v>0</v>
      </c>
      <c r="L641" s="6"/>
      <c r="M641" s="28">
        <f t="shared" si="125"/>
        <v>0</v>
      </c>
      <c r="N641" s="89"/>
      <c r="O641" s="28">
        <f t="shared" si="126"/>
        <v>0</v>
      </c>
      <c r="P641" s="6">
        <v>1</v>
      </c>
      <c r="Q641" s="28">
        <f t="shared" si="127"/>
        <v>535197.22607398976</v>
      </c>
      <c r="R641" s="6"/>
      <c r="S641" s="28">
        <f t="shared" si="128"/>
        <v>0</v>
      </c>
      <c r="T641" s="28"/>
      <c r="U641" s="28">
        <f t="shared" si="129"/>
        <v>0</v>
      </c>
      <c r="V641" s="6">
        <v>3</v>
      </c>
      <c r="W641" s="28">
        <f t="shared" si="130"/>
        <v>1605591.6782219694</v>
      </c>
      <c r="X641" s="6"/>
      <c r="Y641" s="28">
        <f t="shared" si="131"/>
        <v>0</v>
      </c>
      <c r="Z641" s="6" t="s">
        <v>31</v>
      </c>
      <c r="AA641" s="6" t="s">
        <v>32</v>
      </c>
      <c r="AB641" s="12" t="s">
        <v>60</v>
      </c>
    </row>
    <row r="642" spans="1:28" ht="67.5" x14ac:dyDescent="0.25">
      <c r="A642" s="41">
        <v>640</v>
      </c>
      <c r="B642" s="47" t="s">
        <v>1264</v>
      </c>
      <c r="C642" s="47" t="s">
        <v>1265</v>
      </c>
      <c r="D642" s="47" t="s">
        <v>815</v>
      </c>
      <c r="E642" s="41">
        <f t="shared" si="121"/>
        <v>12</v>
      </c>
      <c r="F642" s="30">
        <v>3050000</v>
      </c>
      <c r="G642" s="28">
        <f t="shared" si="122"/>
        <v>36600000</v>
      </c>
      <c r="H642" s="88"/>
      <c r="I642" s="31">
        <f t="shared" si="123"/>
        <v>0</v>
      </c>
      <c r="J642" s="6">
        <v>7</v>
      </c>
      <c r="K642" s="28">
        <f t="shared" si="124"/>
        <v>21350000</v>
      </c>
      <c r="L642" s="6">
        <v>5</v>
      </c>
      <c r="M642" s="28">
        <f t="shared" si="125"/>
        <v>15250000</v>
      </c>
      <c r="N642" s="89"/>
      <c r="O642" s="28">
        <f t="shared" si="126"/>
        <v>0</v>
      </c>
      <c r="P642" s="6"/>
      <c r="Q642" s="28">
        <f t="shared" si="127"/>
        <v>0</v>
      </c>
      <c r="R642" s="6"/>
      <c r="S642" s="28">
        <f t="shared" si="128"/>
        <v>0</v>
      </c>
      <c r="T642" s="28"/>
      <c r="U642" s="28">
        <f t="shared" si="129"/>
        <v>0</v>
      </c>
      <c r="V642" s="6"/>
      <c r="W642" s="28">
        <f t="shared" si="130"/>
        <v>0</v>
      </c>
      <c r="X642" s="6"/>
      <c r="Y642" s="28">
        <f t="shared" si="131"/>
        <v>0</v>
      </c>
      <c r="Z642" s="6" t="s">
        <v>31</v>
      </c>
      <c r="AA642" s="6" t="s">
        <v>32</v>
      </c>
      <c r="AB642" s="12" t="s">
        <v>76</v>
      </c>
    </row>
    <row r="643" spans="1:28" ht="40.5" x14ac:dyDescent="0.25">
      <c r="A643" s="41">
        <v>641</v>
      </c>
      <c r="B643" s="47" t="s">
        <v>1266</v>
      </c>
      <c r="C643" s="47" t="s">
        <v>1267</v>
      </c>
      <c r="D643" s="47" t="s">
        <v>815</v>
      </c>
      <c r="E643" s="41">
        <f t="shared" si="121"/>
        <v>15</v>
      </c>
      <c r="F643" s="30">
        <v>2104000</v>
      </c>
      <c r="G643" s="28">
        <f t="shared" si="122"/>
        <v>31560000</v>
      </c>
      <c r="H643" s="88"/>
      <c r="I643" s="31">
        <f t="shared" si="123"/>
        <v>0</v>
      </c>
      <c r="J643" s="6">
        <v>10</v>
      </c>
      <c r="K643" s="28">
        <f t="shared" si="124"/>
        <v>21040000</v>
      </c>
      <c r="L643" s="6">
        <v>5</v>
      </c>
      <c r="M643" s="28">
        <f t="shared" si="125"/>
        <v>10520000</v>
      </c>
      <c r="N643" s="89"/>
      <c r="O643" s="28">
        <f t="shared" si="126"/>
        <v>0</v>
      </c>
      <c r="P643" s="6"/>
      <c r="Q643" s="28">
        <f t="shared" si="127"/>
        <v>0</v>
      </c>
      <c r="R643" s="6"/>
      <c r="S643" s="28">
        <f t="shared" si="128"/>
        <v>0</v>
      </c>
      <c r="T643" s="28"/>
      <c r="U643" s="28">
        <f t="shared" si="129"/>
        <v>0</v>
      </c>
      <c r="V643" s="6"/>
      <c r="W643" s="28">
        <f t="shared" si="130"/>
        <v>0</v>
      </c>
      <c r="X643" s="6"/>
      <c r="Y643" s="28">
        <f t="shared" si="131"/>
        <v>0</v>
      </c>
      <c r="Z643" s="6" t="s">
        <v>31</v>
      </c>
      <c r="AA643" s="6" t="s">
        <v>32</v>
      </c>
      <c r="AB643" s="12" t="s">
        <v>1268</v>
      </c>
    </row>
    <row r="644" spans="1:28" x14ac:dyDescent="0.25">
      <c r="A644" s="41">
        <v>642</v>
      </c>
      <c r="B644" s="90" t="s">
        <v>1269</v>
      </c>
      <c r="C644" s="90" t="s">
        <v>1270</v>
      </c>
      <c r="D644" s="41" t="s">
        <v>47</v>
      </c>
      <c r="E644" s="41">
        <f t="shared" si="121"/>
        <v>2</v>
      </c>
      <c r="F644" s="30">
        <v>527888.76</v>
      </c>
      <c r="G644" s="28">
        <f t="shared" si="122"/>
        <v>1055777.52</v>
      </c>
      <c r="H644" s="88"/>
      <c r="I644" s="31">
        <f t="shared" si="123"/>
        <v>0</v>
      </c>
      <c r="J644" s="6"/>
      <c r="K644" s="28">
        <f t="shared" si="124"/>
        <v>0</v>
      </c>
      <c r="L644" s="6"/>
      <c r="M644" s="28">
        <f t="shared" si="125"/>
        <v>0</v>
      </c>
      <c r="N644" s="89"/>
      <c r="O644" s="28">
        <f t="shared" si="126"/>
        <v>0</v>
      </c>
      <c r="P644" s="6">
        <v>2</v>
      </c>
      <c r="Q644" s="28">
        <f t="shared" si="127"/>
        <v>1055777.52</v>
      </c>
      <c r="R644" s="6"/>
      <c r="S644" s="28">
        <f t="shared" si="128"/>
        <v>0</v>
      </c>
      <c r="T644" s="28"/>
      <c r="U644" s="28">
        <f t="shared" si="129"/>
        <v>0</v>
      </c>
      <c r="V644" s="6"/>
      <c r="W644" s="28">
        <f t="shared" si="130"/>
        <v>0</v>
      </c>
      <c r="X644" s="6"/>
      <c r="Y644" s="28">
        <f t="shared" si="131"/>
        <v>0</v>
      </c>
      <c r="Z644" s="6" t="s">
        <v>31</v>
      </c>
      <c r="AA644" s="6" t="s">
        <v>32</v>
      </c>
      <c r="AB644" s="12" t="s">
        <v>37</v>
      </c>
    </row>
    <row r="645" spans="1:28" ht="40.5" x14ac:dyDescent="0.25">
      <c r="A645" s="41">
        <v>643</v>
      </c>
      <c r="B645" s="90" t="s">
        <v>1271</v>
      </c>
      <c r="C645" s="90" t="s">
        <v>1272</v>
      </c>
      <c r="D645" s="41" t="s">
        <v>433</v>
      </c>
      <c r="E645" s="41">
        <f t="shared" si="121"/>
        <v>9</v>
      </c>
      <c r="F645" s="30">
        <v>278833.63140000001</v>
      </c>
      <c r="G645" s="28">
        <f t="shared" si="122"/>
        <v>2509502.6825999999</v>
      </c>
      <c r="H645" s="88"/>
      <c r="I645" s="31">
        <f t="shared" si="123"/>
        <v>0</v>
      </c>
      <c r="J645" s="6"/>
      <c r="K645" s="28">
        <f t="shared" si="124"/>
        <v>0</v>
      </c>
      <c r="L645" s="6"/>
      <c r="M645" s="28">
        <f t="shared" si="125"/>
        <v>0</v>
      </c>
      <c r="N645" s="89"/>
      <c r="O645" s="28">
        <f t="shared" si="126"/>
        <v>0</v>
      </c>
      <c r="P645" s="6">
        <v>9</v>
      </c>
      <c r="Q645" s="28">
        <f t="shared" si="127"/>
        <v>2509502.6825999999</v>
      </c>
      <c r="R645" s="6"/>
      <c r="S645" s="28">
        <f t="shared" si="128"/>
        <v>0</v>
      </c>
      <c r="T645" s="28"/>
      <c r="U645" s="28">
        <f t="shared" si="129"/>
        <v>0</v>
      </c>
      <c r="V645" s="6"/>
      <c r="W645" s="28">
        <f t="shared" si="130"/>
        <v>0</v>
      </c>
      <c r="X645" s="6"/>
      <c r="Y645" s="28">
        <f t="shared" si="131"/>
        <v>0</v>
      </c>
      <c r="Z645" s="6" t="s">
        <v>31</v>
      </c>
      <c r="AA645" s="6" t="s">
        <v>32</v>
      </c>
      <c r="AB645" s="12" t="s">
        <v>37</v>
      </c>
    </row>
    <row r="646" spans="1:28" x14ac:dyDescent="0.25">
      <c r="A646" s="41">
        <v>644</v>
      </c>
      <c r="B646" s="90" t="s">
        <v>1273</v>
      </c>
      <c r="C646" s="90" t="s">
        <v>46</v>
      </c>
      <c r="D646" s="41" t="s">
        <v>1274</v>
      </c>
      <c r="E646" s="41">
        <f t="shared" si="121"/>
        <v>3</v>
      </c>
      <c r="F646" s="30">
        <v>346898.32800000004</v>
      </c>
      <c r="G646" s="28">
        <f t="shared" si="122"/>
        <v>1040694.9840000002</v>
      </c>
      <c r="H646" s="88"/>
      <c r="I646" s="31">
        <f t="shared" si="123"/>
        <v>0</v>
      </c>
      <c r="J646" s="6"/>
      <c r="K646" s="28">
        <f t="shared" si="124"/>
        <v>0</v>
      </c>
      <c r="L646" s="6"/>
      <c r="M646" s="28">
        <f t="shared" si="125"/>
        <v>0</v>
      </c>
      <c r="N646" s="89"/>
      <c r="O646" s="28">
        <f t="shared" si="126"/>
        <v>0</v>
      </c>
      <c r="P646" s="6">
        <v>3</v>
      </c>
      <c r="Q646" s="28">
        <f t="shared" si="127"/>
        <v>1040694.9840000002</v>
      </c>
      <c r="R646" s="6"/>
      <c r="S646" s="28">
        <f t="shared" si="128"/>
        <v>0</v>
      </c>
      <c r="T646" s="28"/>
      <c r="U646" s="28">
        <f t="shared" si="129"/>
        <v>0</v>
      </c>
      <c r="V646" s="6"/>
      <c r="W646" s="28">
        <f t="shared" si="130"/>
        <v>0</v>
      </c>
      <c r="X646" s="6"/>
      <c r="Y646" s="28">
        <f t="shared" si="131"/>
        <v>0</v>
      </c>
      <c r="Z646" s="6" t="s">
        <v>31</v>
      </c>
      <c r="AA646" s="6" t="s">
        <v>32</v>
      </c>
      <c r="AB646" s="12" t="s">
        <v>37</v>
      </c>
    </row>
    <row r="647" spans="1:28" x14ac:dyDescent="0.25">
      <c r="A647" s="41">
        <v>645</v>
      </c>
      <c r="B647" s="90" t="s">
        <v>1275</v>
      </c>
      <c r="C647" s="90" t="s">
        <v>217</v>
      </c>
      <c r="D647" s="41" t="s">
        <v>55</v>
      </c>
      <c r="E647" s="41">
        <f t="shared" si="121"/>
        <v>1</v>
      </c>
      <c r="F647" s="30">
        <v>376273.36239999998</v>
      </c>
      <c r="G647" s="28">
        <f t="shared" si="122"/>
        <v>376273.36239999998</v>
      </c>
      <c r="H647" s="88"/>
      <c r="I647" s="31">
        <f t="shared" si="123"/>
        <v>0</v>
      </c>
      <c r="J647" s="6"/>
      <c r="K647" s="28">
        <f t="shared" si="124"/>
        <v>0</v>
      </c>
      <c r="L647" s="6"/>
      <c r="M647" s="28">
        <f t="shared" si="125"/>
        <v>0</v>
      </c>
      <c r="N647" s="89"/>
      <c r="O647" s="28">
        <f t="shared" si="126"/>
        <v>0</v>
      </c>
      <c r="P647" s="6">
        <v>1</v>
      </c>
      <c r="Q647" s="28">
        <f t="shared" si="127"/>
        <v>376273.36239999998</v>
      </c>
      <c r="R647" s="6"/>
      <c r="S647" s="28">
        <f t="shared" si="128"/>
        <v>0</v>
      </c>
      <c r="T647" s="28"/>
      <c r="U647" s="28">
        <f t="shared" si="129"/>
        <v>0</v>
      </c>
      <c r="V647" s="6"/>
      <c r="W647" s="28">
        <f t="shared" si="130"/>
        <v>0</v>
      </c>
      <c r="X647" s="6"/>
      <c r="Y647" s="28">
        <f t="shared" si="131"/>
        <v>0</v>
      </c>
      <c r="Z647" s="6" t="s">
        <v>31</v>
      </c>
      <c r="AA647" s="6" t="s">
        <v>32</v>
      </c>
      <c r="AB647" s="12" t="s">
        <v>37</v>
      </c>
    </row>
    <row r="648" spans="1:28" x14ac:dyDescent="0.25">
      <c r="A648" s="41">
        <v>646</v>
      </c>
      <c r="B648" s="90" t="s">
        <v>1276</v>
      </c>
      <c r="C648" s="90" t="s">
        <v>46</v>
      </c>
      <c r="D648" s="41" t="s">
        <v>209</v>
      </c>
      <c r="E648" s="41">
        <f t="shared" si="121"/>
        <v>4</v>
      </c>
      <c r="F648" s="30">
        <v>652319.68200000003</v>
      </c>
      <c r="G648" s="28">
        <f t="shared" si="122"/>
        <v>2609278.7280000001</v>
      </c>
      <c r="H648" s="88"/>
      <c r="I648" s="31">
        <f t="shared" si="123"/>
        <v>0</v>
      </c>
      <c r="J648" s="6"/>
      <c r="K648" s="28">
        <f t="shared" si="124"/>
        <v>0</v>
      </c>
      <c r="L648" s="6"/>
      <c r="M648" s="28">
        <f t="shared" si="125"/>
        <v>0</v>
      </c>
      <c r="N648" s="89"/>
      <c r="O648" s="28">
        <f t="shared" si="126"/>
        <v>0</v>
      </c>
      <c r="P648" s="6">
        <v>4</v>
      </c>
      <c r="Q648" s="28">
        <f t="shared" si="127"/>
        <v>2609278.7280000001</v>
      </c>
      <c r="R648" s="6"/>
      <c r="S648" s="28">
        <f t="shared" si="128"/>
        <v>0</v>
      </c>
      <c r="T648" s="28"/>
      <c r="U648" s="28">
        <f t="shared" si="129"/>
        <v>0</v>
      </c>
      <c r="V648" s="6"/>
      <c r="W648" s="28">
        <f t="shared" si="130"/>
        <v>0</v>
      </c>
      <c r="X648" s="6"/>
      <c r="Y648" s="28">
        <f t="shared" si="131"/>
        <v>0</v>
      </c>
      <c r="Z648" s="6" t="s">
        <v>31</v>
      </c>
      <c r="AA648" s="6" t="s">
        <v>32</v>
      </c>
      <c r="AB648" s="12" t="s">
        <v>37</v>
      </c>
    </row>
    <row r="649" spans="1:28" ht="94.5" x14ac:dyDescent="0.25">
      <c r="A649" s="41">
        <v>647</v>
      </c>
      <c r="B649" s="90" t="s">
        <v>1277</v>
      </c>
      <c r="C649" s="90" t="s">
        <v>1278</v>
      </c>
      <c r="D649" s="41" t="s">
        <v>199</v>
      </c>
      <c r="E649" s="41">
        <f t="shared" si="121"/>
        <v>4</v>
      </c>
      <c r="F649" s="30">
        <v>1263162.3900000001</v>
      </c>
      <c r="G649" s="28">
        <f t="shared" si="122"/>
        <v>5052649.5600000005</v>
      </c>
      <c r="H649" s="88"/>
      <c r="I649" s="31">
        <f t="shared" si="123"/>
        <v>0</v>
      </c>
      <c r="J649" s="6"/>
      <c r="K649" s="28">
        <f t="shared" si="124"/>
        <v>0</v>
      </c>
      <c r="L649" s="6"/>
      <c r="M649" s="28">
        <f t="shared" si="125"/>
        <v>0</v>
      </c>
      <c r="N649" s="89"/>
      <c r="O649" s="28">
        <f t="shared" si="126"/>
        <v>0</v>
      </c>
      <c r="P649" s="6">
        <v>4</v>
      </c>
      <c r="Q649" s="28">
        <f t="shared" si="127"/>
        <v>5052649.5600000005</v>
      </c>
      <c r="R649" s="6"/>
      <c r="S649" s="28">
        <f t="shared" si="128"/>
        <v>0</v>
      </c>
      <c r="T649" s="28"/>
      <c r="U649" s="28">
        <f t="shared" si="129"/>
        <v>0</v>
      </c>
      <c r="V649" s="6"/>
      <c r="W649" s="28">
        <f t="shared" si="130"/>
        <v>0</v>
      </c>
      <c r="X649" s="6"/>
      <c r="Y649" s="28">
        <f t="shared" si="131"/>
        <v>0</v>
      </c>
      <c r="Z649" s="6" t="s">
        <v>31</v>
      </c>
      <c r="AA649" s="6" t="s">
        <v>32</v>
      </c>
      <c r="AB649" s="12" t="s">
        <v>37</v>
      </c>
    </row>
    <row r="650" spans="1:28" x14ac:dyDescent="0.25">
      <c r="A650" s="41">
        <v>648</v>
      </c>
      <c r="B650" s="90" t="s">
        <v>1279</v>
      </c>
      <c r="C650" s="90" t="s">
        <v>1280</v>
      </c>
      <c r="D650" s="41" t="s">
        <v>775</v>
      </c>
      <c r="E650" s="41">
        <f t="shared" si="121"/>
        <v>2</v>
      </c>
      <c r="F650" s="30">
        <v>602873.679</v>
      </c>
      <c r="G650" s="28">
        <f t="shared" si="122"/>
        <v>1205747.358</v>
      </c>
      <c r="H650" s="88"/>
      <c r="I650" s="31">
        <f t="shared" si="123"/>
        <v>0</v>
      </c>
      <c r="J650" s="6"/>
      <c r="K650" s="28">
        <f t="shared" si="124"/>
        <v>0</v>
      </c>
      <c r="L650" s="6"/>
      <c r="M650" s="28">
        <f t="shared" si="125"/>
        <v>0</v>
      </c>
      <c r="N650" s="89"/>
      <c r="O650" s="28">
        <f t="shared" si="126"/>
        <v>0</v>
      </c>
      <c r="P650" s="6">
        <v>2</v>
      </c>
      <c r="Q650" s="28">
        <f t="shared" si="127"/>
        <v>1205747.358</v>
      </c>
      <c r="R650" s="6"/>
      <c r="S650" s="28">
        <f t="shared" si="128"/>
        <v>0</v>
      </c>
      <c r="T650" s="28"/>
      <c r="U650" s="28">
        <f t="shared" si="129"/>
        <v>0</v>
      </c>
      <c r="V650" s="6"/>
      <c r="W650" s="28">
        <f t="shared" si="130"/>
        <v>0</v>
      </c>
      <c r="X650" s="6"/>
      <c r="Y650" s="28">
        <f t="shared" si="131"/>
        <v>0</v>
      </c>
      <c r="Z650" s="6" t="s">
        <v>31</v>
      </c>
      <c r="AA650" s="6" t="s">
        <v>32</v>
      </c>
      <c r="AB650" s="12" t="s">
        <v>37</v>
      </c>
    </row>
    <row r="651" spans="1:28" x14ac:dyDescent="0.25">
      <c r="A651" s="41">
        <v>649</v>
      </c>
      <c r="B651" s="90" t="s">
        <v>1281</v>
      </c>
      <c r="C651" s="90" t="s">
        <v>811</v>
      </c>
      <c r="D651" s="41" t="s">
        <v>125</v>
      </c>
      <c r="E651" s="41">
        <f t="shared" si="121"/>
        <v>3</v>
      </c>
      <c r="F651" s="30">
        <v>1818025.4418000001</v>
      </c>
      <c r="G651" s="28">
        <f t="shared" si="122"/>
        <v>5454076.3254000004</v>
      </c>
      <c r="H651" s="88"/>
      <c r="I651" s="31">
        <f t="shared" si="123"/>
        <v>0</v>
      </c>
      <c r="J651" s="6"/>
      <c r="K651" s="28">
        <f t="shared" si="124"/>
        <v>0</v>
      </c>
      <c r="L651" s="6"/>
      <c r="M651" s="28">
        <f t="shared" si="125"/>
        <v>0</v>
      </c>
      <c r="N651" s="89"/>
      <c r="O651" s="28">
        <f t="shared" si="126"/>
        <v>0</v>
      </c>
      <c r="P651" s="6">
        <v>3</v>
      </c>
      <c r="Q651" s="28">
        <f t="shared" si="127"/>
        <v>5454076.3254000004</v>
      </c>
      <c r="R651" s="6"/>
      <c r="S651" s="28">
        <f t="shared" si="128"/>
        <v>0</v>
      </c>
      <c r="T651" s="28"/>
      <c r="U651" s="28">
        <f t="shared" si="129"/>
        <v>0</v>
      </c>
      <c r="V651" s="6"/>
      <c r="W651" s="28">
        <f t="shared" si="130"/>
        <v>0</v>
      </c>
      <c r="X651" s="6"/>
      <c r="Y651" s="28">
        <f t="shared" si="131"/>
        <v>0</v>
      </c>
      <c r="Z651" s="6" t="s">
        <v>31</v>
      </c>
      <c r="AA651" s="6" t="s">
        <v>32</v>
      </c>
      <c r="AB651" s="12" t="s">
        <v>37</v>
      </c>
    </row>
    <row r="652" spans="1:28" x14ac:dyDescent="0.25">
      <c r="A652" s="41">
        <v>650</v>
      </c>
      <c r="B652" s="90" t="s">
        <v>1282</v>
      </c>
      <c r="C652" s="90" t="s">
        <v>221</v>
      </c>
      <c r="D652" s="41" t="s">
        <v>209</v>
      </c>
      <c r="E652" s="41">
        <f t="shared" si="121"/>
        <v>1</v>
      </c>
      <c r="F652" s="30">
        <v>732348.17286925856</v>
      </c>
      <c r="G652" s="28">
        <f t="shared" si="122"/>
        <v>732348.17286925856</v>
      </c>
      <c r="H652" s="88"/>
      <c r="I652" s="31">
        <f t="shared" si="123"/>
        <v>0</v>
      </c>
      <c r="J652" s="6"/>
      <c r="K652" s="28">
        <f t="shared" si="124"/>
        <v>0</v>
      </c>
      <c r="L652" s="6"/>
      <c r="M652" s="28">
        <f t="shared" si="125"/>
        <v>0</v>
      </c>
      <c r="N652" s="89"/>
      <c r="O652" s="28">
        <f t="shared" si="126"/>
        <v>0</v>
      </c>
      <c r="P652" s="6">
        <v>1</v>
      </c>
      <c r="Q652" s="28">
        <f t="shared" si="127"/>
        <v>732348.17286925856</v>
      </c>
      <c r="R652" s="6"/>
      <c r="S652" s="28">
        <f t="shared" si="128"/>
        <v>0</v>
      </c>
      <c r="T652" s="28"/>
      <c r="U652" s="28">
        <f t="shared" si="129"/>
        <v>0</v>
      </c>
      <c r="V652" s="6"/>
      <c r="W652" s="28">
        <f t="shared" si="130"/>
        <v>0</v>
      </c>
      <c r="X652" s="6"/>
      <c r="Y652" s="28">
        <f t="shared" si="131"/>
        <v>0</v>
      </c>
      <c r="Z652" s="6" t="s">
        <v>31</v>
      </c>
      <c r="AA652" s="6" t="s">
        <v>32</v>
      </c>
      <c r="AB652" s="12" t="s">
        <v>37</v>
      </c>
    </row>
    <row r="653" spans="1:28" x14ac:dyDescent="0.25">
      <c r="A653" s="41">
        <v>651</v>
      </c>
      <c r="B653" s="90" t="s">
        <v>1283</v>
      </c>
      <c r="C653" s="90" t="s">
        <v>1284</v>
      </c>
      <c r="D653" s="41" t="s">
        <v>464</v>
      </c>
      <c r="E653" s="41">
        <f t="shared" si="121"/>
        <v>7</v>
      </c>
      <c r="F653" s="30">
        <v>339357.06</v>
      </c>
      <c r="G653" s="28">
        <f t="shared" si="122"/>
        <v>2375499.42</v>
      </c>
      <c r="H653" s="88"/>
      <c r="I653" s="31">
        <f t="shared" si="123"/>
        <v>0</v>
      </c>
      <c r="J653" s="6"/>
      <c r="K653" s="28">
        <f t="shared" si="124"/>
        <v>0</v>
      </c>
      <c r="L653" s="6"/>
      <c r="M653" s="28">
        <f t="shared" si="125"/>
        <v>0</v>
      </c>
      <c r="N653" s="89"/>
      <c r="O653" s="28">
        <f t="shared" si="126"/>
        <v>0</v>
      </c>
      <c r="P653" s="6">
        <v>6</v>
      </c>
      <c r="Q653" s="28">
        <f t="shared" si="127"/>
        <v>2036142.3599999999</v>
      </c>
      <c r="R653" s="6"/>
      <c r="S653" s="28">
        <f t="shared" si="128"/>
        <v>0</v>
      </c>
      <c r="T653" s="28"/>
      <c r="U653" s="28">
        <f t="shared" si="129"/>
        <v>0</v>
      </c>
      <c r="V653" s="6">
        <v>1</v>
      </c>
      <c r="W653" s="28">
        <f t="shared" si="130"/>
        <v>339357.06</v>
      </c>
      <c r="X653" s="6"/>
      <c r="Y653" s="28">
        <f t="shared" si="131"/>
        <v>0</v>
      </c>
      <c r="Z653" s="6" t="s">
        <v>31</v>
      </c>
      <c r="AA653" s="6" t="s">
        <v>32</v>
      </c>
      <c r="AB653" s="12" t="s">
        <v>37</v>
      </c>
    </row>
    <row r="654" spans="1:28" ht="27" x14ac:dyDescent="0.25">
      <c r="A654" s="41">
        <v>652</v>
      </c>
      <c r="B654" s="90" t="s">
        <v>1285</v>
      </c>
      <c r="C654" s="90" t="s">
        <v>46</v>
      </c>
      <c r="D654" s="101" t="s">
        <v>1286</v>
      </c>
      <c r="E654" s="41">
        <f t="shared" si="121"/>
        <v>2</v>
      </c>
      <c r="F654" s="30">
        <v>641007.78</v>
      </c>
      <c r="G654" s="28">
        <f t="shared" si="122"/>
        <v>1282015.56</v>
      </c>
      <c r="H654" s="88"/>
      <c r="I654" s="31">
        <f t="shared" si="123"/>
        <v>0</v>
      </c>
      <c r="J654" s="6"/>
      <c r="K654" s="28">
        <f t="shared" si="124"/>
        <v>0</v>
      </c>
      <c r="L654" s="6"/>
      <c r="M654" s="28">
        <f t="shared" si="125"/>
        <v>0</v>
      </c>
      <c r="N654" s="89"/>
      <c r="O654" s="28">
        <f t="shared" si="126"/>
        <v>0</v>
      </c>
      <c r="P654" s="6">
        <v>2</v>
      </c>
      <c r="Q654" s="28">
        <f t="shared" si="127"/>
        <v>1282015.56</v>
      </c>
      <c r="R654" s="6"/>
      <c r="S654" s="28">
        <f t="shared" si="128"/>
        <v>0</v>
      </c>
      <c r="T654" s="28"/>
      <c r="U654" s="28">
        <f t="shared" si="129"/>
        <v>0</v>
      </c>
      <c r="V654" s="6"/>
      <c r="W654" s="28">
        <f t="shared" si="130"/>
        <v>0</v>
      </c>
      <c r="X654" s="6"/>
      <c r="Y654" s="28">
        <f t="shared" si="131"/>
        <v>0</v>
      </c>
      <c r="Z654" s="6" t="s">
        <v>31</v>
      </c>
      <c r="AA654" s="6" t="s">
        <v>32</v>
      </c>
      <c r="AB654" s="12" t="s">
        <v>37</v>
      </c>
    </row>
    <row r="655" spans="1:28" x14ac:dyDescent="0.25">
      <c r="A655" s="41">
        <v>653</v>
      </c>
      <c r="B655" s="90" t="s">
        <v>1287</v>
      </c>
      <c r="C655" s="90" t="s">
        <v>1288</v>
      </c>
      <c r="D655" s="41" t="s">
        <v>1289</v>
      </c>
      <c r="E655" s="41">
        <f t="shared" si="121"/>
        <v>2</v>
      </c>
      <c r="F655" s="30">
        <v>437850.8786</v>
      </c>
      <c r="G655" s="28">
        <f t="shared" si="122"/>
        <v>875701.75719999999</v>
      </c>
      <c r="H655" s="88"/>
      <c r="I655" s="31">
        <f t="shared" si="123"/>
        <v>0</v>
      </c>
      <c r="J655" s="6"/>
      <c r="K655" s="28">
        <f t="shared" si="124"/>
        <v>0</v>
      </c>
      <c r="L655" s="6"/>
      <c r="M655" s="28">
        <f t="shared" si="125"/>
        <v>0</v>
      </c>
      <c r="N655" s="89"/>
      <c r="O655" s="28">
        <f t="shared" si="126"/>
        <v>0</v>
      </c>
      <c r="P655" s="6">
        <v>2</v>
      </c>
      <c r="Q655" s="28">
        <f t="shared" si="127"/>
        <v>875701.75719999999</v>
      </c>
      <c r="R655" s="6"/>
      <c r="S655" s="28">
        <f t="shared" si="128"/>
        <v>0</v>
      </c>
      <c r="T655" s="28"/>
      <c r="U655" s="28">
        <f t="shared" si="129"/>
        <v>0</v>
      </c>
      <c r="V655" s="6"/>
      <c r="W655" s="28">
        <f t="shared" si="130"/>
        <v>0</v>
      </c>
      <c r="X655" s="6"/>
      <c r="Y655" s="28">
        <f t="shared" si="131"/>
        <v>0</v>
      </c>
      <c r="Z655" s="6" t="s">
        <v>31</v>
      </c>
      <c r="AA655" s="6" t="s">
        <v>32</v>
      </c>
      <c r="AB655" s="12" t="s">
        <v>37</v>
      </c>
    </row>
    <row r="656" spans="1:28" x14ac:dyDescent="0.25">
      <c r="A656" s="41">
        <v>654</v>
      </c>
      <c r="B656" s="90" t="s">
        <v>1290</v>
      </c>
      <c r="C656" s="47" t="s">
        <v>507</v>
      </c>
      <c r="D656" s="38" t="s">
        <v>55</v>
      </c>
      <c r="E656" s="41">
        <f t="shared" si="121"/>
        <v>1</v>
      </c>
      <c r="F656" s="30">
        <v>369863.28460000001</v>
      </c>
      <c r="G656" s="28">
        <f t="shared" si="122"/>
        <v>369863.28460000001</v>
      </c>
      <c r="H656" s="88"/>
      <c r="I656" s="31">
        <f t="shared" si="123"/>
        <v>0</v>
      </c>
      <c r="J656" s="6"/>
      <c r="K656" s="28">
        <f t="shared" si="124"/>
        <v>0</v>
      </c>
      <c r="L656" s="6"/>
      <c r="M656" s="28">
        <f t="shared" si="125"/>
        <v>0</v>
      </c>
      <c r="N656" s="89"/>
      <c r="O656" s="28">
        <f t="shared" si="126"/>
        <v>0</v>
      </c>
      <c r="P656" s="6">
        <v>1</v>
      </c>
      <c r="Q656" s="28">
        <f t="shared" si="127"/>
        <v>369863.28460000001</v>
      </c>
      <c r="R656" s="6"/>
      <c r="S656" s="28">
        <f t="shared" si="128"/>
        <v>0</v>
      </c>
      <c r="T656" s="28"/>
      <c r="U656" s="28">
        <f t="shared" si="129"/>
        <v>0</v>
      </c>
      <c r="V656" s="6"/>
      <c r="W656" s="28">
        <f t="shared" si="130"/>
        <v>0</v>
      </c>
      <c r="X656" s="6"/>
      <c r="Y656" s="28">
        <f t="shared" si="131"/>
        <v>0</v>
      </c>
      <c r="Z656" s="6" t="s">
        <v>31</v>
      </c>
      <c r="AA656" s="6" t="s">
        <v>32</v>
      </c>
      <c r="AB656" s="12" t="s">
        <v>37</v>
      </c>
    </row>
    <row r="657" spans="1:28" x14ac:dyDescent="0.25">
      <c r="A657" s="41">
        <v>655</v>
      </c>
      <c r="B657" s="90" t="s">
        <v>1291</v>
      </c>
      <c r="C657" s="47" t="s">
        <v>1292</v>
      </c>
      <c r="D657" s="38" t="s">
        <v>444</v>
      </c>
      <c r="E657" s="41">
        <f t="shared" si="121"/>
        <v>1</v>
      </c>
      <c r="F657" s="30">
        <v>225863.08900000001</v>
      </c>
      <c r="G657" s="28">
        <f t="shared" si="122"/>
        <v>225863.08900000001</v>
      </c>
      <c r="H657" s="88"/>
      <c r="I657" s="31">
        <f t="shared" si="123"/>
        <v>0</v>
      </c>
      <c r="J657" s="6"/>
      <c r="K657" s="28">
        <f t="shared" si="124"/>
        <v>0</v>
      </c>
      <c r="L657" s="6"/>
      <c r="M657" s="28">
        <f t="shared" si="125"/>
        <v>0</v>
      </c>
      <c r="N657" s="89"/>
      <c r="O657" s="28">
        <f t="shared" si="126"/>
        <v>0</v>
      </c>
      <c r="P657" s="6">
        <v>1</v>
      </c>
      <c r="Q657" s="28">
        <f t="shared" si="127"/>
        <v>225863.08900000001</v>
      </c>
      <c r="R657" s="6"/>
      <c r="S657" s="28">
        <f t="shared" si="128"/>
        <v>0</v>
      </c>
      <c r="T657" s="28"/>
      <c r="U657" s="28">
        <f t="shared" si="129"/>
        <v>0</v>
      </c>
      <c r="V657" s="6"/>
      <c r="W657" s="28">
        <f t="shared" si="130"/>
        <v>0</v>
      </c>
      <c r="X657" s="6"/>
      <c r="Y657" s="28">
        <f t="shared" si="131"/>
        <v>0</v>
      </c>
      <c r="Z657" s="6" t="s">
        <v>31</v>
      </c>
      <c r="AA657" s="6" t="s">
        <v>32</v>
      </c>
      <c r="AB657" s="12" t="s">
        <v>37</v>
      </c>
    </row>
    <row r="658" spans="1:28" x14ac:dyDescent="0.25">
      <c r="A658" s="41">
        <v>656</v>
      </c>
      <c r="B658" s="90" t="s">
        <v>1293</v>
      </c>
      <c r="C658" s="47" t="s">
        <v>1294</v>
      </c>
      <c r="D658" s="38" t="s">
        <v>1295</v>
      </c>
      <c r="E658" s="41">
        <f t="shared" si="121"/>
        <v>1</v>
      </c>
      <c r="F658" s="30">
        <v>319447.69</v>
      </c>
      <c r="G658" s="28">
        <f t="shared" si="122"/>
        <v>319447.69</v>
      </c>
      <c r="H658" s="88"/>
      <c r="I658" s="31">
        <f t="shared" si="123"/>
        <v>0</v>
      </c>
      <c r="J658" s="6"/>
      <c r="K658" s="28">
        <f t="shared" si="124"/>
        <v>0</v>
      </c>
      <c r="L658" s="6"/>
      <c r="M658" s="28">
        <f t="shared" si="125"/>
        <v>0</v>
      </c>
      <c r="N658" s="89"/>
      <c r="O658" s="28">
        <f t="shared" si="126"/>
        <v>0</v>
      </c>
      <c r="P658" s="6">
        <v>1</v>
      </c>
      <c r="Q658" s="28">
        <f t="shared" si="127"/>
        <v>319447.69</v>
      </c>
      <c r="R658" s="6"/>
      <c r="S658" s="28">
        <f t="shared" si="128"/>
        <v>0</v>
      </c>
      <c r="T658" s="28"/>
      <c r="U658" s="28">
        <f t="shared" si="129"/>
        <v>0</v>
      </c>
      <c r="V658" s="6"/>
      <c r="W658" s="28">
        <f t="shared" si="130"/>
        <v>0</v>
      </c>
      <c r="X658" s="6"/>
      <c r="Y658" s="28">
        <f t="shared" si="131"/>
        <v>0</v>
      </c>
      <c r="Z658" s="6" t="s">
        <v>31</v>
      </c>
      <c r="AA658" s="6" t="s">
        <v>32</v>
      </c>
      <c r="AB658" s="12" t="s">
        <v>37</v>
      </c>
    </row>
    <row r="659" spans="1:28" x14ac:dyDescent="0.25">
      <c r="A659" s="41">
        <v>657</v>
      </c>
      <c r="B659" s="90" t="s">
        <v>1296</v>
      </c>
      <c r="C659" s="90" t="s">
        <v>706</v>
      </c>
      <c r="D659" s="41" t="s">
        <v>125</v>
      </c>
      <c r="E659" s="41">
        <f t="shared" si="121"/>
        <v>1</v>
      </c>
      <c r="F659" s="30">
        <v>3464573.645</v>
      </c>
      <c r="G659" s="28">
        <f t="shared" si="122"/>
        <v>3464573.645</v>
      </c>
      <c r="H659" s="88"/>
      <c r="I659" s="31">
        <f t="shared" si="123"/>
        <v>0</v>
      </c>
      <c r="J659" s="6"/>
      <c r="K659" s="28">
        <f t="shared" si="124"/>
        <v>0</v>
      </c>
      <c r="L659" s="6"/>
      <c r="M659" s="28">
        <f t="shared" si="125"/>
        <v>0</v>
      </c>
      <c r="N659" s="89"/>
      <c r="O659" s="28">
        <f t="shared" si="126"/>
        <v>0</v>
      </c>
      <c r="P659" s="6">
        <v>1</v>
      </c>
      <c r="Q659" s="28">
        <f t="shared" si="127"/>
        <v>3464573.645</v>
      </c>
      <c r="R659" s="6"/>
      <c r="S659" s="28">
        <f t="shared" si="128"/>
        <v>0</v>
      </c>
      <c r="T659" s="28"/>
      <c r="U659" s="28">
        <f t="shared" si="129"/>
        <v>0</v>
      </c>
      <c r="V659" s="6"/>
      <c r="W659" s="28">
        <f t="shared" si="130"/>
        <v>0</v>
      </c>
      <c r="X659" s="6"/>
      <c r="Y659" s="28">
        <f t="shared" si="131"/>
        <v>0</v>
      </c>
      <c r="Z659" s="6" t="s">
        <v>31</v>
      </c>
      <c r="AA659" s="6" t="s">
        <v>32</v>
      </c>
      <c r="AB659" s="12" t="s">
        <v>37</v>
      </c>
    </row>
    <row r="660" spans="1:28" ht="27" x14ac:dyDescent="0.25">
      <c r="A660" s="41">
        <v>658</v>
      </c>
      <c r="B660" s="90" t="s">
        <v>1297</v>
      </c>
      <c r="C660" s="47" t="s">
        <v>706</v>
      </c>
      <c r="D660" s="38" t="s">
        <v>1298</v>
      </c>
      <c r="E660" s="41">
        <f t="shared" si="121"/>
        <v>1</v>
      </c>
      <c r="F660" s="30">
        <v>2067564.31</v>
      </c>
      <c r="G660" s="28">
        <f t="shared" si="122"/>
        <v>2067564.31</v>
      </c>
      <c r="H660" s="88"/>
      <c r="I660" s="31">
        <f t="shared" si="123"/>
        <v>0</v>
      </c>
      <c r="J660" s="6"/>
      <c r="K660" s="28">
        <f t="shared" si="124"/>
        <v>0</v>
      </c>
      <c r="L660" s="6"/>
      <c r="M660" s="28">
        <f t="shared" si="125"/>
        <v>0</v>
      </c>
      <c r="N660" s="89"/>
      <c r="O660" s="28">
        <f t="shared" si="126"/>
        <v>0</v>
      </c>
      <c r="P660" s="6">
        <v>1</v>
      </c>
      <c r="Q660" s="28">
        <f t="shared" si="127"/>
        <v>2067564.31</v>
      </c>
      <c r="R660" s="6"/>
      <c r="S660" s="28">
        <f t="shared" si="128"/>
        <v>0</v>
      </c>
      <c r="T660" s="28"/>
      <c r="U660" s="28">
        <f t="shared" si="129"/>
        <v>0</v>
      </c>
      <c r="V660" s="6"/>
      <c r="W660" s="28">
        <f t="shared" si="130"/>
        <v>0</v>
      </c>
      <c r="X660" s="6"/>
      <c r="Y660" s="28">
        <f t="shared" si="131"/>
        <v>0</v>
      </c>
      <c r="Z660" s="6" t="s">
        <v>31</v>
      </c>
      <c r="AA660" s="6" t="s">
        <v>32</v>
      </c>
      <c r="AB660" s="12" t="s">
        <v>37</v>
      </c>
    </row>
    <row r="661" spans="1:28" x14ac:dyDescent="0.25">
      <c r="A661" s="41">
        <v>659</v>
      </c>
      <c r="B661" s="90" t="s">
        <v>1299</v>
      </c>
      <c r="C661" s="90" t="s">
        <v>46</v>
      </c>
      <c r="D661" s="41" t="s">
        <v>775</v>
      </c>
      <c r="E661" s="41">
        <f t="shared" si="121"/>
        <v>5</v>
      </c>
      <c r="F661" s="30">
        <v>442821.35580000002</v>
      </c>
      <c r="G661" s="28">
        <f t="shared" si="122"/>
        <v>2214106.7790000001</v>
      </c>
      <c r="H661" s="88"/>
      <c r="I661" s="31">
        <f t="shared" si="123"/>
        <v>0</v>
      </c>
      <c r="J661" s="6"/>
      <c r="K661" s="28">
        <f t="shared" si="124"/>
        <v>0</v>
      </c>
      <c r="L661" s="6"/>
      <c r="M661" s="28">
        <f t="shared" si="125"/>
        <v>0</v>
      </c>
      <c r="N661" s="89"/>
      <c r="O661" s="28">
        <f t="shared" si="126"/>
        <v>0</v>
      </c>
      <c r="P661" s="6">
        <v>5</v>
      </c>
      <c r="Q661" s="28">
        <f t="shared" si="127"/>
        <v>2214106.7790000001</v>
      </c>
      <c r="R661" s="6"/>
      <c r="S661" s="28">
        <f t="shared" si="128"/>
        <v>0</v>
      </c>
      <c r="T661" s="28"/>
      <c r="U661" s="28">
        <f t="shared" si="129"/>
        <v>0</v>
      </c>
      <c r="V661" s="6"/>
      <c r="W661" s="28">
        <f t="shared" si="130"/>
        <v>0</v>
      </c>
      <c r="X661" s="6"/>
      <c r="Y661" s="28">
        <f t="shared" si="131"/>
        <v>0</v>
      </c>
      <c r="Z661" s="6" t="s">
        <v>31</v>
      </c>
      <c r="AA661" s="6" t="s">
        <v>32</v>
      </c>
      <c r="AB661" s="12" t="s">
        <v>37</v>
      </c>
    </row>
    <row r="662" spans="1:28" ht="27" x14ac:dyDescent="0.25">
      <c r="A662" s="41">
        <v>660</v>
      </c>
      <c r="B662" s="90" t="s">
        <v>1300</v>
      </c>
      <c r="C662" s="47" t="s">
        <v>46</v>
      </c>
      <c r="D662" s="38" t="s">
        <v>55</v>
      </c>
      <c r="E662" s="41">
        <f t="shared" si="121"/>
        <v>1</v>
      </c>
      <c r="F662" s="30">
        <v>4587604.7</v>
      </c>
      <c r="G662" s="28">
        <f t="shared" si="122"/>
        <v>4587604.7</v>
      </c>
      <c r="H662" s="88"/>
      <c r="I662" s="31">
        <f t="shared" si="123"/>
        <v>0</v>
      </c>
      <c r="J662" s="6"/>
      <c r="K662" s="28">
        <f t="shared" si="124"/>
        <v>0</v>
      </c>
      <c r="L662" s="6"/>
      <c r="M662" s="28">
        <f t="shared" si="125"/>
        <v>0</v>
      </c>
      <c r="N662" s="89"/>
      <c r="O662" s="28">
        <f t="shared" si="126"/>
        <v>0</v>
      </c>
      <c r="P662" s="6">
        <v>1</v>
      </c>
      <c r="Q662" s="28">
        <f t="shared" si="127"/>
        <v>4587604.7</v>
      </c>
      <c r="R662" s="6"/>
      <c r="S662" s="28">
        <f t="shared" si="128"/>
        <v>0</v>
      </c>
      <c r="T662" s="28"/>
      <c r="U662" s="28">
        <f t="shared" si="129"/>
        <v>0</v>
      </c>
      <c r="V662" s="6"/>
      <c r="W662" s="28">
        <f t="shared" si="130"/>
        <v>0</v>
      </c>
      <c r="X662" s="6"/>
      <c r="Y662" s="28">
        <f t="shared" si="131"/>
        <v>0</v>
      </c>
      <c r="Z662" s="6" t="s">
        <v>31</v>
      </c>
      <c r="AA662" s="6" t="s">
        <v>32</v>
      </c>
      <c r="AB662" s="12" t="s">
        <v>37</v>
      </c>
    </row>
    <row r="663" spans="1:28" x14ac:dyDescent="0.25">
      <c r="A663" s="41">
        <v>661</v>
      </c>
      <c r="B663" s="90" t="s">
        <v>1301</v>
      </c>
      <c r="C663" s="90" t="s">
        <v>46</v>
      </c>
      <c r="D663" s="41" t="s">
        <v>125</v>
      </c>
      <c r="E663" s="41">
        <f t="shared" si="121"/>
        <v>1</v>
      </c>
      <c r="F663" s="30">
        <v>1440666.3058</v>
      </c>
      <c r="G663" s="28">
        <f t="shared" si="122"/>
        <v>1440666.3058</v>
      </c>
      <c r="H663" s="88"/>
      <c r="I663" s="31">
        <f t="shared" si="123"/>
        <v>0</v>
      </c>
      <c r="J663" s="6"/>
      <c r="K663" s="28">
        <f t="shared" si="124"/>
        <v>0</v>
      </c>
      <c r="L663" s="6"/>
      <c r="M663" s="28">
        <f t="shared" si="125"/>
        <v>0</v>
      </c>
      <c r="N663" s="89"/>
      <c r="O663" s="28">
        <f t="shared" si="126"/>
        <v>0</v>
      </c>
      <c r="P663" s="6">
        <v>1</v>
      </c>
      <c r="Q663" s="28">
        <f t="shared" si="127"/>
        <v>1440666.3058</v>
      </c>
      <c r="R663" s="6"/>
      <c r="S663" s="28">
        <f t="shared" si="128"/>
        <v>0</v>
      </c>
      <c r="T663" s="28"/>
      <c r="U663" s="28">
        <f t="shared" si="129"/>
        <v>0</v>
      </c>
      <c r="V663" s="6"/>
      <c r="W663" s="28">
        <f t="shared" si="130"/>
        <v>0</v>
      </c>
      <c r="X663" s="6"/>
      <c r="Y663" s="28">
        <f t="shared" si="131"/>
        <v>0</v>
      </c>
      <c r="Z663" s="6" t="s">
        <v>31</v>
      </c>
      <c r="AA663" s="6" t="s">
        <v>32</v>
      </c>
      <c r="AB663" s="12" t="s">
        <v>37</v>
      </c>
    </row>
    <row r="664" spans="1:28" x14ac:dyDescent="0.25">
      <c r="A664" s="41">
        <v>662</v>
      </c>
      <c r="B664" s="92" t="s">
        <v>1302</v>
      </c>
      <c r="C664" s="47" t="s">
        <v>1303</v>
      </c>
      <c r="D664" s="38" t="s">
        <v>125</v>
      </c>
      <c r="E664" s="41">
        <f t="shared" si="121"/>
        <v>3</v>
      </c>
      <c r="F664" s="30">
        <v>390807.18599999999</v>
      </c>
      <c r="G664" s="28">
        <f t="shared" si="122"/>
        <v>1172421.558</v>
      </c>
      <c r="H664" s="88"/>
      <c r="I664" s="31">
        <f t="shared" si="123"/>
        <v>0</v>
      </c>
      <c r="J664" s="6"/>
      <c r="K664" s="28">
        <f t="shared" si="124"/>
        <v>0</v>
      </c>
      <c r="L664" s="6"/>
      <c r="M664" s="28">
        <f t="shared" si="125"/>
        <v>0</v>
      </c>
      <c r="N664" s="89"/>
      <c r="O664" s="28">
        <f t="shared" si="126"/>
        <v>0</v>
      </c>
      <c r="P664" s="6">
        <v>3</v>
      </c>
      <c r="Q664" s="28">
        <f t="shared" si="127"/>
        <v>1172421.558</v>
      </c>
      <c r="R664" s="6"/>
      <c r="S664" s="28">
        <f t="shared" si="128"/>
        <v>0</v>
      </c>
      <c r="T664" s="28"/>
      <c r="U664" s="28">
        <f t="shared" si="129"/>
        <v>0</v>
      </c>
      <c r="V664" s="6"/>
      <c r="W664" s="28">
        <f t="shared" si="130"/>
        <v>0</v>
      </c>
      <c r="X664" s="6"/>
      <c r="Y664" s="28">
        <f t="shared" si="131"/>
        <v>0</v>
      </c>
      <c r="Z664" s="6" t="s">
        <v>31</v>
      </c>
      <c r="AA664" s="6" t="s">
        <v>32</v>
      </c>
      <c r="AB664" s="12" t="s">
        <v>37</v>
      </c>
    </row>
    <row r="665" spans="1:28" ht="27" x14ac:dyDescent="0.25">
      <c r="A665" s="41">
        <v>663</v>
      </c>
      <c r="B665" s="90" t="s">
        <v>1304</v>
      </c>
      <c r="C665" s="47" t="s">
        <v>1305</v>
      </c>
      <c r="D665" s="38" t="s">
        <v>464</v>
      </c>
      <c r="E665" s="41">
        <f t="shared" si="121"/>
        <v>1</v>
      </c>
      <c r="F665" s="30">
        <v>297118.56579999998</v>
      </c>
      <c r="G665" s="28">
        <f t="shared" si="122"/>
        <v>297118.56579999998</v>
      </c>
      <c r="H665" s="88"/>
      <c r="I665" s="31">
        <f t="shared" si="123"/>
        <v>0</v>
      </c>
      <c r="J665" s="6"/>
      <c r="K665" s="28">
        <f t="shared" si="124"/>
        <v>0</v>
      </c>
      <c r="L665" s="6"/>
      <c r="M665" s="28">
        <f t="shared" si="125"/>
        <v>0</v>
      </c>
      <c r="N665" s="89"/>
      <c r="O665" s="28">
        <f t="shared" si="126"/>
        <v>0</v>
      </c>
      <c r="P665" s="6">
        <v>1</v>
      </c>
      <c r="Q665" s="28">
        <f t="shared" si="127"/>
        <v>297118.56579999998</v>
      </c>
      <c r="R665" s="6"/>
      <c r="S665" s="28">
        <f t="shared" si="128"/>
        <v>0</v>
      </c>
      <c r="T665" s="28"/>
      <c r="U665" s="28">
        <f t="shared" si="129"/>
        <v>0</v>
      </c>
      <c r="V665" s="6"/>
      <c r="W665" s="28">
        <f t="shared" si="130"/>
        <v>0</v>
      </c>
      <c r="X665" s="6"/>
      <c r="Y665" s="28">
        <f t="shared" si="131"/>
        <v>0</v>
      </c>
      <c r="Z665" s="6" t="s">
        <v>31</v>
      </c>
      <c r="AA665" s="6" t="s">
        <v>32</v>
      </c>
      <c r="AB665" s="12" t="s">
        <v>37</v>
      </c>
    </row>
    <row r="666" spans="1:28" x14ac:dyDescent="0.25">
      <c r="A666" s="41">
        <v>664</v>
      </c>
      <c r="B666" s="90" t="s">
        <v>1306</v>
      </c>
      <c r="C666" s="90" t="s">
        <v>1307</v>
      </c>
      <c r="D666" s="41" t="s">
        <v>464</v>
      </c>
      <c r="E666" s="41">
        <f t="shared" si="121"/>
        <v>1</v>
      </c>
      <c r="F666" s="30">
        <v>182665</v>
      </c>
      <c r="G666" s="28">
        <f t="shared" si="122"/>
        <v>182665</v>
      </c>
      <c r="H666" s="88"/>
      <c r="I666" s="31">
        <f t="shared" si="123"/>
        <v>0</v>
      </c>
      <c r="J666" s="6"/>
      <c r="K666" s="28">
        <f t="shared" si="124"/>
        <v>0</v>
      </c>
      <c r="L666" s="6"/>
      <c r="M666" s="28">
        <f t="shared" si="125"/>
        <v>0</v>
      </c>
      <c r="N666" s="89"/>
      <c r="O666" s="28">
        <f t="shared" si="126"/>
        <v>0</v>
      </c>
      <c r="P666" s="6">
        <v>1</v>
      </c>
      <c r="Q666" s="28">
        <f t="shared" si="127"/>
        <v>182665</v>
      </c>
      <c r="R666" s="6"/>
      <c r="S666" s="28">
        <f t="shared" si="128"/>
        <v>0</v>
      </c>
      <c r="T666" s="28"/>
      <c r="U666" s="28">
        <f t="shared" si="129"/>
        <v>0</v>
      </c>
      <c r="V666" s="6"/>
      <c r="W666" s="28">
        <f t="shared" si="130"/>
        <v>0</v>
      </c>
      <c r="X666" s="6"/>
      <c r="Y666" s="28">
        <f t="shared" si="131"/>
        <v>0</v>
      </c>
      <c r="Z666" s="6" t="s">
        <v>31</v>
      </c>
      <c r="AA666" s="6" t="s">
        <v>32</v>
      </c>
      <c r="AB666" s="12" t="s">
        <v>37</v>
      </c>
    </row>
    <row r="667" spans="1:28" x14ac:dyDescent="0.25">
      <c r="A667" s="41">
        <v>665</v>
      </c>
      <c r="B667" s="90" t="s">
        <v>1308</v>
      </c>
      <c r="C667" s="47" t="s">
        <v>1309</v>
      </c>
      <c r="D667" s="38" t="s">
        <v>373</v>
      </c>
      <c r="E667" s="41">
        <f t="shared" si="121"/>
        <v>1</v>
      </c>
      <c r="F667" s="30">
        <v>339641.5295</v>
      </c>
      <c r="G667" s="28">
        <f t="shared" si="122"/>
        <v>339641.5295</v>
      </c>
      <c r="H667" s="88"/>
      <c r="I667" s="31">
        <f t="shared" si="123"/>
        <v>0</v>
      </c>
      <c r="J667" s="6"/>
      <c r="K667" s="28">
        <f t="shared" si="124"/>
        <v>0</v>
      </c>
      <c r="L667" s="6"/>
      <c r="M667" s="28">
        <f t="shared" si="125"/>
        <v>0</v>
      </c>
      <c r="N667" s="89"/>
      <c r="O667" s="28">
        <f t="shared" si="126"/>
        <v>0</v>
      </c>
      <c r="P667" s="6">
        <v>1</v>
      </c>
      <c r="Q667" s="28">
        <f t="shared" si="127"/>
        <v>339641.5295</v>
      </c>
      <c r="R667" s="6"/>
      <c r="S667" s="28">
        <f t="shared" si="128"/>
        <v>0</v>
      </c>
      <c r="T667" s="28"/>
      <c r="U667" s="28">
        <f t="shared" si="129"/>
        <v>0</v>
      </c>
      <c r="V667" s="6"/>
      <c r="W667" s="28">
        <f t="shared" si="130"/>
        <v>0</v>
      </c>
      <c r="X667" s="6"/>
      <c r="Y667" s="28">
        <f t="shared" si="131"/>
        <v>0</v>
      </c>
      <c r="Z667" s="6" t="s">
        <v>31</v>
      </c>
      <c r="AA667" s="6" t="s">
        <v>32</v>
      </c>
      <c r="AB667" s="12" t="s">
        <v>37</v>
      </c>
    </row>
    <row r="668" spans="1:28" x14ac:dyDescent="0.25">
      <c r="A668" s="41">
        <v>666</v>
      </c>
      <c r="B668" s="90" t="s">
        <v>1310</v>
      </c>
      <c r="C668" s="47" t="s">
        <v>46</v>
      </c>
      <c r="D668" s="38" t="s">
        <v>387</v>
      </c>
      <c r="E668" s="41">
        <f t="shared" si="121"/>
        <v>1</v>
      </c>
      <c r="F668" s="30">
        <v>478020.277</v>
      </c>
      <c r="G668" s="28">
        <f t="shared" si="122"/>
        <v>478020.277</v>
      </c>
      <c r="H668" s="88"/>
      <c r="I668" s="31">
        <f t="shared" si="123"/>
        <v>0</v>
      </c>
      <c r="J668" s="6"/>
      <c r="K668" s="28">
        <f t="shared" si="124"/>
        <v>0</v>
      </c>
      <c r="L668" s="6"/>
      <c r="M668" s="28">
        <f t="shared" si="125"/>
        <v>0</v>
      </c>
      <c r="N668" s="89"/>
      <c r="O668" s="28">
        <f t="shared" si="126"/>
        <v>0</v>
      </c>
      <c r="P668" s="6">
        <v>1</v>
      </c>
      <c r="Q668" s="28">
        <f t="shared" si="127"/>
        <v>478020.277</v>
      </c>
      <c r="R668" s="6"/>
      <c r="S668" s="28">
        <f t="shared" si="128"/>
        <v>0</v>
      </c>
      <c r="T668" s="28"/>
      <c r="U668" s="28">
        <f t="shared" si="129"/>
        <v>0</v>
      </c>
      <c r="V668" s="6"/>
      <c r="W668" s="28">
        <f t="shared" si="130"/>
        <v>0</v>
      </c>
      <c r="X668" s="6"/>
      <c r="Y668" s="28">
        <f t="shared" si="131"/>
        <v>0</v>
      </c>
      <c r="Z668" s="6" t="s">
        <v>31</v>
      </c>
      <c r="AA668" s="6" t="s">
        <v>32</v>
      </c>
      <c r="AB668" s="12" t="s">
        <v>37</v>
      </c>
    </row>
    <row r="669" spans="1:28" x14ac:dyDescent="0.25">
      <c r="A669" s="41">
        <v>667</v>
      </c>
      <c r="B669" s="47" t="s">
        <v>1311</v>
      </c>
      <c r="C669" s="47" t="s">
        <v>891</v>
      </c>
      <c r="D669" s="102" t="s">
        <v>1312</v>
      </c>
      <c r="E669" s="41">
        <f t="shared" si="121"/>
        <v>1</v>
      </c>
      <c r="F669" s="30">
        <v>1187749.71</v>
      </c>
      <c r="G669" s="28">
        <f t="shared" si="122"/>
        <v>1187749.71</v>
      </c>
      <c r="H669" s="88"/>
      <c r="I669" s="31">
        <f t="shared" si="123"/>
        <v>0</v>
      </c>
      <c r="J669" s="6"/>
      <c r="K669" s="28">
        <f t="shared" si="124"/>
        <v>0</v>
      </c>
      <c r="L669" s="6"/>
      <c r="M669" s="28">
        <f t="shared" si="125"/>
        <v>0</v>
      </c>
      <c r="N669" s="89"/>
      <c r="O669" s="28">
        <f t="shared" si="126"/>
        <v>0</v>
      </c>
      <c r="P669" s="6">
        <v>1</v>
      </c>
      <c r="Q669" s="28">
        <f t="shared" si="127"/>
        <v>1187749.71</v>
      </c>
      <c r="R669" s="6"/>
      <c r="S669" s="28">
        <f t="shared" si="128"/>
        <v>0</v>
      </c>
      <c r="T669" s="28"/>
      <c r="U669" s="28">
        <f t="shared" si="129"/>
        <v>0</v>
      </c>
      <c r="V669" s="6"/>
      <c r="W669" s="28">
        <f t="shared" si="130"/>
        <v>0</v>
      </c>
      <c r="X669" s="6"/>
      <c r="Y669" s="28">
        <f t="shared" si="131"/>
        <v>0</v>
      </c>
      <c r="Z669" s="6" t="s">
        <v>31</v>
      </c>
      <c r="AA669" s="6" t="s">
        <v>32</v>
      </c>
      <c r="AB669" s="12" t="s">
        <v>37</v>
      </c>
    </row>
    <row r="670" spans="1:28" x14ac:dyDescent="0.25">
      <c r="A670" s="41">
        <v>668</v>
      </c>
      <c r="B670" s="90" t="s">
        <v>1313</v>
      </c>
      <c r="C670" s="47" t="s">
        <v>1314</v>
      </c>
      <c r="D670" s="38" t="s">
        <v>125</v>
      </c>
      <c r="E670" s="41">
        <f t="shared" si="121"/>
        <v>1</v>
      </c>
      <c r="F670" s="30">
        <v>995192.83499999996</v>
      </c>
      <c r="G670" s="28">
        <f t="shared" si="122"/>
        <v>995192.83499999996</v>
      </c>
      <c r="H670" s="88"/>
      <c r="I670" s="31">
        <f t="shared" si="123"/>
        <v>0</v>
      </c>
      <c r="J670" s="6"/>
      <c r="K670" s="28">
        <f t="shared" si="124"/>
        <v>0</v>
      </c>
      <c r="L670" s="6"/>
      <c r="M670" s="28">
        <f t="shared" si="125"/>
        <v>0</v>
      </c>
      <c r="N670" s="89"/>
      <c r="O670" s="28">
        <f t="shared" si="126"/>
        <v>0</v>
      </c>
      <c r="P670" s="6">
        <v>1</v>
      </c>
      <c r="Q670" s="28">
        <f t="shared" si="127"/>
        <v>995192.83499999996</v>
      </c>
      <c r="R670" s="6"/>
      <c r="S670" s="28">
        <f t="shared" si="128"/>
        <v>0</v>
      </c>
      <c r="T670" s="28"/>
      <c r="U670" s="28">
        <f t="shared" si="129"/>
        <v>0</v>
      </c>
      <c r="V670" s="6"/>
      <c r="W670" s="28">
        <f t="shared" si="130"/>
        <v>0</v>
      </c>
      <c r="X670" s="6"/>
      <c r="Y670" s="28">
        <f t="shared" si="131"/>
        <v>0</v>
      </c>
      <c r="Z670" s="6" t="s">
        <v>31</v>
      </c>
      <c r="AA670" s="6" t="s">
        <v>32</v>
      </c>
      <c r="AB670" s="12" t="s">
        <v>37</v>
      </c>
    </row>
    <row r="671" spans="1:28" ht="67.5" x14ac:dyDescent="0.25">
      <c r="A671" s="41">
        <v>669</v>
      </c>
      <c r="B671" s="90" t="s">
        <v>1315</v>
      </c>
      <c r="C671" s="47" t="s">
        <v>1316</v>
      </c>
      <c r="D671" s="38" t="s">
        <v>650</v>
      </c>
      <c r="E671" s="41">
        <f t="shared" si="121"/>
        <v>1</v>
      </c>
      <c r="F671" s="30">
        <v>1793049.895</v>
      </c>
      <c r="G671" s="28">
        <f t="shared" si="122"/>
        <v>1793049.895</v>
      </c>
      <c r="H671" s="88">
        <v>1</v>
      </c>
      <c r="I671" s="31">
        <f t="shared" si="123"/>
        <v>1793049.895</v>
      </c>
      <c r="J671" s="6"/>
      <c r="K671" s="28">
        <f t="shared" si="124"/>
        <v>0</v>
      </c>
      <c r="L671" s="6"/>
      <c r="M671" s="28">
        <f t="shared" si="125"/>
        <v>0</v>
      </c>
      <c r="N671" s="89"/>
      <c r="O671" s="28">
        <f t="shared" si="126"/>
        <v>0</v>
      </c>
      <c r="P671" s="6"/>
      <c r="Q671" s="28">
        <f t="shared" si="127"/>
        <v>0</v>
      </c>
      <c r="R671" s="6"/>
      <c r="S671" s="28">
        <f t="shared" si="128"/>
        <v>0</v>
      </c>
      <c r="T671" s="28"/>
      <c r="U671" s="28">
        <f t="shared" si="129"/>
        <v>0</v>
      </c>
      <c r="V671" s="6"/>
      <c r="W671" s="28">
        <f t="shared" si="130"/>
        <v>0</v>
      </c>
      <c r="X671" s="6"/>
      <c r="Y671" s="28">
        <f t="shared" si="131"/>
        <v>0</v>
      </c>
      <c r="Z671" s="6" t="s">
        <v>31</v>
      </c>
      <c r="AA671" s="6" t="s">
        <v>32</v>
      </c>
      <c r="AB671" s="12" t="s">
        <v>33</v>
      </c>
    </row>
    <row r="672" spans="1:28" ht="40.5" x14ac:dyDescent="0.25">
      <c r="A672" s="41">
        <v>670</v>
      </c>
      <c r="B672" s="90" t="s">
        <v>1317</v>
      </c>
      <c r="C672" s="47" t="s">
        <v>1316</v>
      </c>
      <c r="D672" s="38" t="s">
        <v>1318</v>
      </c>
      <c r="E672" s="41">
        <f t="shared" si="121"/>
        <v>1</v>
      </c>
      <c r="F672" s="30">
        <v>609800.12</v>
      </c>
      <c r="G672" s="28">
        <f t="shared" si="122"/>
        <v>609800.12</v>
      </c>
      <c r="H672" s="88">
        <v>1</v>
      </c>
      <c r="I672" s="31">
        <f t="shared" si="123"/>
        <v>609800.12</v>
      </c>
      <c r="J672" s="6"/>
      <c r="K672" s="28">
        <f t="shared" si="124"/>
        <v>0</v>
      </c>
      <c r="L672" s="6"/>
      <c r="M672" s="28">
        <f t="shared" si="125"/>
        <v>0</v>
      </c>
      <c r="N672" s="89"/>
      <c r="O672" s="28">
        <f t="shared" si="126"/>
        <v>0</v>
      </c>
      <c r="P672" s="6"/>
      <c r="Q672" s="28">
        <f t="shared" si="127"/>
        <v>0</v>
      </c>
      <c r="R672" s="6"/>
      <c r="S672" s="28">
        <f t="shared" si="128"/>
        <v>0</v>
      </c>
      <c r="T672" s="28"/>
      <c r="U672" s="28">
        <f t="shared" si="129"/>
        <v>0</v>
      </c>
      <c r="V672" s="6"/>
      <c r="W672" s="28">
        <f t="shared" si="130"/>
        <v>0</v>
      </c>
      <c r="X672" s="6"/>
      <c r="Y672" s="28">
        <f t="shared" si="131"/>
        <v>0</v>
      </c>
      <c r="Z672" s="6" t="s">
        <v>31</v>
      </c>
      <c r="AA672" s="6" t="s">
        <v>32</v>
      </c>
      <c r="AB672" s="12" t="s">
        <v>33</v>
      </c>
    </row>
    <row r="673" spans="1:28" ht="40.5" x14ac:dyDescent="0.25">
      <c r="A673" s="41">
        <v>671</v>
      </c>
      <c r="B673" s="47" t="s">
        <v>1319</v>
      </c>
      <c r="C673" s="47" t="s">
        <v>1316</v>
      </c>
      <c r="D673" s="38" t="s">
        <v>1318</v>
      </c>
      <c r="E673" s="41">
        <f t="shared" ref="E673:E677" si="132">+H673+J673+L673+N673+P673+R673+T673+V673+X673</f>
        <v>1</v>
      </c>
      <c r="F673" s="30">
        <v>385000</v>
      </c>
      <c r="G673" s="28">
        <f t="shared" ref="G673:G677" si="133">+IFERROR(E673*F673," ")</f>
        <v>385000</v>
      </c>
      <c r="H673" s="88">
        <v>1</v>
      </c>
      <c r="I673" s="31">
        <f t="shared" ref="I673:I677" si="134">+IFERROR(H673*$F673," ")</f>
        <v>385000</v>
      </c>
      <c r="J673" s="6"/>
      <c r="K673" s="28">
        <f t="shared" ref="K673:K676" si="135">+IFERROR(J673*$F673," ")</f>
        <v>0</v>
      </c>
      <c r="L673" s="6"/>
      <c r="M673" s="28">
        <f t="shared" ref="M673:M677" si="136">+IFERROR(L673*$F673," ")</f>
        <v>0</v>
      </c>
      <c r="N673" s="89"/>
      <c r="O673" s="28">
        <f t="shared" ref="O673:O677" si="137">+IFERROR(N673*$F673," ")</f>
        <v>0</v>
      </c>
      <c r="P673" s="6"/>
      <c r="Q673" s="28">
        <f t="shared" ref="Q673:Q677" si="138">+IFERROR(P673*$F673," ")</f>
        <v>0</v>
      </c>
      <c r="R673" s="6"/>
      <c r="S673" s="28">
        <f t="shared" ref="S673:S677" si="139">+IFERROR(R673*$F673," ")</f>
        <v>0</v>
      </c>
      <c r="T673" s="28"/>
      <c r="U673" s="28">
        <f t="shared" ref="U673:U677" si="140">+IFERROR(T673*$F673," ")</f>
        <v>0</v>
      </c>
      <c r="V673" s="6"/>
      <c r="W673" s="28">
        <f t="shared" ref="W673:W677" si="141">+IFERROR(V673*$F673," ")</f>
        <v>0</v>
      </c>
      <c r="X673" s="6"/>
      <c r="Y673" s="28">
        <f t="shared" ref="Y673:Y677" si="142">+IFERROR(X673*$F673," ")</f>
        <v>0</v>
      </c>
      <c r="Z673" s="6" t="s">
        <v>31</v>
      </c>
      <c r="AA673" s="6" t="s">
        <v>32</v>
      </c>
      <c r="AB673" s="12" t="s">
        <v>33</v>
      </c>
    </row>
    <row r="674" spans="1:28" ht="40.5" x14ac:dyDescent="0.25">
      <c r="A674" s="41">
        <v>672</v>
      </c>
      <c r="B674" s="47" t="s">
        <v>1320</v>
      </c>
      <c r="C674" s="47" t="s">
        <v>1316</v>
      </c>
      <c r="D674" s="38" t="s">
        <v>1321</v>
      </c>
      <c r="E674" s="41">
        <f t="shared" si="132"/>
        <v>1</v>
      </c>
      <c r="F674" s="30">
        <v>862940.81748788175</v>
      </c>
      <c r="G674" s="28">
        <f t="shared" si="133"/>
        <v>862940.81748788175</v>
      </c>
      <c r="H674" s="88">
        <v>1</v>
      </c>
      <c r="I674" s="31">
        <f t="shared" si="134"/>
        <v>862940.81748788175</v>
      </c>
      <c r="J674" s="6"/>
      <c r="K674" s="28">
        <f t="shared" si="135"/>
        <v>0</v>
      </c>
      <c r="L674" s="6"/>
      <c r="M674" s="28">
        <f t="shared" si="136"/>
        <v>0</v>
      </c>
      <c r="N674" s="89"/>
      <c r="O674" s="28">
        <f t="shared" si="137"/>
        <v>0</v>
      </c>
      <c r="P674" s="6"/>
      <c r="Q674" s="28">
        <f t="shared" si="138"/>
        <v>0</v>
      </c>
      <c r="R674" s="6"/>
      <c r="S674" s="28">
        <f t="shared" si="139"/>
        <v>0</v>
      </c>
      <c r="T674" s="28"/>
      <c r="U674" s="28">
        <f t="shared" si="140"/>
        <v>0</v>
      </c>
      <c r="V674" s="6"/>
      <c r="W674" s="28">
        <f t="shared" si="141"/>
        <v>0</v>
      </c>
      <c r="X674" s="6"/>
      <c r="Y674" s="28">
        <f t="shared" si="142"/>
        <v>0</v>
      </c>
      <c r="Z674" s="6" t="s">
        <v>31</v>
      </c>
      <c r="AA674" s="6" t="s">
        <v>32</v>
      </c>
      <c r="AB674" s="12" t="s">
        <v>33</v>
      </c>
    </row>
    <row r="675" spans="1:28" ht="40.5" x14ac:dyDescent="0.25">
      <c r="A675" s="41">
        <v>673</v>
      </c>
      <c r="B675" s="47" t="s">
        <v>1322</v>
      </c>
      <c r="C675" s="47" t="s">
        <v>1316</v>
      </c>
      <c r="D675" s="38" t="s">
        <v>1323</v>
      </c>
      <c r="E675" s="41">
        <f t="shared" si="132"/>
        <v>1</v>
      </c>
      <c r="F675" s="30">
        <v>467054.66783333337</v>
      </c>
      <c r="G675" s="28">
        <f t="shared" si="133"/>
        <v>467054.66783333337</v>
      </c>
      <c r="H675" s="88">
        <v>1</v>
      </c>
      <c r="I675" s="31">
        <f t="shared" si="134"/>
        <v>467054.66783333337</v>
      </c>
      <c r="J675" s="6"/>
      <c r="K675" s="28">
        <f t="shared" si="135"/>
        <v>0</v>
      </c>
      <c r="L675" s="6"/>
      <c r="M675" s="28">
        <f t="shared" si="136"/>
        <v>0</v>
      </c>
      <c r="N675" s="89"/>
      <c r="O675" s="28">
        <f t="shared" si="137"/>
        <v>0</v>
      </c>
      <c r="P675" s="6"/>
      <c r="Q675" s="28">
        <f t="shared" si="138"/>
        <v>0</v>
      </c>
      <c r="R675" s="6"/>
      <c r="S675" s="28">
        <f t="shared" si="139"/>
        <v>0</v>
      </c>
      <c r="T675" s="28"/>
      <c r="U675" s="28">
        <f t="shared" si="140"/>
        <v>0</v>
      </c>
      <c r="V675" s="6"/>
      <c r="W675" s="28">
        <f t="shared" si="141"/>
        <v>0</v>
      </c>
      <c r="X675" s="6"/>
      <c r="Y675" s="28">
        <f t="shared" si="142"/>
        <v>0</v>
      </c>
      <c r="Z675" s="6" t="s">
        <v>31</v>
      </c>
      <c r="AA675" s="6" t="s">
        <v>32</v>
      </c>
      <c r="AB675" s="12" t="s">
        <v>33</v>
      </c>
    </row>
    <row r="676" spans="1:28" ht="40.5" x14ac:dyDescent="0.25">
      <c r="A676" s="41">
        <v>674</v>
      </c>
      <c r="B676" s="47" t="s">
        <v>1324</v>
      </c>
      <c r="C676" s="47" t="s">
        <v>1316</v>
      </c>
      <c r="D676" s="38" t="s">
        <v>1318</v>
      </c>
      <c r="E676" s="41">
        <f t="shared" si="132"/>
        <v>1</v>
      </c>
      <c r="F676" s="30">
        <v>650751.16333333333</v>
      </c>
      <c r="G676" s="28">
        <f t="shared" si="133"/>
        <v>650751.16333333333</v>
      </c>
      <c r="H676" s="88">
        <v>1</v>
      </c>
      <c r="I676" s="31">
        <f t="shared" si="134"/>
        <v>650751.16333333333</v>
      </c>
      <c r="J676" s="6"/>
      <c r="K676" s="28">
        <f t="shared" si="135"/>
        <v>0</v>
      </c>
      <c r="L676" s="6"/>
      <c r="M676" s="28">
        <f t="shared" si="136"/>
        <v>0</v>
      </c>
      <c r="N676" s="89"/>
      <c r="O676" s="28">
        <f t="shared" si="137"/>
        <v>0</v>
      </c>
      <c r="P676" s="6"/>
      <c r="Q676" s="28">
        <f t="shared" si="138"/>
        <v>0</v>
      </c>
      <c r="R676" s="6"/>
      <c r="S676" s="28">
        <f t="shared" si="139"/>
        <v>0</v>
      </c>
      <c r="T676" s="28"/>
      <c r="U676" s="28">
        <f t="shared" si="140"/>
        <v>0</v>
      </c>
      <c r="V676" s="6"/>
      <c r="W676" s="28">
        <f t="shared" si="141"/>
        <v>0</v>
      </c>
      <c r="X676" s="6"/>
      <c r="Y676" s="28">
        <f t="shared" si="142"/>
        <v>0</v>
      </c>
      <c r="Z676" s="6" t="s">
        <v>31</v>
      </c>
      <c r="AA676" s="6" t="s">
        <v>32</v>
      </c>
      <c r="AB676" s="12" t="s">
        <v>33</v>
      </c>
    </row>
    <row r="677" spans="1:28" ht="40.5" x14ac:dyDescent="0.25">
      <c r="A677" s="41">
        <v>675</v>
      </c>
      <c r="B677" s="47" t="s">
        <v>1325</v>
      </c>
      <c r="C677" s="47" t="s">
        <v>1316</v>
      </c>
      <c r="D677" s="38" t="s">
        <v>1323</v>
      </c>
      <c r="E677" s="41">
        <f t="shared" si="132"/>
        <v>1</v>
      </c>
      <c r="F677" s="30">
        <v>493524.02333333337</v>
      </c>
      <c r="G677" s="28">
        <f t="shared" si="133"/>
        <v>493524.02333333337</v>
      </c>
      <c r="H677" s="88">
        <v>1</v>
      </c>
      <c r="I677" s="31">
        <f t="shared" si="134"/>
        <v>493524.02333333337</v>
      </c>
      <c r="J677" s="6"/>
      <c r="K677" s="28">
        <f>+IFERROR(J677*$F677," ")</f>
        <v>0</v>
      </c>
      <c r="L677" s="6"/>
      <c r="M677" s="28">
        <f t="shared" si="136"/>
        <v>0</v>
      </c>
      <c r="N677" s="89"/>
      <c r="O677" s="28">
        <f t="shared" si="137"/>
        <v>0</v>
      </c>
      <c r="P677" s="6"/>
      <c r="Q677" s="28">
        <f t="shared" si="138"/>
        <v>0</v>
      </c>
      <c r="R677" s="6"/>
      <c r="S677" s="28">
        <f t="shared" si="139"/>
        <v>0</v>
      </c>
      <c r="T677" s="28"/>
      <c r="U677" s="28">
        <f t="shared" si="140"/>
        <v>0</v>
      </c>
      <c r="V677" s="6"/>
      <c r="W677" s="28">
        <f t="shared" si="141"/>
        <v>0</v>
      </c>
      <c r="X677" s="6"/>
      <c r="Y677" s="28">
        <f t="shared" si="142"/>
        <v>0</v>
      </c>
      <c r="Z677" s="6" t="s">
        <v>31</v>
      </c>
      <c r="AA677" s="6" t="s">
        <v>32</v>
      </c>
      <c r="AB677" s="12" t="s">
        <v>33</v>
      </c>
    </row>
    <row r="678" spans="1:28" x14ac:dyDescent="0.25">
      <c r="G678" s="14">
        <f>SUBTOTAL(9,G3:G677)</f>
        <v>3087132195.9163041</v>
      </c>
      <c r="H678" s="26"/>
      <c r="I678" s="33">
        <f>SUBTOTAL(9,I3:I677)</f>
        <v>536376190.91530031</v>
      </c>
      <c r="J678" s="9"/>
      <c r="K678" s="11">
        <f>SUBTOTAL(9,K3:K677)</f>
        <v>699986367.56764126</v>
      </c>
      <c r="L678" s="9"/>
      <c r="M678" s="11">
        <f>SUBTOTAL(9,M3:M677)</f>
        <v>684445791.52393425</v>
      </c>
      <c r="N678" s="34"/>
      <c r="O678" s="11">
        <f>SUBTOTAL(9,O3:O677)</f>
        <v>0</v>
      </c>
      <c r="P678" s="9"/>
      <c r="Q678" s="11">
        <f>SUBTOTAL(9,Q3:Q677)</f>
        <v>354942472.65956616</v>
      </c>
      <c r="R678" s="9"/>
      <c r="S678" s="11">
        <f>SUBTOTAL(9,S3:S677)</f>
        <v>249983363.37596884</v>
      </c>
      <c r="T678" s="34"/>
      <c r="U678" s="11">
        <f>SUBTOTAL(9,U3:U677)</f>
        <v>24995547.520466939</v>
      </c>
      <c r="V678" s="9"/>
      <c r="W678" s="11">
        <f>SUBTOTAL(9,W3:W677)</f>
        <v>449764951.51403236</v>
      </c>
      <c r="X678" s="9"/>
      <c r="Y678" s="11">
        <f>SUBTOTAL(9,Y3:Y677)</f>
        <v>86637510.839392975</v>
      </c>
      <c r="Z678" s="6"/>
      <c r="AA678" s="6"/>
    </row>
  </sheetData>
  <autoFilter ref="A2:AB677"/>
  <conditionalFormatting sqref="B2">
    <cfRule type="duplicateValues" dxfId="61" priority="97"/>
  </conditionalFormatting>
  <conditionalFormatting sqref="B66">
    <cfRule type="duplicateValues" dxfId="60" priority="75"/>
  </conditionalFormatting>
  <conditionalFormatting sqref="B20">
    <cfRule type="duplicateValues" dxfId="59" priority="72"/>
  </conditionalFormatting>
  <conditionalFormatting sqref="B23">
    <cfRule type="duplicateValues" dxfId="58" priority="71"/>
  </conditionalFormatting>
  <conditionalFormatting sqref="B28">
    <cfRule type="duplicateValues" dxfId="57" priority="70"/>
  </conditionalFormatting>
  <conditionalFormatting sqref="B46">
    <cfRule type="duplicateValues" dxfId="56" priority="69"/>
  </conditionalFormatting>
  <conditionalFormatting sqref="B73">
    <cfRule type="duplicateValues" dxfId="55" priority="68"/>
  </conditionalFormatting>
  <conditionalFormatting sqref="B82:B83">
    <cfRule type="duplicateValues" dxfId="54" priority="67"/>
  </conditionalFormatting>
  <conditionalFormatting sqref="B104">
    <cfRule type="duplicateValues" dxfId="53" priority="65"/>
  </conditionalFormatting>
  <conditionalFormatting sqref="B107">
    <cfRule type="duplicateValues" dxfId="52" priority="64"/>
  </conditionalFormatting>
  <conditionalFormatting sqref="B108">
    <cfRule type="duplicateValues" dxfId="51" priority="63"/>
  </conditionalFormatting>
  <conditionalFormatting sqref="B122">
    <cfRule type="duplicateValues" dxfId="50" priority="61"/>
  </conditionalFormatting>
  <conditionalFormatting sqref="B123">
    <cfRule type="duplicateValues" dxfId="49" priority="60"/>
  </conditionalFormatting>
  <conditionalFormatting sqref="B125">
    <cfRule type="duplicateValues" dxfId="48" priority="59"/>
  </conditionalFormatting>
  <conditionalFormatting sqref="B148">
    <cfRule type="duplicateValues" dxfId="47" priority="58"/>
  </conditionalFormatting>
  <conditionalFormatting sqref="B156">
    <cfRule type="duplicateValues" dxfId="46" priority="57"/>
  </conditionalFormatting>
  <conditionalFormatting sqref="B162">
    <cfRule type="duplicateValues" dxfId="45" priority="56"/>
  </conditionalFormatting>
  <conditionalFormatting sqref="B172">
    <cfRule type="duplicateValues" dxfId="44" priority="55"/>
  </conditionalFormatting>
  <conditionalFormatting sqref="B492">
    <cfRule type="duplicateValues" dxfId="43" priority="33"/>
  </conditionalFormatting>
  <conditionalFormatting sqref="B495">
    <cfRule type="duplicateValues" dxfId="42" priority="32"/>
  </conditionalFormatting>
  <conditionalFormatting sqref="B503">
    <cfRule type="duplicateValues" dxfId="41" priority="31"/>
  </conditionalFormatting>
  <conditionalFormatting sqref="B526">
    <cfRule type="duplicateValues" dxfId="40" priority="28"/>
  </conditionalFormatting>
  <conditionalFormatting sqref="B527">
    <cfRule type="duplicateValues" dxfId="39" priority="27"/>
  </conditionalFormatting>
  <conditionalFormatting sqref="B528">
    <cfRule type="duplicateValues" dxfId="38" priority="26"/>
  </conditionalFormatting>
  <conditionalFormatting sqref="B99:B100">
    <cfRule type="duplicateValues" dxfId="37" priority="82"/>
  </conditionalFormatting>
  <conditionalFormatting sqref="B136 B3:B16 B21:B22 B24 B29:B45 B47:B65 B67:B72 B74:B81 B84:B98 B101:B103 B105:B106 B109:B113 B124 B126:B128 B130:B131 B149 B157:B161 B163:B165 B168:B170 B173 B138 B144:B147 B151:B155 B18:B19 B26:B27 B116:B121 B140:B141">
    <cfRule type="duplicateValues" dxfId="36" priority="91"/>
  </conditionalFormatting>
  <conditionalFormatting sqref="B644">
    <cfRule type="duplicateValues" dxfId="35" priority="25"/>
  </conditionalFormatting>
  <conditionalFormatting sqref="B645">
    <cfRule type="duplicateValues" dxfId="34" priority="24"/>
  </conditionalFormatting>
  <conditionalFormatting sqref="B646:B647">
    <cfRule type="duplicateValues" dxfId="33" priority="23"/>
  </conditionalFormatting>
  <conditionalFormatting sqref="B649">
    <cfRule type="duplicateValues" dxfId="32" priority="22"/>
  </conditionalFormatting>
  <conditionalFormatting sqref="B650">
    <cfRule type="duplicateValues" dxfId="31" priority="21"/>
  </conditionalFormatting>
  <conditionalFormatting sqref="B651">
    <cfRule type="duplicateValues" dxfId="30" priority="20"/>
  </conditionalFormatting>
  <conditionalFormatting sqref="B652">
    <cfRule type="duplicateValues" dxfId="29" priority="17"/>
  </conditionalFormatting>
  <conditionalFormatting sqref="B652">
    <cfRule type="duplicateValues" dxfId="28" priority="18"/>
  </conditionalFormatting>
  <conditionalFormatting sqref="B648">
    <cfRule type="duplicateValues" dxfId="27" priority="93"/>
  </conditionalFormatting>
  <conditionalFormatting sqref="B653">
    <cfRule type="duplicateValues" dxfId="26" priority="16"/>
  </conditionalFormatting>
  <conditionalFormatting sqref="B654">
    <cfRule type="duplicateValues" dxfId="25" priority="15"/>
  </conditionalFormatting>
  <conditionalFormatting sqref="B655:B656">
    <cfRule type="duplicateValues" dxfId="24" priority="14"/>
  </conditionalFormatting>
  <conditionalFormatting sqref="B657">
    <cfRule type="duplicateValues" dxfId="23" priority="13"/>
  </conditionalFormatting>
  <conditionalFormatting sqref="B658">
    <cfRule type="duplicateValues" dxfId="22" priority="12"/>
  </conditionalFormatting>
  <conditionalFormatting sqref="B659">
    <cfRule type="duplicateValues" dxfId="21" priority="11"/>
  </conditionalFormatting>
  <conditionalFormatting sqref="B660">
    <cfRule type="duplicateValues" dxfId="20" priority="10"/>
  </conditionalFormatting>
  <conditionalFormatting sqref="B662">
    <cfRule type="duplicateValues" dxfId="19" priority="9"/>
  </conditionalFormatting>
  <conditionalFormatting sqref="B663">
    <cfRule type="duplicateValues" dxfId="18" priority="8"/>
  </conditionalFormatting>
  <conditionalFormatting sqref="B661">
    <cfRule type="duplicateValues" dxfId="17" priority="96"/>
  </conditionalFormatting>
  <conditionalFormatting sqref="B664 B666:B667 B670:B677 B3:B173 B470:B651">
    <cfRule type="duplicateValues" dxfId="16" priority="99"/>
  </conditionalFormatting>
  <conditionalFormatting sqref="B673:B677">
    <cfRule type="duplicateValues" dxfId="15" priority="106"/>
  </conditionalFormatting>
  <conditionalFormatting sqref="B504 B489:B491 B493:B494 B496:B502">
    <cfRule type="duplicateValues" dxfId="14" priority="107"/>
  </conditionalFormatting>
  <hyperlinks>
    <hyperlink ref="B535" r:id="rId1" display="http://www.oxoid.com/UK/blue/prod_detail/prod_detail.asp?pr=CT0060&amp;cat=&amp;sec=2&amp;c=UK&amp;lang=EN"/>
    <hyperlink ref="B537" r:id="rId2" display="http://www.oxoid.com/UK/blue/prod_detail/prod_detail.asp?pr=CT1653&amp;cat=&amp;sec=2&amp;c=UK&amp;lang=EN"/>
  </hyperlinks>
  <pageMargins left="0.7" right="0.7" top="0.75" bottom="0.75" header="0.3" footer="0.3"/>
  <pageSetup paperSize="9" orientation="portrait" r:id="rId3"/>
  <legacyDrawing r:id="rId4"/>
  <extLst>
    <ext xmlns:x14="http://schemas.microsoft.com/office/spreadsheetml/2009/9/main" uri="{CCE6A557-97BC-4b89-ADB6-D9C93CAAB3DF}">
      <x14:dataValidations xmlns:xm="http://schemas.microsoft.com/office/excel/2006/main" count="1">
        <x14:dataValidation type="list" allowBlank="1" showInputMessage="1" showErrorMessage="1">
          <x14:formula1>
            <xm:f>Hoja1!$C$3:$C$4</xm:f>
          </x14:formula1>
          <xm:sqref>Z3:AA677</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AA636"/>
  <sheetViews>
    <sheetView tabSelected="1" zoomScaleNormal="100" workbookViewId="0">
      <pane xSplit="2" ySplit="2" topLeftCell="C3" activePane="bottomRight" state="frozen"/>
      <selection pane="topRight" activeCell="C1" sqref="C1"/>
      <selection pane="bottomLeft" activeCell="A3" sqref="A3"/>
      <selection pane="bottomRight" activeCell="D3" sqref="D3"/>
    </sheetView>
  </sheetViews>
  <sheetFormatPr baseColWidth="10" defaultColWidth="20.42578125" defaultRowHeight="13.5" x14ac:dyDescent="0.25"/>
  <cols>
    <col min="1" max="1" width="4.5703125" style="1" customWidth="1"/>
    <col min="2" max="2" width="42.5703125" style="1" customWidth="1"/>
    <col min="3" max="3" width="18.85546875" style="35" customWidth="1"/>
    <col min="4" max="4" width="12" style="37" customWidth="1"/>
    <col min="5" max="5" width="8.28515625" style="1" customWidth="1"/>
    <col min="6" max="6" width="9.28515625" style="12" customWidth="1"/>
    <col min="7" max="7" width="10.42578125" style="12" customWidth="1"/>
    <col min="8" max="8" width="10.42578125" style="10" customWidth="1"/>
    <col min="9" max="9" width="10.42578125" style="12" customWidth="1"/>
    <col min="10" max="10" width="8.140625" style="10" customWidth="1"/>
    <col min="11" max="11" width="20.42578125" style="1" customWidth="1"/>
    <col min="12" max="12" width="7.28515625" style="1" customWidth="1"/>
    <col min="13" max="13" width="11" style="1" customWidth="1"/>
    <col min="14" max="14" width="10.7109375" style="1" customWidth="1"/>
    <col min="15" max="15" width="8.42578125" style="1" customWidth="1"/>
    <col min="16" max="16" width="7.28515625" style="10" customWidth="1"/>
    <col min="17" max="17" width="11.140625" style="1" customWidth="1"/>
    <col min="18" max="18" width="7.28515625" style="10" customWidth="1"/>
    <col min="19" max="19" width="9.85546875" style="1" customWidth="1"/>
    <col min="20" max="20" width="7.85546875" style="22" customWidth="1"/>
    <col min="21" max="21" width="10.7109375" style="1" customWidth="1"/>
    <col min="22" max="22" width="7" style="10" customWidth="1"/>
    <col min="23" max="23" width="9.42578125" style="1" customWidth="1"/>
    <col min="24" max="24" width="8.7109375" style="10" customWidth="1"/>
    <col min="25" max="25" width="11.5703125" style="1" customWidth="1"/>
    <col min="26" max="26" width="13.28515625" style="24" customWidth="1"/>
    <col min="27" max="27" width="12.7109375" style="1" customWidth="1"/>
    <col min="28" max="16384" width="20.42578125" style="1"/>
  </cols>
  <sheetData>
    <row r="2" spans="1:27" ht="64.5" customHeight="1" x14ac:dyDescent="0.25">
      <c r="A2" s="2" t="s">
        <v>0</v>
      </c>
      <c r="B2" s="2" t="s">
        <v>1</v>
      </c>
      <c r="C2" s="2" t="s">
        <v>2</v>
      </c>
      <c r="D2" s="2" t="s">
        <v>3</v>
      </c>
      <c r="E2" s="3" t="s">
        <v>4</v>
      </c>
      <c r="F2" s="3" t="s">
        <v>5</v>
      </c>
      <c r="G2" s="3" t="s">
        <v>6</v>
      </c>
      <c r="H2" s="4" t="s">
        <v>7</v>
      </c>
      <c r="I2" s="4" t="s">
        <v>8</v>
      </c>
      <c r="J2" s="4" t="s">
        <v>9</v>
      </c>
      <c r="K2" s="4" t="s">
        <v>10</v>
      </c>
      <c r="L2" s="4" t="s">
        <v>11</v>
      </c>
      <c r="M2" s="4" t="s">
        <v>12</v>
      </c>
      <c r="N2" s="4" t="s">
        <v>13</v>
      </c>
      <c r="O2" s="4" t="s">
        <v>1326</v>
      </c>
      <c r="P2" s="5" t="s">
        <v>15</v>
      </c>
      <c r="Q2" s="4" t="s">
        <v>16</v>
      </c>
      <c r="R2" s="5" t="s">
        <v>17</v>
      </c>
      <c r="S2" s="5" t="s">
        <v>18</v>
      </c>
      <c r="T2" s="20" t="s">
        <v>19</v>
      </c>
      <c r="U2" s="5" t="s">
        <v>20</v>
      </c>
      <c r="V2" s="5" t="s">
        <v>21</v>
      </c>
      <c r="W2" s="5" t="s">
        <v>22</v>
      </c>
      <c r="X2" s="5" t="s">
        <v>23</v>
      </c>
      <c r="Y2" s="5" t="s">
        <v>24</v>
      </c>
      <c r="Z2" s="15" t="s">
        <v>25</v>
      </c>
      <c r="AA2" s="15" t="s">
        <v>1327</v>
      </c>
    </row>
    <row r="3" spans="1:27" ht="27" x14ac:dyDescent="0.25">
      <c r="A3" s="38">
        <v>1</v>
      </c>
      <c r="B3" s="39" t="s">
        <v>1328</v>
      </c>
      <c r="C3" s="40" t="s">
        <v>1329</v>
      </c>
      <c r="D3" s="40" t="s">
        <v>1330</v>
      </c>
      <c r="E3" s="41">
        <f>+H3+J3+L3+N3+P3+R3+T3+V3+X3</f>
        <v>1</v>
      </c>
      <c r="F3" s="28">
        <v>1703854.0189999999</v>
      </c>
      <c r="G3" s="28">
        <f>+IFERROR(E3*F3," ")</f>
        <v>1703854.0189999999</v>
      </c>
      <c r="H3" s="6"/>
      <c r="I3" s="28">
        <f>+IFERROR(H3*$F3," ")</f>
        <v>0</v>
      </c>
      <c r="J3" s="42"/>
      <c r="K3" s="27">
        <f>+IFERROR(J3*$F3," ")</f>
        <v>0</v>
      </c>
      <c r="L3" s="43">
        <v>1</v>
      </c>
      <c r="M3" s="27">
        <f>+IFERROR(L3*$F3," ")</f>
        <v>1703854.0189999999</v>
      </c>
      <c r="N3" s="44"/>
      <c r="O3" s="27">
        <f>+IFERROR(N3*$F3," ")</f>
        <v>0</v>
      </c>
      <c r="P3" s="6"/>
      <c r="Q3" s="27">
        <f>+IFERROR(P3*$F3," ")</f>
        <v>0</v>
      </c>
      <c r="R3" s="6"/>
      <c r="S3" s="27">
        <f>+IFERROR(R3*$F3," ")</f>
        <v>0</v>
      </c>
      <c r="T3" s="45"/>
      <c r="U3" s="27">
        <f>+IFERROR(T3*$F3," ")</f>
        <v>0</v>
      </c>
      <c r="V3" s="6"/>
      <c r="W3" s="27">
        <f>+IFERROR(V3*$F3," ")</f>
        <v>0</v>
      </c>
      <c r="X3" s="6"/>
      <c r="Y3" s="27">
        <f>+IFERROR(X3*$F3," ")</f>
        <v>0</v>
      </c>
      <c r="Z3" s="23" t="s">
        <v>31</v>
      </c>
      <c r="AA3" s="1" t="s">
        <v>76</v>
      </c>
    </row>
    <row r="4" spans="1:27" ht="27" x14ac:dyDescent="0.25">
      <c r="A4" s="38">
        <v>2</v>
      </c>
      <c r="B4" s="39" t="s">
        <v>1331</v>
      </c>
      <c r="C4" s="40" t="s">
        <v>1332</v>
      </c>
      <c r="D4" s="40" t="s">
        <v>1333</v>
      </c>
      <c r="E4" s="41">
        <f t="shared" ref="E4:E58" si="0">+H4+J4+L4+N4+P4+R4+T4+V4+X4</f>
        <v>5</v>
      </c>
      <c r="F4" s="28">
        <v>57120</v>
      </c>
      <c r="G4" s="28">
        <f t="shared" ref="G4:G58" si="1">+IFERROR(E4*F4," ")</f>
        <v>285600</v>
      </c>
      <c r="H4" s="6"/>
      <c r="I4" s="28">
        <f t="shared" ref="I4:I58" si="2">+IFERROR(H4*$F4," ")</f>
        <v>0</v>
      </c>
      <c r="J4" s="42">
        <v>2</v>
      </c>
      <c r="K4" s="27">
        <f t="shared" ref="K4:K58" si="3">+IFERROR(J4*$F4," ")</f>
        <v>114240</v>
      </c>
      <c r="L4" s="43">
        <v>1</v>
      </c>
      <c r="M4" s="27">
        <f t="shared" ref="M4:M58" si="4">+IFERROR(L4*$F4," ")</f>
        <v>57120</v>
      </c>
      <c r="N4" s="44"/>
      <c r="O4" s="27">
        <f t="shared" ref="O4:O58" si="5">+IFERROR(N4*$F4," ")</f>
        <v>0</v>
      </c>
      <c r="P4" s="6">
        <v>2</v>
      </c>
      <c r="Q4" s="27">
        <f t="shared" ref="Q4:Q58" si="6">+IFERROR(P4*$F4," ")</f>
        <v>114240</v>
      </c>
      <c r="R4" s="6"/>
      <c r="S4" s="27">
        <f t="shared" ref="S4:S58" si="7">+IFERROR(R4*$F4," ")</f>
        <v>0</v>
      </c>
      <c r="T4" s="45"/>
      <c r="U4" s="27">
        <f t="shared" ref="U4:U58" si="8">+IFERROR(T4*$F4," ")</f>
        <v>0</v>
      </c>
      <c r="V4" s="6"/>
      <c r="W4" s="27">
        <f t="shared" ref="W4:W58" si="9">+IFERROR(V4*$F4," ")</f>
        <v>0</v>
      </c>
      <c r="X4" s="6"/>
      <c r="Y4" s="27">
        <f t="shared" ref="Y4:Y58" si="10">+IFERROR(X4*$F4," ")</f>
        <v>0</v>
      </c>
      <c r="Z4" s="23" t="s">
        <v>31</v>
      </c>
      <c r="AA4" s="1" t="s">
        <v>76</v>
      </c>
    </row>
    <row r="5" spans="1:27" ht="27" x14ac:dyDescent="0.25">
      <c r="A5" s="38">
        <v>3</v>
      </c>
      <c r="B5" s="40" t="s">
        <v>1334</v>
      </c>
      <c r="C5" s="40" t="s">
        <v>1335</v>
      </c>
      <c r="D5" s="46" t="s">
        <v>1336</v>
      </c>
      <c r="E5" s="41">
        <f t="shared" si="0"/>
        <v>1</v>
      </c>
      <c r="F5" s="28">
        <v>691282.9</v>
      </c>
      <c r="G5" s="28">
        <f t="shared" si="1"/>
        <v>691282.9</v>
      </c>
      <c r="H5" s="6"/>
      <c r="I5" s="28">
        <f t="shared" si="2"/>
        <v>0</v>
      </c>
      <c r="J5" s="42"/>
      <c r="K5" s="27">
        <f t="shared" si="3"/>
        <v>0</v>
      </c>
      <c r="L5" s="44"/>
      <c r="M5" s="27">
        <f t="shared" si="4"/>
        <v>0</v>
      </c>
      <c r="N5" s="44"/>
      <c r="O5" s="27">
        <f t="shared" si="5"/>
        <v>0</v>
      </c>
      <c r="P5" s="6">
        <v>1</v>
      </c>
      <c r="Q5" s="27">
        <f t="shared" si="6"/>
        <v>691282.9</v>
      </c>
      <c r="R5" s="6"/>
      <c r="S5" s="27">
        <f t="shared" si="7"/>
        <v>0</v>
      </c>
      <c r="T5" s="45"/>
      <c r="U5" s="27">
        <f t="shared" si="8"/>
        <v>0</v>
      </c>
      <c r="V5" s="6"/>
      <c r="W5" s="27">
        <f t="shared" si="9"/>
        <v>0</v>
      </c>
      <c r="X5" s="6"/>
      <c r="Y5" s="27">
        <f t="shared" si="10"/>
        <v>0</v>
      </c>
      <c r="Z5" s="23" t="s">
        <v>32</v>
      </c>
      <c r="AA5" s="1" t="s">
        <v>37</v>
      </c>
    </row>
    <row r="6" spans="1:27" ht="27" x14ac:dyDescent="0.25">
      <c r="A6" s="38">
        <v>4</v>
      </c>
      <c r="B6" s="39" t="s">
        <v>1337</v>
      </c>
      <c r="C6" s="40" t="s">
        <v>1338</v>
      </c>
      <c r="D6" s="47" t="s">
        <v>1339</v>
      </c>
      <c r="E6" s="41">
        <f t="shared" si="0"/>
        <v>1</v>
      </c>
      <c r="F6" s="28">
        <v>790160</v>
      </c>
      <c r="G6" s="28">
        <f t="shared" si="1"/>
        <v>790160</v>
      </c>
      <c r="H6" s="6"/>
      <c r="I6" s="28">
        <f t="shared" si="2"/>
        <v>0</v>
      </c>
      <c r="J6" s="42"/>
      <c r="K6" s="27">
        <f t="shared" si="3"/>
        <v>0</v>
      </c>
      <c r="L6" s="43">
        <v>1</v>
      </c>
      <c r="M6" s="27">
        <f t="shared" si="4"/>
        <v>790160</v>
      </c>
      <c r="N6" s="44"/>
      <c r="O6" s="27">
        <f t="shared" si="5"/>
        <v>0</v>
      </c>
      <c r="P6" s="6"/>
      <c r="Q6" s="27">
        <f t="shared" si="6"/>
        <v>0</v>
      </c>
      <c r="R6" s="6"/>
      <c r="S6" s="27">
        <f t="shared" si="7"/>
        <v>0</v>
      </c>
      <c r="T6" s="45"/>
      <c r="U6" s="27">
        <f t="shared" si="8"/>
        <v>0</v>
      </c>
      <c r="V6" s="6"/>
      <c r="W6" s="27">
        <f t="shared" si="9"/>
        <v>0</v>
      </c>
      <c r="X6" s="6"/>
      <c r="Y6" s="27">
        <f t="shared" si="10"/>
        <v>0</v>
      </c>
      <c r="Z6" s="23" t="s">
        <v>31</v>
      </c>
      <c r="AA6" s="1" t="s">
        <v>76</v>
      </c>
    </row>
    <row r="7" spans="1:27" x14ac:dyDescent="0.25">
      <c r="A7" s="38">
        <v>5</v>
      </c>
      <c r="B7" s="39" t="s">
        <v>1340</v>
      </c>
      <c r="C7" s="40" t="s">
        <v>1341</v>
      </c>
      <c r="D7" s="47" t="s">
        <v>812</v>
      </c>
      <c r="E7" s="41">
        <f t="shared" si="0"/>
        <v>15</v>
      </c>
      <c r="F7" s="28">
        <v>64541.316000000006</v>
      </c>
      <c r="G7" s="28">
        <f t="shared" si="1"/>
        <v>968119.74000000011</v>
      </c>
      <c r="H7" s="6">
        <v>14</v>
      </c>
      <c r="I7" s="28">
        <f t="shared" si="2"/>
        <v>903578.42400000012</v>
      </c>
      <c r="J7" s="42">
        <v>1</v>
      </c>
      <c r="K7" s="27">
        <f t="shared" si="3"/>
        <v>64541.316000000006</v>
      </c>
      <c r="L7" s="44"/>
      <c r="M7" s="27">
        <f t="shared" si="4"/>
        <v>0</v>
      </c>
      <c r="N7" s="44"/>
      <c r="O7" s="27">
        <f t="shared" si="5"/>
        <v>0</v>
      </c>
      <c r="P7" s="6"/>
      <c r="Q7" s="27">
        <f t="shared" si="6"/>
        <v>0</v>
      </c>
      <c r="R7" s="6"/>
      <c r="S7" s="27">
        <f t="shared" si="7"/>
        <v>0</v>
      </c>
      <c r="T7" s="45"/>
      <c r="U7" s="27">
        <f t="shared" si="8"/>
        <v>0</v>
      </c>
      <c r="V7" s="6"/>
      <c r="W7" s="27">
        <f t="shared" si="9"/>
        <v>0</v>
      </c>
      <c r="X7" s="6"/>
      <c r="Y7" s="27">
        <f t="shared" si="10"/>
        <v>0</v>
      </c>
      <c r="Z7" s="23" t="s">
        <v>31</v>
      </c>
      <c r="AA7" s="1" t="s">
        <v>33</v>
      </c>
    </row>
    <row r="8" spans="1:27" x14ac:dyDescent="0.25">
      <c r="A8" s="38">
        <v>6</v>
      </c>
      <c r="B8" s="39" t="s">
        <v>1342</v>
      </c>
      <c r="C8" s="40" t="s">
        <v>1341</v>
      </c>
      <c r="D8" s="47" t="s">
        <v>1343</v>
      </c>
      <c r="E8" s="41">
        <f t="shared" si="0"/>
        <v>1</v>
      </c>
      <c r="F8" s="28">
        <v>71100.253333333341</v>
      </c>
      <c r="G8" s="28">
        <f t="shared" si="1"/>
        <v>71100.253333333341</v>
      </c>
      <c r="H8" s="6"/>
      <c r="I8" s="28">
        <f t="shared" si="2"/>
        <v>0</v>
      </c>
      <c r="J8" s="42">
        <v>1</v>
      </c>
      <c r="K8" s="27">
        <f t="shared" si="3"/>
        <v>71100.253333333341</v>
      </c>
      <c r="L8" s="44"/>
      <c r="M8" s="27">
        <f t="shared" si="4"/>
        <v>0</v>
      </c>
      <c r="N8" s="44"/>
      <c r="O8" s="27">
        <f t="shared" si="5"/>
        <v>0</v>
      </c>
      <c r="P8" s="6"/>
      <c r="Q8" s="27">
        <f t="shared" si="6"/>
        <v>0</v>
      </c>
      <c r="R8" s="6"/>
      <c r="S8" s="27">
        <f t="shared" si="7"/>
        <v>0</v>
      </c>
      <c r="T8" s="45"/>
      <c r="U8" s="27">
        <f t="shared" si="8"/>
        <v>0</v>
      </c>
      <c r="V8" s="6"/>
      <c r="W8" s="27">
        <f t="shared" si="9"/>
        <v>0</v>
      </c>
      <c r="X8" s="6"/>
      <c r="Y8" s="27">
        <f t="shared" si="10"/>
        <v>0</v>
      </c>
      <c r="Z8" s="23" t="s">
        <v>31</v>
      </c>
      <c r="AA8" s="1" t="s">
        <v>41</v>
      </c>
    </row>
    <row r="9" spans="1:27" ht="27" x14ac:dyDescent="0.25">
      <c r="A9" s="38">
        <v>7</v>
      </c>
      <c r="B9" s="39" t="s">
        <v>1344</v>
      </c>
      <c r="C9" s="40" t="s">
        <v>1341</v>
      </c>
      <c r="D9" s="47" t="s">
        <v>1343</v>
      </c>
      <c r="E9" s="41">
        <f t="shared" si="0"/>
        <v>1001</v>
      </c>
      <c r="F9" s="28">
        <v>71804.78333333334</v>
      </c>
      <c r="G9" s="28">
        <f t="shared" si="1"/>
        <v>71876588.116666675</v>
      </c>
      <c r="H9" s="6"/>
      <c r="I9" s="28">
        <f t="shared" si="2"/>
        <v>0</v>
      </c>
      <c r="J9" s="42"/>
      <c r="K9" s="27">
        <f t="shared" si="3"/>
        <v>0</v>
      </c>
      <c r="L9" s="44"/>
      <c r="M9" s="27">
        <f t="shared" si="4"/>
        <v>0</v>
      </c>
      <c r="N9" s="44"/>
      <c r="O9" s="27">
        <f t="shared" si="5"/>
        <v>0</v>
      </c>
      <c r="P9" s="6"/>
      <c r="Q9" s="27">
        <f t="shared" si="6"/>
        <v>0</v>
      </c>
      <c r="R9" s="6">
        <v>1</v>
      </c>
      <c r="S9" s="27">
        <f t="shared" si="7"/>
        <v>71804.78333333334</v>
      </c>
      <c r="T9" s="45"/>
      <c r="U9" s="27">
        <f t="shared" si="8"/>
        <v>0</v>
      </c>
      <c r="V9" s="6"/>
      <c r="W9" s="27">
        <f t="shared" si="9"/>
        <v>0</v>
      </c>
      <c r="X9" s="6">
        <v>1000</v>
      </c>
      <c r="Y9" s="27">
        <f t="shared" si="10"/>
        <v>71804783.333333343</v>
      </c>
      <c r="Z9" s="23" t="s">
        <v>31</v>
      </c>
      <c r="AA9" s="1" t="s">
        <v>48</v>
      </c>
    </row>
    <row r="10" spans="1:27" x14ac:dyDescent="0.25">
      <c r="A10" s="38">
        <v>8</v>
      </c>
      <c r="B10" s="39" t="s">
        <v>1345</v>
      </c>
      <c r="C10" s="40" t="s">
        <v>46</v>
      </c>
      <c r="D10" s="47" t="s">
        <v>359</v>
      </c>
      <c r="E10" s="41">
        <f t="shared" si="0"/>
        <v>34</v>
      </c>
      <c r="F10" s="28">
        <v>2446.8779999999997</v>
      </c>
      <c r="G10" s="28">
        <f t="shared" si="1"/>
        <v>83193.851999999984</v>
      </c>
      <c r="H10" s="6"/>
      <c r="I10" s="28">
        <f t="shared" si="2"/>
        <v>0</v>
      </c>
      <c r="J10" s="42">
        <v>2</v>
      </c>
      <c r="K10" s="27">
        <f t="shared" si="3"/>
        <v>4893.7559999999994</v>
      </c>
      <c r="L10" s="44"/>
      <c r="M10" s="27">
        <f t="shared" si="4"/>
        <v>0</v>
      </c>
      <c r="N10" s="44"/>
      <c r="O10" s="27">
        <f t="shared" si="5"/>
        <v>0</v>
      </c>
      <c r="P10" s="6"/>
      <c r="Q10" s="27">
        <f t="shared" si="6"/>
        <v>0</v>
      </c>
      <c r="R10" s="6"/>
      <c r="S10" s="27">
        <f t="shared" si="7"/>
        <v>0</v>
      </c>
      <c r="T10" s="45"/>
      <c r="U10" s="27">
        <f t="shared" si="8"/>
        <v>0</v>
      </c>
      <c r="V10" s="6"/>
      <c r="W10" s="27">
        <f t="shared" si="9"/>
        <v>0</v>
      </c>
      <c r="X10" s="6">
        <v>32</v>
      </c>
      <c r="Y10" s="27">
        <f t="shared" si="10"/>
        <v>78300.09599999999</v>
      </c>
      <c r="Z10" s="23" t="s">
        <v>31</v>
      </c>
      <c r="AA10" s="1" t="s">
        <v>48</v>
      </c>
    </row>
    <row r="11" spans="1:27" x14ac:dyDescent="0.25">
      <c r="A11" s="38">
        <v>9</v>
      </c>
      <c r="B11" s="39" t="s">
        <v>1346</v>
      </c>
      <c r="C11" s="40" t="s">
        <v>46</v>
      </c>
      <c r="D11" s="47" t="s">
        <v>359</v>
      </c>
      <c r="E11" s="41">
        <f t="shared" si="0"/>
        <v>34</v>
      </c>
      <c r="F11" s="28">
        <v>2446.8779999999997</v>
      </c>
      <c r="G11" s="28">
        <f t="shared" si="1"/>
        <v>83193.851999999984</v>
      </c>
      <c r="H11" s="6"/>
      <c r="I11" s="28">
        <f t="shared" si="2"/>
        <v>0</v>
      </c>
      <c r="J11" s="42">
        <v>2</v>
      </c>
      <c r="K11" s="27">
        <f t="shared" si="3"/>
        <v>4893.7559999999994</v>
      </c>
      <c r="L11" s="44"/>
      <c r="M11" s="27">
        <f t="shared" si="4"/>
        <v>0</v>
      </c>
      <c r="N11" s="44"/>
      <c r="O11" s="27">
        <f t="shared" si="5"/>
        <v>0</v>
      </c>
      <c r="P11" s="6"/>
      <c r="Q11" s="27">
        <f t="shared" si="6"/>
        <v>0</v>
      </c>
      <c r="R11" s="6"/>
      <c r="S11" s="27">
        <f t="shared" si="7"/>
        <v>0</v>
      </c>
      <c r="T11" s="45"/>
      <c r="U11" s="27">
        <f t="shared" si="8"/>
        <v>0</v>
      </c>
      <c r="V11" s="6"/>
      <c r="W11" s="27">
        <f t="shared" si="9"/>
        <v>0</v>
      </c>
      <c r="X11" s="6">
        <v>32</v>
      </c>
      <c r="Y11" s="27">
        <f t="shared" si="10"/>
        <v>78300.09599999999</v>
      </c>
      <c r="Z11" s="23" t="s">
        <v>31</v>
      </c>
      <c r="AA11" s="1" t="s">
        <v>48</v>
      </c>
    </row>
    <row r="12" spans="1:27" x14ac:dyDescent="0.25">
      <c r="A12" s="38">
        <v>10</v>
      </c>
      <c r="B12" s="39" t="s">
        <v>1347</v>
      </c>
      <c r="C12" s="40" t="s">
        <v>1341</v>
      </c>
      <c r="D12" s="47" t="s">
        <v>812</v>
      </c>
      <c r="E12" s="41">
        <f t="shared" si="0"/>
        <v>2</v>
      </c>
      <c r="F12" s="28">
        <v>32439.070599999999</v>
      </c>
      <c r="G12" s="28">
        <f t="shared" si="1"/>
        <v>64878.141199999998</v>
      </c>
      <c r="H12" s="6"/>
      <c r="I12" s="28">
        <f t="shared" si="2"/>
        <v>0</v>
      </c>
      <c r="J12" s="42"/>
      <c r="K12" s="27">
        <f t="shared" si="3"/>
        <v>0</v>
      </c>
      <c r="L12" s="44"/>
      <c r="M12" s="27">
        <f t="shared" si="4"/>
        <v>0</v>
      </c>
      <c r="N12" s="44"/>
      <c r="O12" s="27">
        <f t="shared" si="5"/>
        <v>0</v>
      </c>
      <c r="P12" s="6"/>
      <c r="Q12" s="27">
        <f t="shared" si="6"/>
        <v>0</v>
      </c>
      <c r="R12" s="6">
        <v>2</v>
      </c>
      <c r="S12" s="27">
        <f t="shared" si="7"/>
        <v>64878.141199999998</v>
      </c>
      <c r="T12" s="45"/>
      <c r="U12" s="27">
        <f t="shared" si="8"/>
        <v>0</v>
      </c>
      <c r="V12" s="6"/>
      <c r="W12" s="27">
        <f t="shared" si="9"/>
        <v>0</v>
      </c>
      <c r="X12" s="6"/>
      <c r="Y12" s="27">
        <f t="shared" si="10"/>
        <v>0</v>
      </c>
      <c r="Z12" s="23" t="s">
        <v>31</v>
      </c>
      <c r="AA12" s="1" t="s">
        <v>56</v>
      </c>
    </row>
    <row r="13" spans="1:27" x14ac:dyDescent="0.25">
      <c r="A13" s="38">
        <v>11</v>
      </c>
      <c r="B13" s="48" t="s">
        <v>1348</v>
      </c>
      <c r="C13" s="49" t="s">
        <v>46</v>
      </c>
      <c r="D13" s="48" t="s">
        <v>1349</v>
      </c>
      <c r="E13" s="41">
        <f t="shared" si="0"/>
        <v>30</v>
      </c>
      <c r="F13" s="28">
        <v>70754.955300000001</v>
      </c>
      <c r="G13" s="28">
        <f t="shared" si="1"/>
        <v>2122648.659</v>
      </c>
      <c r="H13" s="6">
        <v>30</v>
      </c>
      <c r="I13" s="28">
        <f t="shared" si="2"/>
        <v>2122648.659</v>
      </c>
      <c r="J13" s="42"/>
      <c r="K13" s="27">
        <f t="shared" si="3"/>
        <v>0</v>
      </c>
      <c r="L13" s="44"/>
      <c r="M13" s="27">
        <f t="shared" si="4"/>
        <v>0</v>
      </c>
      <c r="N13" s="44"/>
      <c r="O13" s="27">
        <f t="shared" si="5"/>
        <v>0</v>
      </c>
      <c r="P13" s="6"/>
      <c r="Q13" s="27">
        <f t="shared" si="6"/>
        <v>0</v>
      </c>
      <c r="R13" s="6"/>
      <c r="S13" s="27">
        <f t="shared" si="7"/>
        <v>0</v>
      </c>
      <c r="T13" s="45"/>
      <c r="U13" s="27">
        <f t="shared" si="8"/>
        <v>0</v>
      </c>
      <c r="V13" s="6"/>
      <c r="W13" s="27">
        <f t="shared" si="9"/>
        <v>0</v>
      </c>
      <c r="X13" s="6"/>
      <c r="Y13" s="27">
        <f t="shared" si="10"/>
        <v>0</v>
      </c>
      <c r="Z13" s="23" t="s">
        <v>31</v>
      </c>
      <c r="AA13" s="1" t="s">
        <v>33</v>
      </c>
    </row>
    <row r="14" spans="1:27" x14ac:dyDescent="0.25">
      <c r="A14" s="38">
        <v>12</v>
      </c>
      <c r="B14" s="39" t="s">
        <v>1350</v>
      </c>
      <c r="C14" s="40" t="s">
        <v>1341</v>
      </c>
      <c r="D14" s="47" t="s">
        <v>1343</v>
      </c>
      <c r="E14" s="41">
        <v>100</v>
      </c>
      <c r="F14" s="28">
        <v>42477.650099999999</v>
      </c>
      <c r="G14" s="28">
        <f t="shared" si="1"/>
        <v>4247765.01</v>
      </c>
      <c r="H14" s="6"/>
      <c r="I14" s="28">
        <f t="shared" si="2"/>
        <v>0</v>
      </c>
      <c r="J14" s="42">
        <v>2</v>
      </c>
      <c r="K14" s="27">
        <f t="shared" si="3"/>
        <v>84955.300199999998</v>
      </c>
      <c r="L14" s="43"/>
      <c r="M14" s="27">
        <f t="shared" si="4"/>
        <v>0</v>
      </c>
      <c r="N14" s="44"/>
      <c r="O14" s="27">
        <f t="shared" si="5"/>
        <v>0</v>
      </c>
      <c r="P14" s="6"/>
      <c r="Q14" s="27">
        <f t="shared" si="6"/>
        <v>0</v>
      </c>
      <c r="R14" s="6"/>
      <c r="S14" s="27">
        <f t="shared" si="7"/>
        <v>0</v>
      </c>
      <c r="T14" s="45"/>
      <c r="U14" s="27">
        <f t="shared" si="8"/>
        <v>0</v>
      </c>
      <c r="V14" s="6"/>
      <c r="W14" s="27">
        <f t="shared" si="9"/>
        <v>0</v>
      </c>
      <c r="X14" s="6">
        <v>24</v>
      </c>
      <c r="Y14" s="27">
        <f t="shared" si="10"/>
        <v>1019463.6024</v>
      </c>
      <c r="Z14" s="23" t="s">
        <v>31</v>
      </c>
      <c r="AA14" s="1" t="s">
        <v>48</v>
      </c>
    </row>
    <row r="15" spans="1:27" ht="20.25" customHeight="1" x14ac:dyDescent="0.25">
      <c r="A15" s="38">
        <v>13</v>
      </c>
      <c r="B15" s="39" t="s">
        <v>1351</v>
      </c>
      <c r="C15" s="40" t="s">
        <v>46</v>
      </c>
      <c r="D15" s="47" t="s">
        <v>1352</v>
      </c>
      <c r="E15" s="41">
        <f t="shared" si="0"/>
        <v>1</v>
      </c>
      <c r="F15" s="28">
        <v>51365.241384422596</v>
      </c>
      <c r="G15" s="28">
        <f t="shared" si="1"/>
        <v>51365.241384422596</v>
      </c>
      <c r="H15" s="6"/>
      <c r="I15" s="28">
        <f t="shared" si="2"/>
        <v>0</v>
      </c>
      <c r="J15" s="42"/>
      <c r="K15" s="27">
        <f t="shared" si="3"/>
        <v>0</v>
      </c>
      <c r="L15" s="43">
        <v>1</v>
      </c>
      <c r="M15" s="27">
        <f t="shared" si="4"/>
        <v>51365.241384422596</v>
      </c>
      <c r="N15" s="44"/>
      <c r="O15" s="27">
        <f t="shared" si="5"/>
        <v>0</v>
      </c>
      <c r="P15" s="6"/>
      <c r="Q15" s="27">
        <f t="shared" si="6"/>
        <v>0</v>
      </c>
      <c r="R15" s="6"/>
      <c r="S15" s="27">
        <f t="shared" si="7"/>
        <v>0</v>
      </c>
      <c r="T15" s="45"/>
      <c r="U15" s="27">
        <f t="shared" si="8"/>
        <v>0</v>
      </c>
      <c r="V15" s="6"/>
      <c r="W15" s="27">
        <f t="shared" si="9"/>
        <v>0</v>
      </c>
      <c r="X15" s="6"/>
      <c r="Y15" s="27">
        <f t="shared" si="10"/>
        <v>0</v>
      </c>
      <c r="Z15" s="23" t="s">
        <v>32</v>
      </c>
      <c r="AA15" s="1" t="s">
        <v>76</v>
      </c>
    </row>
    <row r="16" spans="1:27" ht="27" x14ac:dyDescent="0.25">
      <c r="A16" s="38">
        <v>14</v>
      </c>
      <c r="B16" s="39" t="s">
        <v>1353</v>
      </c>
      <c r="C16" s="40" t="s">
        <v>46</v>
      </c>
      <c r="D16" s="47" t="s">
        <v>1354</v>
      </c>
      <c r="E16" s="41">
        <f t="shared" si="0"/>
        <v>13</v>
      </c>
      <c r="F16" s="28">
        <v>22583.463</v>
      </c>
      <c r="G16" s="28">
        <f t="shared" si="1"/>
        <v>293585.01899999997</v>
      </c>
      <c r="H16" s="6">
        <v>1</v>
      </c>
      <c r="I16" s="28">
        <f t="shared" si="2"/>
        <v>22583.463</v>
      </c>
      <c r="J16" s="42">
        <v>1</v>
      </c>
      <c r="K16" s="27">
        <f t="shared" si="3"/>
        <v>22583.463</v>
      </c>
      <c r="L16" s="43">
        <v>1</v>
      </c>
      <c r="M16" s="27">
        <f t="shared" si="4"/>
        <v>22583.463</v>
      </c>
      <c r="N16" s="44"/>
      <c r="O16" s="27">
        <f t="shared" si="5"/>
        <v>0</v>
      </c>
      <c r="P16" s="6">
        <v>2</v>
      </c>
      <c r="Q16" s="27">
        <f t="shared" si="6"/>
        <v>45166.925999999999</v>
      </c>
      <c r="R16" s="6">
        <v>6</v>
      </c>
      <c r="S16" s="27">
        <f t="shared" si="7"/>
        <v>135500.77799999999</v>
      </c>
      <c r="T16" s="45"/>
      <c r="U16" s="27">
        <f t="shared" si="8"/>
        <v>0</v>
      </c>
      <c r="V16" s="6">
        <v>2</v>
      </c>
      <c r="W16" s="27">
        <f t="shared" si="9"/>
        <v>45166.925999999999</v>
      </c>
      <c r="X16" s="6"/>
      <c r="Y16" s="27">
        <f t="shared" si="10"/>
        <v>0</v>
      </c>
      <c r="Z16" s="23" t="s">
        <v>32</v>
      </c>
      <c r="AA16" s="1" t="s">
        <v>56</v>
      </c>
    </row>
    <row r="17" spans="1:27" x14ac:dyDescent="0.25">
      <c r="A17" s="38">
        <v>15</v>
      </c>
      <c r="B17" s="39" t="s">
        <v>1355</v>
      </c>
      <c r="C17" s="50" t="s">
        <v>46</v>
      </c>
      <c r="D17" s="51" t="s">
        <v>359</v>
      </c>
      <c r="E17" s="41">
        <f t="shared" si="0"/>
        <v>5</v>
      </c>
      <c r="F17" s="28">
        <v>44744.856800000001</v>
      </c>
      <c r="G17" s="28">
        <f t="shared" si="1"/>
        <v>223724.28400000001</v>
      </c>
      <c r="H17" s="6"/>
      <c r="I17" s="28">
        <f t="shared" si="2"/>
        <v>0</v>
      </c>
      <c r="J17" s="42"/>
      <c r="K17" s="27">
        <f t="shared" si="3"/>
        <v>0</v>
      </c>
      <c r="L17" s="43">
        <v>1</v>
      </c>
      <c r="M17" s="27">
        <f t="shared" si="4"/>
        <v>44744.856800000001</v>
      </c>
      <c r="N17" s="44"/>
      <c r="O17" s="27">
        <f t="shared" si="5"/>
        <v>0</v>
      </c>
      <c r="P17" s="6"/>
      <c r="Q17" s="27">
        <f t="shared" si="6"/>
        <v>0</v>
      </c>
      <c r="R17" s="6">
        <v>4</v>
      </c>
      <c r="S17" s="27">
        <f t="shared" si="7"/>
        <v>178979.42720000001</v>
      </c>
      <c r="T17" s="45"/>
      <c r="U17" s="27">
        <f t="shared" si="8"/>
        <v>0</v>
      </c>
      <c r="V17" s="6"/>
      <c r="W17" s="27">
        <f t="shared" si="9"/>
        <v>0</v>
      </c>
      <c r="X17" s="6"/>
      <c r="Y17" s="27">
        <f t="shared" si="10"/>
        <v>0</v>
      </c>
      <c r="Z17" s="23" t="s">
        <v>32</v>
      </c>
      <c r="AA17" s="1" t="s">
        <v>56</v>
      </c>
    </row>
    <row r="18" spans="1:27" x14ac:dyDescent="0.25">
      <c r="A18" s="38">
        <v>16</v>
      </c>
      <c r="B18" s="39" t="s">
        <v>1356</v>
      </c>
      <c r="C18" s="50" t="s">
        <v>46</v>
      </c>
      <c r="D18" s="47" t="s">
        <v>1357</v>
      </c>
      <c r="E18" s="41">
        <f t="shared" si="0"/>
        <v>4</v>
      </c>
      <c r="F18" s="28">
        <v>16000.74</v>
      </c>
      <c r="G18" s="28">
        <f t="shared" si="1"/>
        <v>64002.96</v>
      </c>
      <c r="H18" s="6">
        <v>2</v>
      </c>
      <c r="I18" s="28">
        <f t="shared" si="2"/>
        <v>32001.48</v>
      </c>
      <c r="J18" s="42">
        <v>1</v>
      </c>
      <c r="K18" s="27">
        <f t="shared" si="3"/>
        <v>16000.74</v>
      </c>
      <c r="L18" s="43">
        <v>1</v>
      </c>
      <c r="M18" s="27">
        <f t="shared" si="4"/>
        <v>16000.74</v>
      </c>
      <c r="N18" s="44"/>
      <c r="O18" s="27">
        <f t="shared" si="5"/>
        <v>0</v>
      </c>
      <c r="P18" s="6"/>
      <c r="Q18" s="27">
        <f t="shared" si="6"/>
        <v>0</v>
      </c>
      <c r="R18" s="6"/>
      <c r="S18" s="27">
        <f t="shared" si="7"/>
        <v>0</v>
      </c>
      <c r="T18" s="45"/>
      <c r="U18" s="27">
        <f t="shared" si="8"/>
        <v>0</v>
      </c>
      <c r="V18" s="6"/>
      <c r="W18" s="27">
        <f t="shared" si="9"/>
        <v>0</v>
      </c>
      <c r="X18" s="6"/>
      <c r="Y18" s="27">
        <f t="shared" si="10"/>
        <v>0</v>
      </c>
      <c r="Z18" s="23" t="s">
        <v>31</v>
      </c>
      <c r="AA18" s="1" t="s">
        <v>33</v>
      </c>
    </row>
    <row r="19" spans="1:27" x14ac:dyDescent="0.25">
      <c r="A19" s="38">
        <v>17</v>
      </c>
      <c r="B19" s="39" t="s">
        <v>1358</v>
      </c>
      <c r="C19" s="50" t="s">
        <v>46</v>
      </c>
      <c r="D19" s="47" t="s">
        <v>1357</v>
      </c>
      <c r="E19" s="41">
        <f t="shared" si="0"/>
        <v>3</v>
      </c>
      <c r="F19" s="28">
        <v>6783</v>
      </c>
      <c r="G19" s="28">
        <f t="shared" si="1"/>
        <v>20349</v>
      </c>
      <c r="H19" s="6">
        <v>2</v>
      </c>
      <c r="I19" s="28">
        <f t="shared" si="2"/>
        <v>13566</v>
      </c>
      <c r="J19" s="42"/>
      <c r="K19" s="27">
        <f t="shared" si="3"/>
        <v>0</v>
      </c>
      <c r="L19" s="43">
        <v>1</v>
      </c>
      <c r="M19" s="27">
        <f t="shared" si="4"/>
        <v>6783</v>
      </c>
      <c r="N19" s="44"/>
      <c r="O19" s="27">
        <f t="shared" si="5"/>
        <v>0</v>
      </c>
      <c r="P19" s="6"/>
      <c r="Q19" s="27">
        <f t="shared" si="6"/>
        <v>0</v>
      </c>
      <c r="R19" s="6"/>
      <c r="S19" s="27">
        <f t="shared" si="7"/>
        <v>0</v>
      </c>
      <c r="T19" s="45"/>
      <c r="U19" s="27">
        <f t="shared" si="8"/>
        <v>0</v>
      </c>
      <c r="V19" s="6"/>
      <c r="W19" s="27">
        <f t="shared" si="9"/>
        <v>0</v>
      </c>
      <c r="X19" s="6"/>
      <c r="Y19" s="27">
        <f t="shared" si="10"/>
        <v>0</v>
      </c>
      <c r="Z19" s="23" t="s">
        <v>31</v>
      </c>
      <c r="AA19" s="1" t="s">
        <v>33</v>
      </c>
    </row>
    <row r="20" spans="1:27" x14ac:dyDescent="0.25">
      <c r="A20" s="38">
        <v>18</v>
      </c>
      <c r="B20" s="39" t="s">
        <v>1359</v>
      </c>
      <c r="C20" s="50" t="s">
        <v>46</v>
      </c>
      <c r="D20" s="47" t="s">
        <v>359</v>
      </c>
      <c r="E20" s="41">
        <f t="shared" si="0"/>
        <v>2010</v>
      </c>
      <c r="F20" s="28">
        <v>853.24090000000001</v>
      </c>
      <c r="G20" s="28">
        <f t="shared" si="1"/>
        <v>1715014.209</v>
      </c>
      <c r="H20" s="6"/>
      <c r="I20" s="28">
        <f t="shared" si="2"/>
        <v>0</v>
      </c>
      <c r="J20" s="42">
        <v>10</v>
      </c>
      <c r="K20" s="27">
        <f t="shared" si="3"/>
        <v>8532.4089999999997</v>
      </c>
      <c r="L20" s="43">
        <v>2000</v>
      </c>
      <c r="M20" s="27">
        <f t="shared" si="4"/>
        <v>1706481.8</v>
      </c>
      <c r="N20" s="44"/>
      <c r="O20" s="27">
        <f t="shared" si="5"/>
        <v>0</v>
      </c>
      <c r="P20" s="6"/>
      <c r="Q20" s="27">
        <f t="shared" si="6"/>
        <v>0</v>
      </c>
      <c r="R20" s="6"/>
      <c r="S20" s="27">
        <f t="shared" si="7"/>
        <v>0</v>
      </c>
      <c r="T20" s="45"/>
      <c r="U20" s="27">
        <f t="shared" si="8"/>
        <v>0</v>
      </c>
      <c r="V20" s="6"/>
      <c r="W20" s="27">
        <f t="shared" si="9"/>
        <v>0</v>
      </c>
      <c r="X20" s="6"/>
      <c r="Y20" s="27">
        <f t="shared" si="10"/>
        <v>0</v>
      </c>
      <c r="Z20" s="23" t="s">
        <v>31</v>
      </c>
      <c r="AA20" s="1" t="s">
        <v>76</v>
      </c>
    </row>
    <row r="21" spans="1:27" x14ac:dyDescent="0.25">
      <c r="A21" s="38">
        <v>19</v>
      </c>
      <c r="B21" s="39" t="s">
        <v>1360</v>
      </c>
      <c r="C21" s="50" t="s">
        <v>46</v>
      </c>
      <c r="D21" s="47" t="s">
        <v>812</v>
      </c>
      <c r="E21" s="41">
        <f t="shared" si="0"/>
        <v>2</v>
      </c>
      <c r="F21" s="28">
        <v>70385.168000000005</v>
      </c>
      <c r="G21" s="28">
        <f t="shared" si="1"/>
        <v>140770.33600000001</v>
      </c>
      <c r="H21" s="6"/>
      <c r="I21" s="28">
        <f t="shared" si="2"/>
        <v>0</v>
      </c>
      <c r="J21" s="42">
        <v>2</v>
      </c>
      <c r="K21" s="27">
        <f t="shared" si="3"/>
        <v>140770.33600000001</v>
      </c>
      <c r="L21" s="44"/>
      <c r="M21" s="27">
        <f t="shared" si="4"/>
        <v>0</v>
      </c>
      <c r="N21" s="44"/>
      <c r="O21" s="27">
        <f t="shared" si="5"/>
        <v>0</v>
      </c>
      <c r="P21" s="6"/>
      <c r="Q21" s="27">
        <f t="shared" si="6"/>
        <v>0</v>
      </c>
      <c r="R21" s="6"/>
      <c r="S21" s="27">
        <f t="shared" si="7"/>
        <v>0</v>
      </c>
      <c r="T21" s="45"/>
      <c r="U21" s="27">
        <f t="shared" si="8"/>
        <v>0</v>
      </c>
      <c r="V21" s="6"/>
      <c r="W21" s="27">
        <f t="shared" si="9"/>
        <v>0</v>
      </c>
      <c r="X21" s="6"/>
      <c r="Y21" s="27">
        <f t="shared" si="10"/>
        <v>0</v>
      </c>
      <c r="Z21" s="23" t="s">
        <v>32</v>
      </c>
      <c r="AA21" s="1" t="s">
        <v>41</v>
      </c>
    </row>
    <row r="22" spans="1:27" x14ac:dyDescent="0.25">
      <c r="A22" s="38">
        <v>20</v>
      </c>
      <c r="B22" s="39" t="s">
        <v>1361</v>
      </c>
      <c r="C22" s="50" t="s">
        <v>46</v>
      </c>
      <c r="D22" s="47" t="s">
        <v>1362</v>
      </c>
      <c r="E22" s="41">
        <f t="shared" si="0"/>
        <v>3</v>
      </c>
      <c r="F22" s="28">
        <v>28908.194</v>
      </c>
      <c r="G22" s="28">
        <f t="shared" si="1"/>
        <v>86724.581999999995</v>
      </c>
      <c r="H22" s="6"/>
      <c r="I22" s="28">
        <f t="shared" si="2"/>
        <v>0</v>
      </c>
      <c r="J22" s="42">
        <v>2</v>
      </c>
      <c r="K22" s="27">
        <f t="shared" si="3"/>
        <v>57816.387999999999</v>
      </c>
      <c r="L22" s="44"/>
      <c r="M22" s="27">
        <f t="shared" si="4"/>
        <v>0</v>
      </c>
      <c r="N22" s="44"/>
      <c r="O22" s="27">
        <f t="shared" si="5"/>
        <v>0</v>
      </c>
      <c r="P22" s="6">
        <v>1</v>
      </c>
      <c r="Q22" s="27">
        <f t="shared" si="6"/>
        <v>28908.194</v>
      </c>
      <c r="R22" s="6"/>
      <c r="S22" s="27">
        <f t="shared" si="7"/>
        <v>0</v>
      </c>
      <c r="T22" s="45"/>
      <c r="U22" s="27">
        <f t="shared" si="8"/>
        <v>0</v>
      </c>
      <c r="V22" s="6"/>
      <c r="W22" s="27">
        <f t="shared" si="9"/>
        <v>0</v>
      </c>
      <c r="X22" s="6"/>
      <c r="Y22" s="27">
        <f t="shared" si="10"/>
        <v>0</v>
      </c>
      <c r="Z22" s="23" t="s">
        <v>32</v>
      </c>
      <c r="AA22" s="1" t="s">
        <v>41</v>
      </c>
    </row>
    <row r="23" spans="1:27" x14ac:dyDescent="0.25">
      <c r="A23" s="38">
        <v>21</v>
      </c>
      <c r="B23" s="39" t="s">
        <v>1363</v>
      </c>
      <c r="C23" s="50" t="s">
        <v>46</v>
      </c>
      <c r="D23" s="47" t="s">
        <v>359</v>
      </c>
      <c r="E23" s="41">
        <f t="shared" si="0"/>
        <v>5</v>
      </c>
      <c r="F23" s="28">
        <v>3689</v>
      </c>
      <c r="G23" s="28">
        <f t="shared" si="1"/>
        <v>18445</v>
      </c>
      <c r="H23" s="6"/>
      <c r="I23" s="28">
        <f t="shared" si="2"/>
        <v>0</v>
      </c>
      <c r="J23" s="42"/>
      <c r="K23" s="27">
        <f t="shared" si="3"/>
        <v>0</v>
      </c>
      <c r="L23" s="44"/>
      <c r="M23" s="27">
        <f t="shared" si="4"/>
        <v>0</v>
      </c>
      <c r="N23" s="44"/>
      <c r="O23" s="27">
        <f t="shared" si="5"/>
        <v>0</v>
      </c>
      <c r="P23" s="6"/>
      <c r="Q23" s="27">
        <f t="shared" si="6"/>
        <v>0</v>
      </c>
      <c r="R23" s="6">
        <v>5</v>
      </c>
      <c r="S23" s="27">
        <f t="shared" si="7"/>
        <v>18445</v>
      </c>
      <c r="T23" s="45"/>
      <c r="U23" s="27">
        <f t="shared" si="8"/>
        <v>0</v>
      </c>
      <c r="V23" s="6"/>
      <c r="W23" s="27">
        <f t="shared" si="9"/>
        <v>0</v>
      </c>
      <c r="X23" s="6"/>
      <c r="Y23" s="27">
        <f t="shared" si="10"/>
        <v>0</v>
      </c>
      <c r="Z23" s="23" t="s">
        <v>31</v>
      </c>
      <c r="AA23" s="1" t="s">
        <v>56</v>
      </c>
    </row>
    <row r="24" spans="1:27" ht="27" x14ac:dyDescent="0.25">
      <c r="A24" s="38">
        <v>22</v>
      </c>
      <c r="B24" s="39" t="s">
        <v>1364</v>
      </c>
      <c r="C24" s="50" t="s">
        <v>46</v>
      </c>
      <c r="D24" s="47" t="s">
        <v>1365</v>
      </c>
      <c r="E24" s="41">
        <f t="shared" si="0"/>
        <v>156</v>
      </c>
      <c r="F24" s="28">
        <v>32175.135438062509</v>
      </c>
      <c r="G24" s="28">
        <f t="shared" si="1"/>
        <v>5019321.1283377511</v>
      </c>
      <c r="H24" s="6">
        <v>100</v>
      </c>
      <c r="I24" s="28">
        <f t="shared" si="2"/>
        <v>3217513.5438062507</v>
      </c>
      <c r="J24" s="42">
        <v>5</v>
      </c>
      <c r="K24" s="27">
        <f t="shared" si="3"/>
        <v>160875.67719031253</v>
      </c>
      <c r="L24" s="43">
        <v>1</v>
      </c>
      <c r="M24" s="27">
        <f t="shared" si="4"/>
        <v>32175.135438062509</v>
      </c>
      <c r="N24" s="44"/>
      <c r="O24" s="27">
        <f t="shared" si="5"/>
        <v>0</v>
      </c>
      <c r="P24" s="6"/>
      <c r="Q24" s="27">
        <f t="shared" si="6"/>
        <v>0</v>
      </c>
      <c r="R24" s="6"/>
      <c r="S24" s="27">
        <f t="shared" si="7"/>
        <v>0</v>
      </c>
      <c r="T24" s="45"/>
      <c r="U24" s="27">
        <f t="shared" si="8"/>
        <v>0</v>
      </c>
      <c r="V24" s="6">
        <v>50</v>
      </c>
      <c r="W24" s="27">
        <f t="shared" si="9"/>
        <v>1608756.7719031253</v>
      </c>
      <c r="X24" s="6"/>
      <c r="Y24" s="27">
        <f t="shared" si="10"/>
        <v>0</v>
      </c>
      <c r="Z24" s="23" t="s">
        <v>31</v>
      </c>
      <c r="AA24" s="1" t="s">
        <v>60</v>
      </c>
    </row>
    <row r="25" spans="1:27" x14ac:dyDescent="0.25">
      <c r="A25" s="38">
        <v>23</v>
      </c>
      <c r="B25" s="39" t="s">
        <v>1366</v>
      </c>
      <c r="C25" s="50" t="s">
        <v>46</v>
      </c>
      <c r="D25" s="47" t="s">
        <v>359</v>
      </c>
      <c r="E25" s="41">
        <f t="shared" si="0"/>
        <v>8</v>
      </c>
      <c r="F25" s="28">
        <v>7918.3314</v>
      </c>
      <c r="G25" s="28">
        <f t="shared" si="1"/>
        <v>63346.6512</v>
      </c>
      <c r="H25" s="6"/>
      <c r="I25" s="28">
        <f t="shared" si="2"/>
        <v>0</v>
      </c>
      <c r="J25" s="42">
        <v>8</v>
      </c>
      <c r="K25" s="27">
        <f t="shared" si="3"/>
        <v>63346.6512</v>
      </c>
      <c r="L25" s="44"/>
      <c r="M25" s="27">
        <f t="shared" si="4"/>
        <v>0</v>
      </c>
      <c r="N25" s="44"/>
      <c r="O25" s="27">
        <f t="shared" si="5"/>
        <v>0</v>
      </c>
      <c r="P25" s="6"/>
      <c r="Q25" s="27">
        <f t="shared" si="6"/>
        <v>0</v>
      </c>
      <c r="R25" s="6"/>
      <c r="S25" s="27">
        <f t="shared" si="7"/>
        <v>0</v>
      </c>
      <c r="T25" s="45"/>
      <c r="U25" s="27">
        <f t="shared" si="8"/>
        <v>0</v>
      </c>
      <c r="V25" s="6"/>
      <c r="W25" s="27">
        <f t="shared" si="9"/>
        <v>0</v>
      </c>
      <c r="X25" s="6"/>
      <c r="Y25" s="27">
        <f t="shared" si="10"/>
        <v>0</v>
      </c>
      <c r="Z25" s="23" t="s">
        <v>31</v>
      </c>
      <c r="AA25" s="1" t="s">
        <v>41</v>
      </c>
    </row>
    <row r="26" spans="1:27" x14ac:dyDescent="0.25">
      <c r="A26" s="38">
        <v>24</v>
      </c>
      <c r="B26" s="39" t="s">
        <v>1367</v>
      </c>
      <c r="C26" s="50" t="s">
        <v>46</v>
      </c>
      <c r="D26" s="47" t="s">
        <v>359</v>
      </c>
      <c r="E26" s="41">
        <f t="shared" si="0"/>
        <v>64</v>
      </c>
      <c r="F26" s="28">
        <v>5591.2808149613238</v>
      </c>
      <c r="G26" s="28">
        <f t="shared" si="1"/>
        <v>357841.97215752472</v>
      </c>
      <c r="H26" s="6"/>
      <c r="I26" s="28">
        <f t="shared" si="2"/>
        <v>0</v>
      </c>
      <c r="J26" s="42"/>
      <c r="K26" s="27">
        <f t="shared" si="3"/>
        <v>0</v>
      </c>
      <c r="L26" s="44"/>
      <c r="M26" s="27">
        <f t="shared" si="4"/>
        <v>0</v>
      </c>
      <c r="N26" s="44"/>
      <c r="O26" s="27">
        <f t="shared" si="5"/>
        <v>0</v>
      </c>
      <c r="P26" s="6"/>
      <c r="Q26" s="27">
        <f t="shared" si="6"/>
        <v>0</v>
      </c>
      <c r="R26" s="6"/>
      <c r="S26" s="27">
        <f t="shared" si="7"/>
        <v>0</v>
      </c>
      <c r="T26" s="45"/>
      <c r="U26" s="27">
        <f t="shared" si="8"/>
        <v>0</v>
      </c>
      <c r="V26" s="6"/>
      <c r="W26" s="27">
        <f t="shared" si="9"/>
        <v>0</v>
      </c>
      <c r="X26" s="6">
        <v>64</v>
      </c>
      <c r="Y26" s="27">
        <f t="shared" si="10"/>
        <v>357841.97215752472</v>
      </c>
      <c r="Z26" s="23" t="s">
        <v>31</v>
      </c>
      <c r="AA26" s="1" t="s">
        <v>48</v>
      </c>
    </row>
    <row r="27" spans="1:27" x14ac:dyDescent="0.25">
      <c r="A27" s="38">
        <v>25</v>
      </c>
      <c r="B27" s="39" t="s">
        <v>1368</v>
      </c>
      <c r="C27" s="40" t="s">
        <v>1369</v>
      </c>
      <c r="D27" s="47" t="s">
        <v>1370</v>
      </c>
      <c r="E27" s="41">
        <f t="shared" si="0"/>
        <v>6</v>
      </c>
      <c r="F27" s="28">
        <v>501804.49550000002</v>
      </c>
      <c r="G27" s="28">
        <f t="shared" si="1"/>
        <v>3010826.9730000002</v>
      </c>
      <c r="H27" s="6"/>
      <c r="I27" s="28">
        <f t="shared" si="2"/>
        <v>0</v>
      </c>
      <c r="J27" s="42"/>
      <c r="K27" s="27">
        <f t="shared" si="3"/>
        <v>0</v>
      </c>
      <c r="L27" s="43">
        <v>1</v>
      </c>
      <c r="M27" s="27">
        <f t="shared" si="4"/>
        <v>501804.49550000002</v>
      </c>
      <c r="N27" s="44"/>
      <c r="O27" s="27">
        <f t="shared" si="5"/>
        <v>0</v>
      </c>
      <c r="P27" s="6"/>
      <c r="Q27" s="27">
        <f t="shared" si="6"/>
        <v>0</v>
      </c>
      <c r="R27" s="6">
        <v>1</v>
      </c>
      <c r="S27" s="27">
        <f t="shared" si="7"/>
        <v>501804.49550000002</v>
      </c>
      <c r="T27" s="45"/>
      <c r="U27" s="27">
        <f t="shared" si="8"/>
        <v>0</v>
      </c>
      <c r="V27" s="6">
        <v>4</v>
      </c>
      <c r="W27" s="27">
        <f t="shared" si="9"/>
        <v>2007217.9820000001</v>
      </c>
      <c r="X27" s="6"/>
      <c r="Y27" s="27">
        <f t="shared" si="10"/>
        <v>0</v>
      </c>
      <c r="Z27" s="23" t="s">
        <v>31</v>
      </c>
      <c r="AA27" s="1" t="s">
        <v>60</v>
      </c>
    </row>
    <row r="28" spans="1:27" x14ac:dyDescent="0.25">
      <c r="A28" s="38">
        <v>26</v>
      </c>
      <c r="B28" s="39" t="s">
        <v>1371</v>
      </c>
      <c r="C28" s="40" t="s">
        <v>1372</v>
      </c>
      <c r="D28" s="47" t="s">
        <v>1373</v>
      </c>
      <c r="E28" s="41">
        <f t="shared" si="0"/>
        <v>4</v>
      </c>
      <c r="F28" s="28">
        <v>975893.45466666669</v>
      </c>
      <c r="G28" s="28">
        <f t="shared" si="1"/>
        <v>3903573.8186666667</v>
      </c>
      <c r="H28" s="6">
        <v>1</v>
      </c>
      <c r="I28" s="28">
        <f t="shared" si="2"/>
        <v>975893.45466666669</v>
      </c>
      <c r="J28" s="42"/>
      <c r="K28" s="27">
        <f t="shared" si="3"/>
        <v>0</v>
      </c>
      <c r="L28" s="44"/>
      <c r="M28" s="27">
        <f t="shared" si="4"/>
        <v>0</v>
      </c>
      <c r="N28" s="44"/>
      <c r="O28" s="27">
        <f t="shared" si="5"/>
        <v>0</v>
      </c>
      <c r="P28" s="6"/>
      <c r="Q28" s="27">
        <f t="shared" si="6"/>
        <v>0</v>
      </c>
      <c r="R28" s="6"/>
      <c r="S28" s="27">
        <f t="shared" si="7"/>
        <v>0</v>
      </c>
      <c r="T28" s="45"/>
      <c r="U28" s="27">
        <f t="shared" si="8"/>
        <v>0</v>
      </c>
      <c r="V28" s="6">
        <f>3</f>
        <v>3</v>
      </c>
      <c r="W28" s="27">
        <f t="shared" si="9"/>
        <v>2927680.3640000001</v>
      </c>
      <c r="X28" s="6"/>
      <c r="Y28" s="27">
        <f t="shared" si="10"/>
        <v>0</v>
      </c>
      <c r="Z28" s="23" t="s">
        <v>31</v>
      </c>
      <c r="AA28" s="1" t="s">
        <v>60</v>
      </c>
    </row>
    <row r="29" spans="1:27" x14ac:dyDescent="0.25">
      <c r="A29" s="38">
        <v>27</v>
      </c>
      <c r="B29" s="39" t="s">
        <v>1374</v>
      </c>
      <c r="C29" s="40" t="s">
        <v>46</v>
      </c>
      <c r="D29" s="47" t="s">
        <v>359</v>
      </c>
      <c r="E29" s="41">
        <f t="shared" si="0"/>
        <v>179</v>
      </c>
      <c r="F29" s="28">
        <v>11224.853500000001</v>
      </c>
      <c r="G29" s="28">
        <f t="shared" si="1"/>
        <v>2009248.7765000002</v>
      </c>
      <c r="H29" s="6"/>
      <c r="I29" s="28">
        <f t="shared" si="2"/>
        <v>0</v>
      </c>
      <c r="J29" s="42">
        <v>10</v>
      </c>
      <c r="K29" s="27">
        <f t="shared" si="3"/>
        <v>112248.535</v>
      </c>
      <c r="L29" s="43">
        <v>1</v>
      </c>
      <c r="M29" s="27">
        <f t="shared" si="4"/>
        <v>11224.853500000001</v>
      </c>
      <c r="N29" s="44"/>
      <c r="O29" s="27">
        <f t="shared" si="5"/>
        <v>0</v>
      </c>
      <c r="P29" s="6"/>
      <c r="Q29" s="27">
        <f t="shared" si="6"/>
        <v>0</v>
      </c>
      <c r="R29" s="6">
        <v>6</v>
      </c>
      <c r="S29" s="27">
        <f t="shared" si="7"/>
        <v>67349.121000000014</v>
      </c>
      <c r="T29" s="45">
        <v>25</v>
      </c>
      <c r="U29" s="27">
        <f t="shared" si="8"/>
        <v>280621.33750000002</v>
      </c>
      <c r="V29" s="6">
        <v>5</v>
      </c>
      <c r="W29" s="27">
        <f t="shared" si="9"/>
        <v>56124.267500000002</v>
      </c>
      <c r="X29" s="6">
        <v>132</v>
      </c>
      <c r="Y29" s="27">
        <f t="shared" si="10"/>
        <v>1481680.6620000002</v>
      </c>
      <c r="Z29" s="23" t="s">
        <v>32</v>
      </c>
      <c r="AA29" s="1" t="s">
        <v>41</v>
      </c>
    </row>
    <row r="30" spans="1:27" x14ac:dyDescent="0.25">
      <c r="A30" s="38">
        <v>28</v>
      </c>
      <c r="B30" s="39" t="s">
        <v>1375</v>
      </c>
      <c r="C30" s="40" t="s">
        <v>46</v>
      </c>
      <c r="D30" s="47" t="s">
        <v>359</v>
      </c>
      <c r="E30" s="41">
        <f t="shared" si="0"/>
        <v>140</v>
      </c>
      <c r="F30" s="28">
        <v>10591.334264388033</v>
      </c>
      <c r="G30" s="28">
        <f t="shared" si="1"/>
        <v>1482786.7970143247</v>
      </c>
      <c r="H30" s="6">
        <v>5</v>
      </c>
      <c r="I30" s="28">
        <f t="shared" si="2"/>
        <v>52956.671321940164</v>
      </c>
      <c r="J30" s="42">
        <v>4</v>
      </c>
      <c r="K30" s="27">
        <f t="shared" si="3"/>
        <v>42365.337057552133</v>
      </c>
      <c r="L30" s="43">
        <v>1</v>
      </c>
      <c r="M30" s="27">
        <f t="shared" si="4"/>
        <v>10591.334264388033</v>
      </c>
      <c r="N30" s="44"/>
      <c r="O30" s="27">
        <f t="shared" si="5"/>
        <v>0</v>
      </c>
      <c r="P30" s="6"/>
      <c r="Q30" s="27">
        <f t="shared" si="6"/>
        <v>0</v>
      </c>
      <c r="R30" s="6">
        <v>10</v>
      </c>
      <c r="S30" s="27">
        <f t="shared" si="7"/>
        <v>105913.34264388033</v>
      </c>
      <c r="T30" s="45">
        <v>15</v>
      </c>
      <c r="U30" s="27">
        <f t="shared" si="8"/>
        <v>158870.01396582049</v>
      </c>
      <c r="V30" s="6">
        <v>5</v>
      </c>
      <c r="W30" s="27">
        <f t="shared" si="9"/>
        <v>52956.671321940164</v>
      </c>
      <c r="X30" s="6">
        <v>100</v>
      </c>
      <c r="Y30" s="27">
        <f t="shared" si="10"/>
        <v>1059133.4264388033</v>
      </c>
      <c r="Z30" s="23" t="s">
        <v>32</v>
      </c>
      <c r="AA30" s="1" t="s">
        <v>1193</v>
      </c>
    </row>
    <row r="31" spans="1:27" ht="40.5" x14ac:dyDescent="0.25">
      <c r="A31" s="38">
        <v>29</v>
      </c>
      <c r="B31" s="39" t="s">
        <v>1376</v>
      </c>
      <c r="C31" s="47" t="s">
        <v>1377</v>
      </c>
      <c r="D31" s="47" t="s">
        <v>359</v>
      </c>
      <c r="E31" s="41">
        <f t="shared" si="0"/>
        <v>50</v>
      </c>
      <c r="F31" s="28">
        <v>73454.983227603268</v>
      </c>
      <c r="G31" s="28">
        <f t="shared" si="1"/>
        <v>3672749.1613801634</v>
      </c>
      <c r="H31" s="6">
        <v>25</v>
      </c>
      <c r="I31" s="28">
        <f t="shared" si="2"/>
        <v>1836374.5806900817</v>
      </c>
      <c r="J31" s="42"/>
      <c r="K31" s="27">
        <f t="shared" si="3"/>
        <v>0</v>
      </c>
      <c r="L31" s="44"/>
      <c r="M31" s="27">
        <f t="shared" si="4"/>
        <v>0</v>
      </c>
      <c r="N31" s="44"/>
      <c r="O31" s="27">
        <f t="shared" si="5"/>
        <v>0</v>
      </c>
      <c r="P31" s="6"/>
      <c r="Q31" s="27">
        <f t="shared" si="6"/>
        <v>0</v>
      </c>
      <c r="R31" s="6"/>
      <c r="S31" s="27">
        <f t="shared" si="7"/>
        <v>0</v>
      </c>
      <c r="T31" s="45"/>
      <c r="U31" s="27">
        <f t="shared" si="8"/>
        <v>0</v>
      </c>
      <c r="V31" s="6">
        <f>25</f>
        <v>25</v>
      </c>
      <c r="W31" s="27">
        <f t="shared" si="9"/>
        <v>1836374.5806900817</v>
      </c>
      <c r="X31" s="6"/>
      <c r="Y31" s="27">
        <f t="shared" si="10"/>
        <v>0</v>
      </c>
      <c r="Z31" s="23" t="s">
        <v>31</v>
      </c>
      <c r="AA31" s="1" t="s">
        <v>60</v>
      </c>
    </row>
    <row r="32" spans="1:27" ht="94.5" x14ac:dyDescent="0.25">
      <c r="A32" s="38">
        <v>30</v>
      </c>
      <c r="B32" s="52" t="s">
        <v>1378</v>
      </c>
      <c r="C32" s="50" t="s">
        <v>1377</v>
      </c>
      <c r="D32" s="51" t="s">
        <v>359</v>
      </c>
      <c r="E32" s="41">
        <f t="shared" si="0"/>
        <v>50</v>
      </c>
      <c r="F32" s="28">
        <v>96309.480249690445</v>
      </c>
      <c r="G32" s="28">
        <f t="shared" si="1"/>
        <v>4815474.0124845225</v>
      </c>
      <c r="H32" s="6">
        <v>5</v>
      </c>
      <c r="I32" s="28">
        <f t="shared" si="2"/>
        <v>481547.40124845225</v>
      </c>
      <c r="J32" s="42">
        <v>3</v>
      </c>
      <c r="K32" s="27">
        <f t="shared" si="3"/>
        <v>288928.44074907131</v>
      </c>
      <c r="L32" s="44"/>
      <c r="M32" s="27">
        <f t="shared" si="4"/>
        <v>0</v>
      </c>
      <c r="N32" s="44"/>
      <c r="O32" s="27">
        <f t="shared" si="5"/>
        <v>0</v>
      </c>
      <c r="P32" s="6"/>
      <c r="Q32" s="27">
        <f t="shared" si="6"/>
        <v>0</v>
      </c>
      <c r="R32" s="6">
        <v>2</v>
      </c>
      <c r="S32" s="27">
        <f t="shared" si="7"/>
        <v>192618.96049938089</v>
      </c>
      <c r="T32" s="45"/>
      <c r="U32" s="27">
        <f t="shared" si="8"/>
        <v>0</v>
      </c>
      <c r="V32" s="6">
        <v>40</v>
      </c>
      <c r="W32" s="27">
        <f t="shared" si="9"/>
        <v>3852379.209987618</v>
      </c>
      <c r="X32" s="6"/>
      <c r="Y32" s="27">
        <f t="shared" si="10"/>
        <v>0</v>
      </c>
      <c r="Z32" s="23" t="s">
        <v>31</v>
      </c>
      <c r="AA32" s="1" t="s">
        <v>60</v>
      </c>
    </row>
    <row r="33" spans="1:27" ht="40.5" x14ac:dyDescent="0.25">
      <c r="A33" s="38">
        <v>31</v>
      </c>
      <c r="B33" s="52" t="s">
        <v>1379</v>
      </c>
      <c r="C33" s="40" t="s">
        <v>1377</v>
      </c>
      <c r="D33" s="47" t="s">
        <v>359</v>
      </c>
      <c r="E33" s="41">
        <f t="shared" si="0"/>
        <v>2</v>
      </c>
      <c r="F33" s="28">
        <v>108171</v>
      </c>
      <c r="G33" s="28">
        <f t="shared" si="1"/>
        <v>216342</v>
      </c>
      <c r="H33" s="6"/>
      <c r="I33" s="28">
        <f t="shared" si="2"/>
        <v>0</v>
      </c>
      <c r="J33" s="42"/>
      <c r="K33" s="27">
        <f t="shared" si="3"/>
        <v>0</v>
      </c>
      <c r="L33" s="44"/>
      <c r="M33" s="27">
        <f t="shared" si="4"/>
        <v>0</v>
      </c>
      <c r="N33" s="44"/>
      <c r="O33" s="27">
        <f t="shared" si="5"/>
        <v>0</v>
      </c>
      <c r="P33" s="6"/>
      <c r="Q33" s="27">
        <f t="shared" si="6"/>
        <v>0</v>
      </c>
      <c r="R33" s="6">
        <v>2</v>
      </c>
      <c r="S33" s="27">
        <f t="shared" si="7"/>
        <v>216342</v>
      </c>
      <c r="T33" s="45"/>
      <c r="U33" s="27">
        <f t="shared" si="8"/>
        <v>0</v>
      </c>
      <c r="V33" s="6"/>
      <c r="W33" s="27">
        <f t="shared" si="9"/>
        <v>0</v>
      </c>
      <c r="X33" s="6"/>
      <c r="Y33" s="27">
        <f t="shared" si="10"/>
        <v>0</v>
      </c>
      <c r="Z33" s="23" t="s">
        <v>31</v>
      </c>
      <c r="AA33" s="1" t="s">
        <v>56</v>
      </c>
    </row>
    <row r="34" spans="1:27" ht="40.5" x14ac:dyDescent="0.25">
      <c r="A34" s="38">
        <v>32</v>
      </c>
      <c r="B34" s="52" t="s">
        <v>1380</v>
      </c>
      <c r="C34" s="40" t="s">
        <v>1377</v>
      </c>
      <c r="D34" s="47" t="s">
        <v>359</v>
      </c>
      <c r="E34" s="41">
        <f t="shared" si="0"/>
        <v>2</v>
      </c>
      <c r="F34" s="28">
        <v>67949</v>
      </c>
      <c r="G34" s="28">
        <f t="shared" si="1"/>
        <v>135898</v>
      </c>
      <c r="H34" s="6"/>
      <c r="I34" s="28">
        <f t="shared" si="2"/>
        <v>0</v>
      </c>
      <c r="J34" s="42">
        <v>1</v>
      </c>
      <c r="K34" s="27">
        <f t="shared" si="3"/>
        <v>67949</v>
      </c>
      <c r="L34" s="44"/>
      <c r="M34" s="27">
        <f t="shared" si="4"/>
        <v>0</v>
      </c>
      <c r="N34" s="44"/>
      <c r="O34" s="27">
        <f t="shared" si="5"/>
        <v>0</v>
      </c>
      <c r="P34" s="6"/>
      <c r="Q34" s="27">
        <f t="shared" si="6"/>
        <v>0</v>
      </c>
      <c r="R34" s="6">
        <v>1</v>
      </c>
      <c r="S34" s="27">
        <f t="shared" si="7"/>
        <v>67949</v>
      </c>
      <c r="T34" s="45"/>
      <c r="U34" s="27">
        <f t="shared" si="8"/>
        <v>0</v>
      </c>
      <c r="V34" s="6"/>
      <c r="W34" s="27">
        <f t="shared" si="9"/>
        <v>0</v>
      </c>
      <c r="X34" s="6"/>
      <c r="Y34" s="27">
        <f t="shared" si="10"/>
        <v>0</v>
      </c>
      <c r="Z34" s="23" t="s">
        <v>31</v>
      </c>
      <c r="AA34" s="1" t="s">
        <v>56</v>
      </c>
    </row>
    <row r="35" spans="1:27" ht="67.5" x14ac:dyDescent="0.25">
      <c r="A35" s="38">
        <v>33</v>
      </c>
      <c r="B35" s="39" t="s">
        <v>1381</v>
      </c>
      <c r="C35" s="40" t="s">
        <v>1377</v>
      </c>
      <c r="D35" s="47" t="s">
        <v>359</v>
      </c>
      <c r="E35" s="41">
        <f t="shared" si="0"/>
        <v>25</v>
      </c>
      <c r="F35" s="28">
        <v>112890.00270892496</v>
      </c>
      <c r="G35" s="28">
        <f t="shared" si="1"/>
        <v>2822250.0677231243</v>
      </c>
      <c r="H35" s="6"/>
      <c r="I35" s="28">
        <f t="shared" si="2"/>
        <v>0</v>
      </c>
      <c r="J35" s="42"/>
      <c r="K35" s="27">
        <f t="shared" si="3"/>
        <v>0</v>
      </c>
      <c r="L35" s="44"/>
      <c r="M35" s="27">
        <f t="shared" si="4"/>
        <v>0</v>
      </c>
      <c r="N35" s="44"/>
      <c r="O35" s="27">
        <f t="shared" si="5"/>
        <v>0</v>
      </c>
      <c r="P35" s="6"/>
      <c r="Q35" s="27">
        <f t="shared" si="6"/>
        <v>0</v>
      </c>
      <c r="R35" s="6"/>
      <c r="S35" s="27">
        <f t="shared" si="7"/>
        <v>0</v>
      </c>
      <c r="T35" s="45"/>
      <c r="U35" s="27">
        <f t="shared" si="8"/>
        <v>0</v>
      </c>
      <c r="V35" s="6">
        <f>25</f>
        <v>25</v>
      </c>
      <c r="W35" s="27">
        <f t="shared" si="9"/>
        <v>2822250.0677231243</v>
      </c>
      <c r="X35" s="6"/>
      <c r="Y35" s="27">
        <f t="shared" si="10"/>
        <v>0</v>
      </c>
      <c r="Z35" s="23" t="s">
        <v>31</v>
      </c>
      <c r="AA35" s="1" t="s">
        <v>60</v>
      </c>
    </row>
    <row r="36" spans="1:27" ht="40.5" x14ac:dyDescent="0.25">
      <c r="A36" s="38">
        <v>34</v>
      </c>
      <c r="B36" s="39" t="s">
        <v>1382</v>
      </c>
      <c r="C36" s="47" t="s">
        <v>1377</v>
      </c>
      <c r="D36" s="47" t="s">
        <v>359</v>
      </c>
      <c r="E36" s="41">
        <f t="shared" si="0"/>
        <v>20</v>
      </c>
      <c r="F36" s="28">
        <v>43078</v>
      </c>
      <c r="G36" s="28">
        <f t="shared" si="1"/>
        <v>861560</v>
      </c>
      <c r="H36" s="6">
        <v>20</v>
      </c>
      <c r="I36" s="28">
        <f t="shared" si="2"/>
        <v>861560</v>
      </c>
      <c r="J36" s="42"/>
      <c r="K36" s="27">
        <f t="shared" si="3"/>
        <v>0</v>
      </c>
      <c r="L36" s="44"/>
      <c r="M36" s="27">
        <f t="shared" si="4"/>
        <v>0</v>
      </c>
      <c r="N36" s="44"/>
      <c r="O36" s="27">
        <f t="shared" si="5"/>
        <v>0</v>
      </c>
      <c r="P36" s="6"/>
      <c r="Q36" s="27">
        <f t="shared" si="6"/>
        <v>0</v>
      </c>
      <c r="R36" s="6"/>
      <c r="S36" s="27">
        <f t="shared" si="7"/>
        <v>0</v>
      </c>
      <c r="T36" s="45"/>
      <c r="U36" s="27">
        <f t="shared" si="8"/>
        <v>0</v>
      </c>
      <c r="V36" s="6"/>
      <c r="W36" s="27">
        <f t="shared" si="9"/>
        <v>0</v>
      </c>
      <c r="X36" s="6"/>
      <c r="Y36" s="27">
        <f t="shared" si="10"/>
        <v>0</v>
      </c>
      <c r="Z36" s="23" t="s">
        <v>31</v>
      </c>
      <c r="AA36" s="1" t="s">
        <v>33</v>
      </c>
    </row>
    <row r="37" spans="1:27" ht="67.5" x14ac:dyDescent="0.25">
      <c r="A37" s="38">
        <v>35</v>
      </c>
      <c r="B37" s="39" t="s">
        <v>1383</v>
      </c>
      <c r="C37" s="40" t="s">
        <v>1377</v>
      </c>
      <c r="D37" s="46" t="s">
        <v>359</v>
      </c>
      <c r="E37" s="41">
        <f t="shared" si="0"/>
        <v>35</v>
      </c>
      <c r="F37" s="28">
        <v>102035.8955</v>
      </c>
      <c r="G37" s="28">
        <f t="shared" si="1"/>
        <v>3571256.3424999998</v>
      </c>
      <c r="H37" s="6">
        <v>5</v>
      </c>
      <c r="I37" s="28">
        <f t="shared" si="2"/>
        <v>510179.47749999998</v>
      </c>
      <c r="J37" s="42"/>
      <c r="K37" s="27">
        <f t="shared" si="3"/>
        <v>0</v>
      </c>
      <c r="L37" s="44"/>
      <c r="M37" s="27">
        <f t="shared" si="4"/>
        <v>0</v>
      </c>
      <c r="N37" s="44"/>
      <c r="O37" s="27">
        <f t="shared" si="5"/>
        <v>0</v>
      </c>
      <c r="P37" s="6"/>
      <c r="Q37" s="27">
        <f t="shared" si="6"/>
        <v>0</v>
      </c>
      <c r="R37" s="6"/>
      <c r="S37" s="27">
        <f t="shared" si="7"/>
        <v>0</v>
      </c>
      <c r="T37" s="45"/>
      <c r="U37" s="27">
        <f t="shared" si="8"/>
        <v>0</v>
      </c>
      <c r="V37" s="6">
        <v>30</v>
      </c>
      <c r="W37" s="27">
        <f t="shared" si="9"/>
        <v>3061076.8649999998</v>
      </c>
      <c r="X37" s="6"/>
      <c r="Y37" s="27">
        <f t="shared" si="10"/>
        <v>0</v>
      </c>
      <c r="Z37" s="23" t="s">
        <v>31</v>
      </c>
      <c r="AA37" s="1" t="s">
        <v>60</v>
      </c>
    </row>
    <row r="38" spans="1:27" ht="40.5" x14ac:dyDescent="0.25">
      <c r="A38" s="38">
        <v>36</v>
      </c>
      <c r="B38" s="39" t="s">
        <v>1384</v>
      </c>
      <c r="C38" s="40" t="s">
        <v>1377</v>
      </c>
      <c r="D38" s="47" t="s">
        <v>359</v>
      </c>
      <c r="E38" s="41">
        <f t="shared" si="0"/>
        <v>60</v>
      </c>
      <c r="F38" s="28">
        <v>78756.330191927555</v>
      </c>
      <c r="G38" s="28">
        <f t="shared" si="1"/>
        <v>4725379.8115156535</v>
      </c>
      <c r="H38" s="6">
        <v>20</v>
      </c>
      <c r="I38" s="28">
        <f t="shared" si="2"/>
        <v>1575126.6038385511</v>
      </c>
      <c r="J38" s="42"/>
      <c r="K38" s="27">
        <f t="shared" si="3"/>
        <v>0</v>
      </c>
      <c r="L38" s="44"/>
      <c r="M38" s="27">
        <f t="shared" si="4"/>
        <v>0</v>
      </c>
      <c r="N38" s="44"/>
      <c r="O38" s="27">
        <f t="shared" si="5"/>
        <v>0</v>
      </c>
      <c r="P38" s="6"/>
      <c r="Q38" s="27">
        <f t="shared" si="6"/>
        <v>0</v>
      </c>
      <c r="R38" s="6"/>
      <c r="S38" s="27">
        <f t="shared" si="7"/>
        <v>0</v>
      </c>
      <c r="T38" s="45"/>
      <c r="U38" s="27">
        <f t="shared" si="8"/>
        <v>0</v>
      </c>
      <c r="V38" s="6">
        <f>30+10</f>
        <v>40</v>
      </c>
      <c r="W38" s="27">
        <f t="shared" si="9"/>
        <v>3150253.2076771022</v>
      </c>
      <c r="X38" s="6"/>
      <c r="Y38" s="27">
        <f t="shared" si="10"/>
        <v>0</v>
      </c>
      <c r="Z38" s="23" t="s">
        <v>31</v>
      </c>
      <c r="AA38" s="1" t="s">
        <v>60</v>
      </c>
    </row>
    <row r="39" spans="1:27" ht="27" x14ac:dyDescent="0.25">
      <c r="A39" s="38">
        <v>37</v>
      </c>
      <c r="B39" s="46" t="s">
        <v>1385</v>
      </c>
      <c r="C39" s="40" t="s">
        <v>1377</v>
      </c>
      <c r="D39" s="46" t="s">
        <v>234</v>
      </c>
      <c r="E39" s="41">
        <f t="shared" si="0"/>
        <v>31</v>
      </c>
      <c r="F39" s="28">
        <v>71400</v>
      </c>
      <c r="G39" s="28">
        <f t="shared" si="1"/>
        <v>2213400</v>
      </c>
      <c r="H39" s="6"/>
      <c r="I39" s="28">
        <f t="shared" si="2"/>
        <v>0</v>
      </c>
      <c r="J39" s="42"/>
      <c r="K39" s="27">
        <f t="shared" si="3"/>
        <v>0</v>
      </c>
      <c r="L39" s="44"/>
      <c r="M39" s="27">
        <f t="shared" si="4"/>
        <v>0</v>
      </c>
      <c r="N39" s="44"/>
      <c r="O39" s="27">
        <f t="shared" si="5"/>
        <v>0</v>
      </c>
      <c r="P39" s="6"/>
      <c r="Q39" s="27">
        <f t="shared" si="6"/>
        <v>0</v>
      </c>
      <c r="R39" s="6"/>
      <c r="S39" s="27">
        <f t="shared" si="7"/>
        <v>0</v>
      </c>
      <c r="T39" s="45"/>
      <c r="U39" s="27">
        <f t="shared" si="8"/>
        <v>0</v>
      </c>
      <c r="V39" s="6">
        <v>31</v>
      </c>
      <c r="W39" s="27">
        <f t="shared" si="9"/>
        <v>2213400</v>
      </c>
      <c r="X39" s="6"/>
      <c r="Y39" s="27">
        <f t="shared" si="10"/>
        <v>0</v>
      </c>
      <c r="Z39" s="23" t="s">
        <v>31</v>
      </c>
      <c r="AA39" s="1" t="s">
        <v>60</v>
      </c>
    </row>
    <row r="40" spans="1:27" ht="27" x14ac:dyDescent="0.25">
      <c r="A40" s="38">
        <v>38</v>
      </c>
      <c r="B40" s="46" t="s">
        <v>1386</v>
      </c>
      <c r="C40" s="40" t="s">
        <v>1377</v>
      </c>
      <c r="D40" s="46" t="s">
        <v>234</v>
      </c>
      <c r="E40" s="41">
        <f t="shared" si="0"/>
        <v>32</v>
      </c>
      <c r="F40" s="28">
        <v>131306.31583917225</v>
      </c>
      <c r="G40" s="28">
        <f t="shared" si="1"/>
        <v>4201802.1068535121</v>
      </c>
      <c r="H40" s="6">
        <v>2</v>
      </c>
      <c r="I40" s="28">
        <f t="shared" si="2"/>
        <v>262612.63167834451</v>
      </c>
      <c r="J40" s="42"/>
      <c r="K40" s="27">
        <f t="shared" si="3"/>
        <v>0</v>
      </c>
      <c r="L40" s="44"/>
      <c r="M40" s="27">
        <f t="shared" si="4"/>
        <v>0</v>
      </c>
      <c r="N40" s="44"/>
      <c r="O40" s="27">
        <f t="shared" si="5"/>
        <v>0</v>
      </c>
      <c r="P40" s="6"/>
      <c r="Q40" s="27">
        <f t="shared" si="6"/>
        <v>0</v>
      </c>
      <c r="R40" s="6"/>
      <c r="S40" s="27">
        <f t="shared" si="7"/>
        <v>0</v>
      </c>
      <c r="T40" s="45"/>
      <c r="U40" s="27">
        <f t="shared" si="8"/>
        <v>0</v>
      </c>
      <c r="V40" s="6">
        <v>30</v>
      </c>
      <c r="W40" s="27">
        <f t="shared" si="9"/>
        <v>3939189.4751751674</v>
      </c>
      <c r="X40" s="6"/>
      <c r="Y40" s="27">
        <f t="shared" si="10"/>
        <v>0</v>
      </c>
      <c r="Z40" s="23" t="s">
        <v>31</v>
      </c>
      <c r="AA40" s="1" t="s">
        <v>60</v>
      </c>
    </row>
    <row r="41" spans="1:27" ht="54" x14ac:dyDescent="0.25">
      <c r="A41" s="38">
        <v>39</v>
      </c>
      <c r="B41" s="39" t="s">
        <v>1387</v>
      </c>
      <c r="C41" s="40" t="s">
        <v>1377</v>
      </c>
      <c r="D41" s="46" t="s">
        <v>359</v>
      </c>
      <c r="E41" s="41">
        <f t="shared" si="0"/>
        <v>5</v>
      </c>
      <c r="F41" s="28">
        <v>130900</v>
      </c>
      <c r="G41" s="28">
        <f t="shared" si="1"/>
        <v>654500</v>
      </c>
      <c r="H41" s="6"/>
      <c r="I41" s="28">
        <f t="shared" si="2"/>
        <v>0</v>
      </c>
      <c r="J41" s="42"/>
      <c r="K41" s="27">
        <f t="shared" si="3"/>
        <v>0</v>
      </c>
      <c r="L41" s="44"/>
      <c r="M41" s="27">
        <f t="shared" si="4"/>
        <v>0</v>
      </c>
      <c r="N41" s="44"/>
      <c r="O41" s="27">
        <f t="shared" si="5"/>
        <v>0</v>
      </c>
      <c r="P41" s="6"/>
      <c r="Q41" s="27">
        <f t="shared" si="6"/>
        <v>0</v>
      </c>
      <c r="R41" s="6"/>
      <c r="S41" s="27">
        <f t="shared" si="7"/>
        <v>0</v>
      </c>
      <c r="T41" s="45"/>
      <c r="U41" s="27">
        <f t="shared" si="8"/>
        <v>0</v>
      </c>
      <c r="V41" s="6">
        <f>1+4</f>
        <v>5</v>
      </c>
      <c r="W41" s="27">
        <f t="shared" si="9"/>
        <v>654500</v>
      </c>
      <c r="X41" s="6"/>
      <c r="Y41" s="27">
        <f t="shared" si="10"/>
        <v>0</v>
      </c>
      <c r="Z41" s="23" t="s">
        <v>31</v>
      </c>
      <c r="AA41" s="1" t="s">
        <v>60</v>
      </c>
    </row>
    <row r="42" spans="1:27" ht="54" x14ac:dyDescent="0.25">
      <c r="A42" s="38">
        <v>40</v>
      </c>
      <c r="B42" s="39" t="s">
        <v>1388</v>
      </c>
      <c r="C42" s="40" t="s">
        <v>1377</v>
      </c>
      <c r="D42" s="47" t="s">
        <v>359</v>
      </c>
      <c r="E42" s="41">
        <f t="shared" si="0"/>
        <v>4</v>
      </c>
      <c r="F42" s="28">
        <v>300281.13309723348</v>
      </c>
      <c r="G42" s="28">
        <f t="shared" si="1"/>
        <v>1201124.5323889339</v>
      </c>
      <c r="H42" s="6"/>
      <c r="I42" s="28">
        <f t="shared" si="2"/>
        <v>0</v>
      </c>
      <c r="J42" s="42"/>
      <c r="K42" s="27">
        <f t="shared" si="3"/>
        <v>0</v>
      </c>
      <c r="L42" s="44"/>
      <c r="M42" s="27">
        <f t="shared" si="4"/>
        <v>0</v>
      </c>
      <c r="N42" s="44"/>
      <c r="O42" s="27">
        <f t="shared" si="5"/>
        <v>0</v>
      </c>
      <c r="P42" s="6"/>
      <c r="Q42" s="27">
        <f t="shared" si="6"/>
        <v>0</v>
      </c>
      <c r="R42" s="6"/>
      <c r="S42" s="27">
        <f t="shared" si="7"/>
        <v>0</v>
      </c>
      <c r="T42" s="45"/>
      <c r="U42" s="27">
        <f t="shared" si="8"/>
        <v>0</v>
      </c>
      <c r="V42" s="6">
        <f>4</f>
        <v>4</v>
      </c>
      <c r="W42" s="27">
        <f t="shared" si="9"/>
        <v>1201124.5323889339</v>
      </c>
      <c r="X42" s="6"/>
      <c r="Y42" s="27">
        <f t="shared" si="10"/>
        <v>0</v>
      </c>
      <c r="Z42" s="23" t="s">
        <v>31</v>
      </c>
      <c r="AA42" s="1" t="s">
        <v>60</v>
      </c>
    </row>
    <row r="43" spans="1:27" ht="54" x14ac:dyDescent="0.25">
      <c r="A43" s="38">
        <v>41</v>
      </c>
      <c r="B43" s="40" t="s">
        <v>1389</v>
      </c>
      <c r="C43" s="40" t="s">
        <v>46</v>
      </c>
      <c r="D43" s="46" t="s">
        <v>359</v>
      </c>
      <c r="E43" s="41">
        <f t="shared" si="0"/>
        <v>7</v>
      </c>
      <c r="F43" s="28">
        <v>50395.780500000001</v>
      </c>
      <c r="G43" s="28">
        <f t="shared" si="1"/>
        <v>352770.46350000001</v>
      </c>
      <c r="H43" s="6"/>
      <c r="I43" s="28">
        <f t="shared" si="2"/>
        <v>0</v>
      </c>
      <c r="J43" s="42"/>
      <c r="K43" s="27">
        <f t="shared" si="3"/>
        <v>0</v>
      </c>
      <c r="L43" s="44"/>
      <c r="M43" s="27">
        <f t="shared" si="4"/>
        <v>0</v>
      </c>
      <c r="N43" s="44"/>
      <c r="O43" s="27">
        <f t="shared" si="5"/>
        <v>0</v>
      </c>
      <c r="P43" s="6"/>
      <c r="Q43" s="27">
        <f t="shared" si="6"/>
        <v>0</v>
      </c>
      <c r="R43" s="6"/>
      <c r="S43" s="27">
        <f t="shared" si="7"/>
        <v>0</v>
      </c>
      <c r="T43" s="45"/>
      <c r="U43" s="27">
        <f t="shared" si="8"/>
        <v>0</v>
      </c>
      <c r="V43" s="6">
        <f>1+6</f>
        <v>7</v>
      </c>
      <c r="W43" s="27">
        <f t="shared" si="9"/>
        <v>352770.46350000001</v>
      </c>
      <c r="X43" s="6"/>
      <c r="Y43" s="27">
        <f t="shared" si="10"/>
        <v>0</v>
      </c>
      <c r="Z43" s="23" t="s">
        <v>31</v>
      </c>
      <c r="AA43" s="1" t="s">
        <v>60</v>
      </c>
    </row>
    <row r="44" spans="1:27" ht="27" x14ac:dyDescent="0.25">
      <c r="A44" s="38">
        <v>42</v>
      </c>
      <c r="B44" s="39" t="s">
        <v>1390</v>
      </c>
      <c r="C44" s="40" t="s">
        <v>46</v>
      </c>
      <c r="D44" s="47" t="s">
        <v>359</v>
      </c>
      <c r="E44" s="41">
        <f t="shared" si="0"/>
        <v>20</v>
      </c>
      <c r="F44" s="28">
        <v>96483.722800000003</v>
      </c>
      <c r="G44" s="28">
        <f t="shared" si="1"/>
        <v>1929674.456</v>
      </c>
      <c r="H44" s="6"/>
      <c r="I44" s="28">
        <f t="shared" si="2"/>
        <v>0</v>
      </c>
      <c r="J44" s="42">
        <v>1</v>
      </c>
      <c r="K44" s="27">
        <f t="shared" si="3"/>
        <v>96483.722800000003</v>
      </c>
      <c r="L44" s="43">
        <v>1</v>
      </c>
      <c r="M44" s="27">
        <f t="shared" si="4"/>
        <v>96483.722800000003</v>
      </c>
      <c r="N44" s="44"/>
      <c r="O44" s="27">
        <f t="shared" si="5"/>
        <v>0</v>
      </c>
      <c r="P44" s="6"/>
      <c r="Q44" s="27">
        <f t="shared" si="6"/>
        <v>0</v>
      </c>
      <c r="R44" s="6">
        <v>2</v>
      </c>
      <c r="S44" s="27">
        <f t="shared" si="7"/>
        <v>192967.44560000001</v>
      </c>
      <c r="T44" s="45"/>
      <c r="U44" s="27">
        <f t="shared" si="8"/>
        <v>0</v>
      </c>
      <c r="V44" s="6">
        <v>6</v>
      </c>
      <c r="W44" s="27">
        <f t="shared" si="9"/>
        <v>578902.33680000005</v>
      </c>
      <c r="X44" s="6">
        <v>10</v>
      </c>
      <c r="Y44" s="27">
        <f t="shared" si="10"/>
        <v>964837.228</v>
      </c>
      <c r="Z44" s="23" t="s">
        <v>31</v>
      </c>
      <c r="AA44" s="1" t="s">
        <v>60</v>
      </c>
    </row>
    <row r="45" spans="1:27" ht="27" x14ac:dyDescent="0.25">
      <c r="A45" s="38">
        <v>43</v>
      </c>
      <c r="B45" s="39" t="s">
        <v>1391</v>
      </c>
      <c r="C45" s="40" t="s">
        <v>46</v>
      </c>
      <c r="D45" s="47" t="s">
        <v>359</v>
      </c>
      <c r="E45" s="41">
        <f t="shared" si="0"/>
        <v>10</v>
      </c>
      <c r="F45" s="28">
        <v>123174.04400000001</v>
      </c>
      <c r="G45" s="28">
        <f t="shared" si="1"/>
        <v>1231740.4400000002</v>
      </c>
      <c r="H45" s="6"/>
      <c r="I45" s="28">
        <f t="shared" si="2"/>
        <v>0</v>
      </c>
      <c r="J45" s="42">
        <v>1</v>
      </c>
      <c r="K45" s="27">
        <f t="shared" si="3"/>
        <v>123174.04400000001</v>
      </c>
      <c r="L45" s="43">
        <v>1</v>
      </c>
      <c r="M45" s="27">
        <f t="shared" si="4"/>
        <v>123174.04400000001</v>
      </c>
      <c r="N45" s="44"/>
      <c r="O45" s="27">
        <f t="shared" si="5"/>
        <v>0</v>
      </c>
      <c r="P45" s="6"/>
      <c r="Q45" s="27">
        <f t="shared" si="6"/>
        <v>0</v>
      </c>
      <c r="R45" s="6">
        <v>2</v>
      </c>
      <c r="S45" s="27">
        <f t="shared" si="7"/>
        <v>246348.08800000002</v>
      </c>
      <c r="T45" s="45"/>
      <c r="U45" s="27">
        <f t="shared" si="8"/>
        <v>0</v>
      </c>
      <c r="V45" s="6">
        <v>6</v>
      </c>
      <c r="W45" s="27">
        <f t="shared" si="9"/>
        <v>739044.26400000008</v>
      </c>
      <c r="X45" s="6"/>
      <c r="Y45" s="27">
        <f t="shared" si="10"/>
        <v>0</v>
      </c>
      <c r="Z45" s="23" t="s">
        <v>31</v>
      </c>
      <c r="AA45" s="1" t="s">
        <v>60</v>
      </c>
    </row>
    <row r="46" spans="1:27" ht="27" x14ac:dyDescent="0.25">
      <c r="A46" s="38">
        <v>44</v>
      </c>
      <c r="B46" s="39" t="s">
        <v>1392</v>
      </c>
      <c r="C46" s="40" t="s">
        <v>46</v>
      </c>
      <c r="D46" s="47" t="s">
        <v>359</v>
      </c>
      <c r="E46" s="41">
        <f t="shared" si="0"/>
        <v>40</v>
      </c>
      <c r="F46" s="28">
        <v>262310.43859999999</v>
      </c>
      <c r="G46" s="28">
        <f t="shared" si="1"/>
        <v>10492417.544</v>
      </c>
      <c r="H46" s="6"/>
      <c r="I46" s="28">
        <f t="shared" si="2"/>
        <v>0</v>
      </c>
      <c r="J46" s="42">
        <v>1</v>
      </c>
      <c r="K46" s="27">
        <f t="shared" si="3"/>
        <v>262310.43859999999</v>
      </c>
      <c r="L46" s="44"/>
      <c r="M46" s="27">
        <f t="shared" si="4"/>
        <v>0</v>
      </c>
      <c r="N46" s="44"/>
      <c r="O46" s="27">
        <f t="shared" si="5"/>
        <v>0</v>
      </c>
      <c r="P46" s="6"/>
      <c r="Q46" s="27">
        <f t="shared" si="6"/>
        <v>0</v>
      </c>
      <c r="R46" s="6">
        <v>2</v>
      </c>
      <c r="S46" s="27">
        <f t="shared" si="7"/>
        <v>524620.87719999999</v>
      </c>
      <c r="T46" s="45"/>
      <c r="U46" s="27">
        <f t="shared" si="8"/>
        <v>0</v>
      </c>
      <c r="V46" s="6">
        <v>5</v>
      </c>
      <c r="W46" s="27">
        <f t="shared" si="9"/>
        <v>1311552.193</v>
      </c>
      <c r="X46" s="6">
        <v>32</v>
      </c>
      <c r="Y46" s="27">
        <f t="shared" si="10"/>
        <v>8393934.0351999998</v>
      </c>
      <c r="Z46" s="23" t="s">
        <v>31</v>
      </c>
      <c r="AA46" s="1" t="s">
        <v>48</v>
      </c>
    </row>
    <row r="47" spans="1:27" ht="27" x14ac:dyDescent="0.25">
      <c r="A47" s="38">
        <v>45</v>
      </c>
      <c r="B47" s="39" t="s">
        <v>1393</v>
      </c>
      <c r="C47" s="40" t="s">
        <v>1394</v>
      </c>
      <c r="D47" s="47" t="s">
        <v>359</v>
      </c>
      <c r="E47" s="41">
        <f t="shared" si="0"/>
        <v>41</v>
      </c>
      <c r="F47" s="28">
        <v>57313.6368</v>
      </c>
      <c r="G47" s="28">
        <f t="shared" si="1"/>
        <v>2349859.1088</v>
      </c>
      <c r="H47" s="6"/>
      <c r="I47" s="28">
        <f t="shared" si="2"/>
        <v>0</v>
      </c>
      <c r="J47" s="42">
        <v>4</v>
      </c>
      <c r="K47" s="27">
        <f t="shared" si="3"/>
        <v>229254.5472</v>
      </c>
      <c r="L47" s="44"/>
      <c r="M47" s="27">
        <f t="shared" si="4"/>
        <v>0</v>
      </c>
      <c r="N47" s="44"/>
      <c r="O47" s="27">
        <f t="shared" si="5"/>
        <v>0</v>
      </c>
      <c r="P47" s="6"/>
      <c r="Q47" s="27">
        <f t="shared" si="6"/>
        <v>0</v>
      </c>
      <c r="R47" s="6"/>
      <c r="S47" s="27">
        <f t="shared" si="7"/>
        <v>0</v>
      </c>
      <c r="T47" s="45"/>
      <c r="U47" s="27">
        <f t="shared" si="8"/>
        <v>0</v>
      </c>
      <c r="V47" s="6">
        <v>5</v>
      </c>
      <c r="W47" s="27">
        <f t="shared" si="9"/>
        <v>286568.18400000001</v>
      </c>
      <c r="X47" s="6">
        <v>32</v>
      </c>
      <c r="Y47" s="27">
        <f t="shared" si="10"/>
        <v>1834036.3776</v>
      </c>
      <c r="Z47" s="23" t="s">
        <v>32</v>
      </c>
      <c r="AA47" s="1" t="s">
        <v>48</v>
      </c>
    </row>
    <row r="48" spans="1:27" x14ac:dyDescent="0.25">
      <c r="A48" s="38">
        <v>46</v>
      </c>
      <c r="B48" s="39" t="s">
        <v>1395</v>
      </c>
      <c r="C48" s="40" t="s">
        <v>1396</v>
      </c>
      <c r="D48" s="47" t="s">
        <v>359</v>
      </c>
      <c r="E48" s="41">
        <f t="shared" si="0"/>
        <v>2</v>
      </c>
      <c r="F48" s="28">
        <v>713906.70400000003</v>
      </c>
      <c r="G48" s="28">
        <f t="shared" si="1"/>
        <v>1427813.4080000001</v>
      </c>
      <c r="H48" s="6"/>
      <c r="I48" s="28">
        <f t="shared" si="2"/>
        <v>0</v>
      </c>
      <c r="J48" s="42"/>
      <c r="K48" s="27">
        <f t="shared" si="3"/>
        <v>0</v>
      </c>
      <c r="L48" s="43"/>
      <c r="M48" s="27">
        <f t="shared" si="4"/>
        <v>0</v>
      </c>
      <c r="N48" s="44"/>
      <c r="O48" s="27">
        <f t="shared" si="5"/>
        <v>0</v>
      </c>
      <c r="P48" s="6"/>
      <c r="Q48" s="27">
        <f t="shared" si="6"/>
        <v>0</v>
      </c>
      <c r="R48" s="6"/>
      <c r="S48" s="27">
        <f t="shared" si="7"/>
        <v>0</v>
      </c>
      <c r="T48" s="45"/>
      <c r="U48" s="27">
        <f t="shared" si="8"/>
        <v>0</v>
      </c>
      <c r="V48" s="6">
        <v>2</v>
      </c>
      <c r="W48" s="27">
        <f t="shared" si="9"/>
        <v>1427813.4080000001</v>
      </c>
      <c r="X48" s="6"/>
      <c r="Y48" s="27">
        <f t="shared" si="10"/>
        <v>0</v>
      </c>
      <c r="Z48" s="23" t="s">
        <v>32</v>
      </c>
      <c r="AA48" s="1" t="s">
        <v>60</v>
      </c>
    </row>
    <row r="49" spans="1:27" ht="27" x14ac:dyDescent="0.25">
      <c r="A49" s="38">
        <v>47</v>
      </c>
      <c r="B49" s="39" t="s">
        <v>1397</v>
      </c>
      <c r="C49" s="40" t="s">
        <v>1398</v>
      </c>
      <c r="D49" s="47" t="s">
        <v>359</v>
      </c>
      <c r="E49" s="41">
        <f t="shared" si="0"/>
        <v>2</v>
      </c>
      <c r="F49" s="28">
        <v>15156.024521350293</v>
      </c>
      <c r="G49" s="28">
        <f t="shared" si="1"/>
        <v>30312.049042700586</v>
      </c>
      <c r="H49" s="6">
        <v>2</v>
      </c>
      <c r="I49" s="28">
        <f t="shared" si="2"/>
        <v>30312.049042700586</v>
      </c>
      <c r="J49" s="42"/>
      <c r="K49" s="27">
        <f t="shared" si="3"/>
        <v>0</v>
      </c>
      <c r="L49" s="43"/>
      <c r="M49" s="27">
        <f t="shared" si="4"/>
        <v>0</v>
      </c>
      <c r="N49" s="44"/>
      <c r="O49" s="27">
        <f t="shared" si="5"/>
        <v>0</v>
      </c>
      <c r="P49" s="6"/>
      <c r="Q49" s="27">
        <f t="shared" si="6"/>
        <v>0</v>
      </c>
      <c r="R49" s="6"/>
      <c r="S49" s="27">
        <f t="shared" si="7"/>
        <v>0</v>
      </c>
      <c r="T49" s="45"/>
      <c r="U49" s="27">
        <f t="shared" si="8"/>
        <v>0</v>
      </c>
      <c r="V49" s="6"/>
      <c r="W49" s="27">
        <f t="shared" si="9"/>
        <v>0</v>
      </c>
      <c r="X49" s="6"/>
      <c r="Y49" s="27">
        <f t="shared" si="10"/>
        <v>0</v>
      </c>
      <c r="Z49" s="23" t="s">
        <v>31</v>
      </c>
      <c r="AA49" s="1" t="s">
        <v>33</v>
      </c>
    </row>
    <row r="50" spans="1:27" ht="27" x14ac:dyDescent="0.25">
      <c r="A50" s="38">
        <v>48</v>
      </c>
      <c r="B50" s="39" t="s">
        <v>1399</v>
      </c>
      <c r="C50" s="40" t="s">
        <v>1398</v>
      </c>
      <c r="D50" s="47" t="s">
        <v>359</v>
      </c>
      <c r="E50" s="41">
        <f t="shared" si="0"/>
        <v>2</v>
      </c>
      <c r="F50" s="28">
        <v>26482.646892891637</v>
      </c>
      <c r="G50" s="28">
        <f t="shared" si="1"/>
        <v>52965.293785783273</v>
      </c>
      <c r="H50" s="6">
        <v>2</v>
      </c>
      <c r="I50" s="28">
        <f t="shared" si="2"/>
        <v>52965.293785783273</v>
      </c>
      <c r="J50" s="42"/>
      <c r="K50" s="27">
        <f t="shared" si="3"/>
        <v>0</v>
      </c>
      <c r="L50" s="43"/>
      <c r="M50" s="27">
        <f t="shared" si="4"/>
        <v>0</v>
      </c>
      <c r="N50" s="44"/>
      <c r="O50" s="27">
        <f t="shared" si="5"/>
        <v>0</v>
      </c>
      <c r="P50" s="6"/>
      <c r="Q50" s="27">
        <f t="shared" si="6"/>
        <v>0</v>
      </c>
      <c r="R50" s="6"/>
      <c r="S50" s="27">
        <f t="shared" si="7"/>
        <v>0</v>
      </c>
      <c r="T50" s="45"/>
      <c r="U50" s="27">
        <f t="shared" si="8"/>
        <v>0</v>
      </c>
      <c r="V50" s="6"/>
      <c r="W50" s="27">
        <f t="shared" si="9"/>
        <v>0</v>
      </c>
      <c r="X50" s="6"/>
      <c r="Y50" s="27">
        <f t="shared" si="10"/>
        <v>0</v>
      </c>
      <c r="Z50" s="23" t="s">
        <v>31</v>
      </c>
      <c r="AA50" s="1" t="s">
        <v>33</v>
      </c>
    </row>
    <row r="51" spans="1:27" ht="27" x14ac:dyDescent="0.25">
      <c r="A51" s="38">
        <v>49</v>
      </c>
      <c r="B51" s="39" t="s">
        <v>1400</v>
      </c>
      <c r="C51" s="40" t="s">
        <v>1398</v>
      </c>
      <c r="D51" s="47" t="s">
        <v>359</v>
      </c>
      <c r="E51" s="41">
        <f t="shared" si="0"/>
        <v>9</v>
      </c>
      <c r="F51" s="28">
        <v>56318.696400000001</v>
      </c>
      <c r="G51" s="28">
        <f t="shared" si="1"/>
        <v>506868.26760000002</v>
      </c>
      <c r="H51" s="6">
        <v>2</v>
      </c>
      <c r="I51" s="28">
        <f t="shared" si="2"/>
        <v>112637.3928</v>
      </c>
      <c r="J51" s="42"/>
      <c r="K51" s="27">
        <f t="shared" si="3"/>
        <v>0</v>
      </c>
      <c r="L51" s="44"/>
      <c r="M51" s="27">
        <f t="shared" si="4"/>
        <v>0</v>
      </c>
      <c r="N51" s="44"/>
      <c r="O51" s="27">
        <f t="shared" si="5"/>
        <v>0</v>
      </c>
      <c r="P51" s="6"/>
      <c r="Q51" s="27">
        <f t="shared" si="6"/>
        <v>0</v>
      </c>
      <c r="R51" s="6">
        <v>3</v>
      </c>
      <c r="S51" s="27">
        <f t="shared" si="7"/>
        <v>168956.08919999999</v>
      </c>
      <c r="T51" s="45"/>
      <c r="U51" s="27">
        <f t="shared" si="8"/>
        <v>0</v>
      </c>
      <c r="V51" s="6">
        <f>4</f>
        <v>4</v>
      </c>
      <c r="W51" s="27">
        <f t="shared" si="9"/>
        <v>225274.7856</v>
      </c>
      <c r="X51" s="6"/>
      <c r="Y51" s="27">
        <f t="shared" si="10"/>
        <v>0</v>
      </c>
      <c r="Z51" s="23" t="s">
        <v>31</v>
      </c>
      <c r="AA51" s="1" t="s">
        <v>60</v>
      </c>
    </row>
    <row r="52" spans="1:27" ht="27" x14ac:dyDescent="0.25">
      <c r="A52" s="38">
        <v>50</v>
      </c>
      <c r="B52" s="39" t="s">
        <v>1401</v>
      </c>
      <c r="C52" s="40" t="s">
        <v>1398</v>
      </c>
      <c r="D52" s="47" t="s">
        <v>359</v>
      </c>
      <c r="E52" s="41">
        <f t="shared" si="0"/>
        <v>5</v>
      </c>
      <c r="F52" s="28">
        <v>25230.974999999999</v>
      </c>
      <c r="G52" s="28">
        <f t="shared" si="1"/>
        <v>126154.875</v>
      </c>
      <c r="H52" s="6">
        <v>1</v>
      </c>
      <c r="I52" s="28">
        <f t="shared" si="2"/>
        <v>25230.974999999999</v>
      </c>
      <c r="J52" s="42"/>
      <c r="K52" s="27">
        <f t="shared" si="3"/>
        <v>0</v>
      </c>
      <c r="L52" s="44"/>
      <c r="M52" s="27">
        <f t="shared" si="4"/>
        <v>0</v>
      </c>
      <c r="N52" s="44"/>
      <c r="O52" s="27">
        <f t="shared" si="5"/>
        <v>0</v>
      </c>
      <c r="P52" s="6"/>
      <c r="Q52" s="27">
        <f t="shared" si="6"/>
        <v>0</v>
      </c>
      <c r="R52" s="6">
        <v>2</v>
      </c>
      <c r="S52" s="27">
        <f t="shared" si="7"/>
        <v>50461.95</v>
      </c>
      <c r="T52" s="45"/>
      <c r="U52" s="27">
        <f t="shared" si="8"/>
        <v>0</v>
      </c>
      <c r="V52" s="6">
        <v>2</v>
      </c>
      <c r="W52" s="27">
        <f t="shared" si="9"/>
        <v>50461.95</v>
      </c>
      <c r="X52" s="6"/>
      <c r="Y52" s="27">
        <f t="shared" si="10"/>
        <v>0</v>
      </c>
      <c r="Z52" s="23" t="s">
        <v>31</v>
      </c>
      <c r="AA52" s="1" t="s">
        <v>56</v>
      </c>
    </row>
    <row r="53" spans="1:27" ht="27" x14ac:dyDescent="0.25">
      <c r="A53" s="38">
        <v>51</v>
      </c>
      <c r="B53" s="39" t="s">
        <v>1402</v>
      </c>
      <c r="C53" s="40" t="s">
        <v>1398</v>
      </c>
      <c r="D53" s="47" t="s">
        <v>359</v>
      </c>
      <c r="E53" s="41">
        <f t="shared" si="0"/>
        <v>15</v>
      </c>
      <c r="F53" s="28">
        <v>16977.6705</v>
      </c>
      <c r="G53" s="28">
        <f t="shared" si="1"/>
        <v>254665.0575</v>
      </c>
      <c r="H53" s="6">
        <v>2</v>
      </c>
      <c r="I53" s="28">
        <f t="shared" si="2"/>
        <v>33955.341</v>
      </c>
      <c r="J53" s="42"/>
      <c r="K53" s="27">
        <f t="shared" si="3"/>
        <v>0</v>
      </c>
      <c r="L53" s="43"/>
      <c r="M53" s="27">
        <f t="shared" si="4"/>
        <v>0</v>
      </c>
      <c r="N53" s="44"/>
      <c r="O53" s="27">
        <f t="shared" si="5"/>
        <v>0</v>
      </c>
      <c r="P53" s="6">
        <v>3</v>
      </c>
      <c r="Q53" s="27">
        <f t="shared" si="6"/>
        <v>50933.011500000001</v>
      </c>
      <c r="R53" s="6"/>
      <c r="S53" s="27">
        <f t="shared" si="7"/>
        <v>0</v>
      </c>
      <c r="T53" s="45"/>
      <c r="U53" s="27">
        <f t="shared" si="8"/>
        <v>0</v>
      </c>
      <c r="V53" s="6">
        <f>10</f>
        <v>10</v>
      </c>
      <c r="W53" s="27">
        <f t="shared" si="9"/>
        <v>169776.70500000002</v>
      </c>
      <c r="X53" s="6"/>
      <c r="Y53" s="27">
        <f t="shared" si="10"/>
        <v>0</v>
      </c>
      <c r="Z53" s="23" t="s">
        <v>31</v>
      </c>
      <c r="AA53" s="1" t="s">
        <v>60</v>
      </c>
    </row>
    <row r="54" spans="1:27" ht="27" x14ac:dyDescent="0.25">
      <c r="A54" s="38">
        <v>52</v>
      </c>
      <c r="B54" s="39" t="s">
        <v>1403</v>
      </c>
      <c r="C54" s="40" t="s">
        <v>1404</v>
      </c>
      <c r="D54" s="46" t="s">
        <v>359</v>
      </c>
      <c r="E54" s="41">
        <f t="shared" si="0"/>
        <v>23</v>
      </c>
      <c r="F54" s="28">
        <v>84049.462</v>
      </c>
      <c r="G54" s="28">
        <f t="shared" si="1"/>
        <v>1933137.6259999999</v>
      </c>
      <c r="H54" s="6">
        <v>10</v>
      </c>
      <c r="I54" s="28">
        <f t="shared" si="2"/>
        <v>840494.62</v>
      </c>
      <c r="J54" s="42">
        <v>3</v>
      </c>
      <c r="K54" s="27">
        <f t="shared" si="3"/>
        <v>252148.386</v>
      </c>
      <c r="L54" s="43"/>
      <c r="M54" s="27">
        <f t="shared" si="4"/>
        <v>0</v>
      </c>
      <c r="N54" s="44"/>
      <c r="O54" s="27">
        <f t="shared" si="5"/>
        <v>0</v>
      </c>
      <c r="P54" s="6"/>
      <c r="Q54" s="27">
        <f t="shared" si="6"/>
        <v>0</v>
      </c>
      <c r="R54" s="6"/>
      <c r="S54" s="27">
        <f t="shared" si="7"/>
        <v>0</v>
      </c>
      <c r="T54" s="45"/>
      <c r="U54" s="27">
        <f t="shared" si="8"/>
        <v>0</v>
      </c>
      <c r="V54" s="6">
        <v>10</v>
      </c>
      <c r="W54" s="27">
        <f t="shared" si="9"/>
        <v>840494.62</v>
      </c>
      <c r="X54" s="6"/>
      <c r="Y54" s="27">
        <f t="shared" si="10"/>
        <v>0</v>
      </c>
      <c r="Z54" s="23" t="s">
        <v>32</v>
      </c>
      <c r="AA54" s="1" t="s">
        <v>60</v>
      </c>
    </row>
    <row r="55" spans="1:27" ht="27" x14ac:dyDescent="0.25">
      <c r="A55" s="38">
        <v>53</v>
      </c>
      <c r="B55" s="39" t="s">
        <v>1405</v>
      </c>
      <c r="C55" s="40" t="s">
        <v>46</v>
      </c>
      <c r="D55" s="46" t="s">
        <v>359</v>
      </c>
      <c r="E55" s="41">
        <f t="shared" si="0"/>
        <v>43</v>
      </c>
      <c r="F55" s="28">
        <v>82164.145000000004</v>
      </c>
      <c r="G55" s="28">
        <f t="shared" si="1"/>
        <v>3533058.2350000003</v>
      </c>
      <c r="H55" s="6">
        <v>20</v>
      </c>
      <c r="I55" s="28">
        <f t="shared" si="2"/>
        <v>1643282.9000000001</v>
      </c>
      <c r="J55" s="42">
        <v>3</v>
      </c>
      <c r="K55" s="27">
        <f t="shared" si="3"/>
        <v>246492.435</v>
      </c>
      <c r="L55" s="43"/>
      <c r="M55" s="27">
        <f t="shared" si="4"/>
        <v>0</v>
      </c>
      <c r="N55" s="44"/>
      <c r="O55" s="27">
        <f t="shared" si="5"/>
        <v>0</v>
      </c>
      <c r="P55" s="6"/>
      <c r="Q55" s="27">
        <f t="shared" si="6"/>
        <v>0</v>
      </c>
      <c r="R55" s="6"/>
      <c r="S55" s="27">
        <f t="shared" si="7"/>
        <v>0</v>
      </c>
      <c r="T55" s="45"/>
      <c r="U55" s="27">
        <f t="shared" si="8"/>
        <v>0</v>
      </c>
      <c r="V55" s="6">
        <v>20</v>
      </c>
      <c r="W55" s="27">
        <f t="shared" si="9"/>
        <v>1643282.9000000001</v>
      </c>
      <c r="X55" s="6"/>
      <c r="Y55" s="27">
        <f t="shared" si="10"/>
        <v>0</v>
      </c>
      <c r="Z55" s="23" t="s">
        <v>32</v>
      </c>
      <c r="AA55" s="1" t="s">
        <v>60</v>
      </c>
    </row>
    <row r="56" spans="1:27" ht="27" x14ac:dyDescent="0.25">
      <c r="A56" s="38">
        <v>54</v>
      </c>
      <c r="B56" s="39" t="s">
        <v>1406</v>
      </c>
      <c r="C56" s="40" t="s">
        <v>46</v>
      </c>
      <c r="D56" s="47" t="s">
        <v>359</v>
      </c>
      <c r="E56" s="41">
        <f t="shared" si="0"/>
        <v>123</v>
      </c>
      <c r="F56" s="28">
        <v>55984.145000000004</v>
      </c>
      <c r="G56" s="28">
        <f t="shared" si="1"/>
        <v>6886049.8350000009</v>
      </c>
      <c r="H56" s="6"/>
      <c r="I56" s="28">
        <f t="shared" si="2"/>
        <v>0</v>
      </c>
      <c r="J56" s="42">
        <v>3</v>
      </c>
      <c r="K56" s="27">
        <f t="shared" si="3"/>
        <v>167952.435</v>
      </c>
      <c r="L56" s="43"/>
      <c r="M56" s="27">
        <f t="shared" si="4"/>
        <v>0</v>
      </c>
      <c r="N56" s="44"/>
      <c r="O56" s="27">
        <f t="shared" si="5"/>
        <v>0</v>
      </c>
      <c r="P56" s="6"/>
      <c r="Q56" s="27">
        <f t="shared" si="6"/>
        <v>0</v>
      </c>
      <c r="R56" s="6">
        <v>120</v>
      </c>
      <c r="S56" s="27">
        <f t="shared" si="7"/>
        <v>6718097.4000000004</v>
      </c>
      <c r="T56" s="45"/>
      <c r="U56" s="27">
        <f t="shared" si="8"/>
        <v>0</v>
      </c>
      <c r="V56" s="6"/>
      <c r="W56" s="27">
        <f t="shared" si="9"/>
        <v>0</v>
      </c>
      <c r="X56" s="6"/>
      <c r="Y56" s="27">
        <f t="shared" si="10"/>
        <v>0</v>
      </c>
      <c r="Z56" s="23" t="s">
        <v>32</v>
      </c>
      <c r="AA56" s="1" t="s">
        <v>56</v>
      </c>
    </row>
    <row r="57" spans="1:27" ht="27" x14ac:dyDescent="0.25">
      <c r="A57" s="38">
        <v>55</v>
      </c>
      <c r="B57" s="39" t="s">
        <v>1407</v>
      </c>
      <c r="C57" s="40" t="s">
        <v>46</v>
      </c>
      <c r="D57" s="47" t="s">
        <v>359</v>
      </c>
      <c r="E57" s="41">
        <f t="shared" si="0"/>
        <v>23</v>
      </c>
      <c r="F57" s="28">
        <v>60744.145000000004</v>
      </c>
      <c r="G57" s="28">
        <f t="shared" si="1"/>
        <v>1397115.3350000002</v>
      </c>
      <c r="H57" s="6"/>
      <c r="I57" s="28">
        <f t="shared" si="2"/>
        <v>0</v>
      </c>
      <c r="J57" s="42">
        <v>3</v>
      </c>
      <c r="K57" s="27">
        <f t="shared" si="3"/>
        <v>182232.435</v>
      </c>
      <c r="L57" s="43"/>
      <c r="M57" s="27">
        <f t="shared" si="4"/>
        <v>0</v>
      </c>
      <c r="N57" s="44"/>
      <c r="O57" s="27">
        <f t="shared" si="5"/>
        <v>0</v>
      </c>
      <c r="P57" s="6"/>
      <c r="Q57" s="27">
        <f t="shared" si="6"/>
        <v>0</v>
      </c>
      <c r="R57" s="6">
        <v>20</v>
      </c>
      <c r="S57" s="27">
        <f t="shared" si="7"/>
        <v>1214882.9000000001</v>
      </c>
      <c r="T57" s="45"/>
      <c r="U57" s="27">
        <f t="shared" si="8"/>
        <v>0</v>
      </c>
      <c r="V57" s="6"/>
      <c r="W57" s="27">
        <f t="shared" si="9"/>
        <v>0</v>
      </c>
      <c r="X57" s="6"/>
      <c r="Y57" s="27">
        <f t="shared" si="10"/>
        <v>0</v>
      </c>
      <c r="Z57" s="23" t="s">
        <v>32</v>
      </c>
      <c r="AA57" s="1" t="s">
        <v>56</v>
      </c>
    </row>
    <row r="58" spans="1:27" x14ac:dyDescent="0.25">
      <c r="A58" s="38">
        <v>56</v>
      </c>
      <c r="B58" s="46" t="s">
        <v>1408</v>
      </c>
      <c r="C58" s="40" t="s">
        <v>1409</v>
      </c>
      <c r="D58" s="46" t="s">
        <v>1410</v>
      </c>
      <c r="E58" s="41">
        <f t="shared" si="0"/>
        <v>43</v>
      </c>
      <c r="F58" s="28">
        <v>19040</v>
      </c>
      <c r="G58" s="28">
        <f t="shared" si="1"/>
        <v>818720</v>
      </c>
      <c r="H58" s="6">
        <v>5</v>
      </c>
      <c r="I58" s="28">
        <f t="shared" si="2"/>
        <v>95200</v>
      </c>
      <c r="J58" s="42"/>
      <c r="K58" s="27">
        <f t="shared" si="3"/>
        <v>0</v>
      </c>
      <c r="L58" s="44"/>
      <c r="M58" s="27">
        <f t="shared" si="4"/>
        <v>0</v>
      </c>
      <c r="N58" s="44"/>
      <c r="O58" s="27">
        <f t="shared" si="5"/>
        <v>0</v>
      </c>
      <c r="P58" s="6"/>
      <c r="Q58" s="27">
        <f t="shared" si="6"/>
        <v>0</v>
      </c>
      <c r="R58" s="6">
        <v>18</v>
      </c>
      <c r="S58" s="27">
        <f t="shared" si="7"/>
        <v>342720</v>
      </c>
      <c r="T58" s="45"/>
      <c r="U58" s="27">
        <f t="shared" si="8"/>
        <v>0</v>
      </c>
      <c r="V58" s="6">
        <v>20</v>
      </c>
      <c r="W58" s="27">
        <f t="shared" si="9"/>
        <v>380800</v>
      </c>
      <c r="X58" s="6"/>
      <c r="Y58" s="27">
        <f t="shared" si="10"/>
        <v>0</v>
      </c>
      <c r="Z58" s="23" t="s">
        <v>32</v>
      </c>
      <c r="AA58" s="1" t="s">
        <v>60</v>
      </c>
    </row>
    <row r="59" spans="1:27" ht="39.75" customHeight="1" x14ac:dyDescent="0.25">
      <c r="A59" s="38">
        <v>57</v>
      </c>
      <c r="B59" s="53" t="s">
        <v>1411</v>
      </c>
      <c r="C59" s="54" t="s">
        <v>46</v>
      </c>
      <c r="D59" s="46" t="s">
        <v>359</v>
      </c>
      <c r="E59" s="41">
        <f t="shared" ref="E59:E114" si="11">+H59+J59+L59+N59+P59+R59+T59+V59+X59</f>
        <v>2</v>
      </c>
      <c r="F59" s="28">
        <v>285600</v>
      </c>
      <c r="G59" s="28">
        <f t="shared" ref="G59:G114" si="12">+IFERROR(E59*F59," ")</f>
        <v>571200</v>
      </c>
      <c r="H59" s="6"/>
      <c r="I59" s="28">
        <f t="shared" ref="I59:I114" si="13">+IFERROR(H59*$F59," ")</f>
        <v>0</v>
      </c>
      <c r="J59" s="42"/>
      <c r="K59" s="27">
        <f t="shared" ref="K59:K114" si="14">+IFERROR(J59*$F59," ")</f>
        <v>0</v>
      </c>
      <c r="L59" s="44"/>
      <c r="M59" s="27">
        <f t="shared" ref="M59:M114" si="15">+IFERROR(L59*$F59," ")</f>
        <v>0</v>
      </c>
      <c r="N59" s="44"/>
      <c r="O59" s="27">
        <f t="shared" ref="O59:O114" si="16">+IFERROR(N59*$F59," ")</f>
        <v>0</v>
      </c>
      <c r="P59" s="6"/>
      <c r="Q59" s="27">
        <f t="shared" ref="Q59:Q114" si="17">+IFERROR(P59*$F59," ")</f>
        <v>0</v>
      </c>
      <c r="R59" s="6">
        <v>2</v>
      </c>
      <c r="S59" s="27">
        <f t="shared" ref="S59:S114" si="18">+IFERROR(R59*$F59," ")</f>
        <v>571200</v>
      </c>
      <c r="T59" s="45"/>
      <c r="U59" s="27">
        <f t="shared" ref="U59:U114" si="19">+IFERROR(T59*$F59," ")</f>
        <v>0</v>
      </c>
      <c r="V59" s="6"/>
      <c r="W59" s="27">
        <f t="shared" ref="W59:W114" si="20">+IFERROR(V59*$F59," ")</f>
        <v>0</v>
      </c>
      <c r="X59" s="6"/>
      <c r="Y59" s="27">
        <f t="shared" ref="Y59:Y114" si="21">+IFERROR(X59*$F59," ")</f>
        <v>0</v>
      </c>
      <c r="Z59" s="23" t="s">
        <v>32</v>
      </c>
      <c r="AA59" s="1" t="s">
        <v>56</v>
      </c>
    </row>
    <row r="60" spans="1:27" ht="27" x14ac:dyDescent="0.25">
      <c r="A60" s="38">
        <v>58</v>
      </c>
      <c r="B60" s="39" t="s">
        <v>1412</v>
      </c>
      <c r="C60" s="40" t="s">
        <v>46</v>
      </c>
      <c r="D60" s="47" t="s">
        <v>1413</v>
      </c>
      <c r="E60" s="41">
        <f t="shared" si="11"/>
        <v>36</v>
      </c>
      <c r="F60" s="28">
        <v>23252.243000000002</v>
      </c>
      <c r="G60" s="28">
        <f t="shared" si="12"/>
        <v>837080.74800000014</v>
      </c>
      <c r="H60" s="6"/>
      <c r="I60" s="28">
        <f t="shared" si="13"/>
        <v>0</v>
      </c>
      <c r="J60" s="42">
        <v>5</v>
      </c>
      <c r="K60" s="27">
        <f t="shared" si="14"/>
        <v>116261.21500000001</v>
      </c>
      <c r="L60" s="43"/>
      <c r="M60" s="27">
        <f t="shared" si="15"/>
        <v>0</v>
      </c>
      <c r="N60" s="44"/>
      <c r="O60" s="27">
        <f t="shared" si="16"/>
        <v>0</v>
      </c>
      <c r="P60" s="6">
        <v>1</v>
      </c>
      <c r="Q60" s="27">
        <f t="shared" si="17"/>
        <v>23252.243000000002</v>
      </c>
      <c r="R60" s="6">
        <v>10</v>
      </c>
      <c r="S60" s="27">
        <f t="shared" si="18"/>
        <v>232522.43000000002</v>
      </c>
      <c r="T60" s="45"/>
      <c r="U60" s="27">
        <f t="shared" si="19"/>
        <v>0</v>
      </c>
      <c r="V60" s="6">
        <v>20</v>
      </c>
      <c r="W60" s="27">
        <f t="shared" si="20"/>
        <v>465044.86000000004</v>
      </c>
      <c r="X60" s="6"/>
      <c r="Y60" s="27">
        <f t="shared" si="21"/>
        <v>0</v>
      </c>
      <c r="Z60" s="23" t="s">
        <v>32</v>
      </c>
      <c r="AA60" s="1" t="s">
        <v>60</v>
      </c>
    </row>
    <row r="61" spans="1:27" x14ac:dyDescent="0.25">
      <c r="A61" s="38">
        <v>59</v>
      </c>
      <c r="B61" s="39" t="s">
        <v>1414</v>
      </c>
      <c r="C61" s="40" t="s">
        <v>46</v>
      </c>
      <c r="D61" s="47" t="s">
        <v>359</v>
      </c>
      <c r="E61" s="41">
        <f t="shared" si="11"/>
        <v>10</v>
      </c>
      <c r="F61" s="28">
        <v>56144.438000000002</v>
      </c>
      <c r="G61" s="28">
        <f t="shared" si="12"/>
        <v>561444.38</v>
      </c>
      <c r="H61" s="6">
        <v>3</v>
      </c>
      <c r="I61" s="28">
        <f t="shared" si="13"/>
        <v>168433.31400000001</v>
      </c>
      <c r="J61" s="42"/>
      <c r="K61" s="27">
        <f t="shared" si="14"/>
        <v>0</v>
      </c>
      <c r="L61" s="43"/>
      <c r="M61" s="27">
        <f t="shared" si="15"/>
        <v>0</v>
      </c>
      <c r="N61" s="44"/>
      <c r="O61" s="27">
        <f t="shared" si="16"/>
        <v>0</v>
      </c>
      <c r="P61" s="6">
        <v>1</v>
      </c>
      <c r="Q61" s="27">
        <f t="shared" si="17"/>
        <v>56144.438000000002</v>
      </c>
      <c r="R61" s="6">
        <v>2</v>
      </c>
      <c r="S61" s="27">
        <f t="shared" si="18"/>
        <v>112288.876</v>
      </c>
      <c r="T61" s="45"/>
      <c r="U61" s="27">
        <f t="shared" si="19"/>
        <v>0</v>
      </c>
      <c r="V61" s="6">
        <v>4</v>
      </c>
      <c r="W61" s="27">
        <f t="shared" si="20"/>
        <v>224577.75200000001</v>
      </c>
      <c r="X61" s="6"/>
      <c r="Y61" s="27">
        <f t="shared" si="21"/>
        <v>0</v>
      </c>
      <c r="Z61" s="23" t="s">
        <v>32</v>
      </c>
      <c r="AA61" s="1" t="s">
        <v>60</v>
      </c>
    </row>
    <row r="62" spans="1:27" ht="27" x14ac:dyDescent="0.25">
      <c r="A62" s="38">
        <v>60</v>
      </c>
      <c r="B62" s="39" t="s">
        <v>1415</v>
      </c>
      <c r="C62" s="40" t="s">
        <v>1416</v>
      </c>
      <c r="D62" s="47" t="s">
        <v>1417</v>
      </c>
      <c r="E62" s="41">
        <f t="shared" si="11"/>
        <v>8</v>
      </c>
      <c r="F62" s="28">
        <v>957135.326</v>
      </c>
      <c r="G62" s="28">
        <f t="shared" si="12"/>
        <v>7657082.608</v>
      </c>
      <c r="H62" s="43">
        <v>4</v>
      </c>
      <c r="I62" s="28">
        <f t="shared" si="13"/>
        <v>3828541.304</v>
      </c>
      <c r="J62" s="42">
        <v>1</v>
      </c>
      <c r="K62" s="27">
        <f t="shared" si="14"/>
        <v>957135.326</v>
      </c>
      <c r="L62" s="43">
        <v>1</v>
      </c>
      <c r="M62" s="27">
        <f t="shared" si="15"/>
        <v>957135.326</v>
      </c>
      <c r="N62" s="44"/>
      <c r="O62" s="27">
        <f t="shared" si="16"/>
        <v>0</v>
      </c>
      <c r="P62" s="6">
        <v>1</v>
      </c>
      <c r="Q62" s="27">
        <f t="shared" si="17"/>
        <v>957135.326</v>
      </c>
      <c r="R62" s="6"/>
      <c r="S62" s="27">
        <f t="shared" si="18"/>
        <v>0</v>
      </c>
      <c r="T62" s="45">
        <v>1</v>
      </c>
      <c r="U62" s="27">
        <f t="shared" si="19"/>
        <v>957135.326</v>
      </c>
      <c r="V62" s="6"/>
      <c r="W62" s="27">
        <f t="shared" si="20"/>
        <v>0</v>
      </c>
      <c r="X62" s="6"/>
      <c r="Y62" s="27">
        <f t="shared" si="21"/>
        <v>0</v>
      </c>
      <c r="Z62" s="23" t="s">
        <v>31</v>
      </c>
      <c r="AA62" s="1" t="s">
        <v>60</v>
      </c>
    </row>
    <row r="63" spans="1:27" ht="27" x14ac:dyDescent="0.25">
      <c r="A63" s="38">
        <v>61</v>
      </c>
      <c r="B63" s="39" t="s">
        <v>1418</v>
      </c>
      <c r="C63" s="40" t="s">
        <v>1419</v>
      </c>
      <c r="D63" s="47" t="s">
        <v>1417</v>
      </c>
      <c r="E63" s="41">
        <f t="shared" si="11"/>
        <v>7</v>
      </c>
      <c r="F63" s="28">
        <v>843729.15899999999</v>
      </c>
      <c r="G63" s="28">
        <f t="shared" si="12"/>
        <v>5906104.1129999999</v>
      </c>
      <c r="H63" s="43">
        <v>4</v>
      </c>
      <c r="I63" s="28">
        <f t="shared" si="13"/>
        <v>3374916.6359999999</v>
      </c>
      <c r="J63" s="42">
        <v>1</v>
      </c>
      <c r="K63" s="27">
        <f t="shared" si="14"/>
        <v>843729.15899999999</v>
      </c>
      <c r="L63" s="43">
        <v>1</v>
      </c>
      <c r="M63" s="27">
        <f t="shared" si="15"/>
        <v>843729.15899999999</v>
      </c>
      <c r="N63" s="44"/>
      <c r="O63" s="27">
        <f t="shared" si="16"/>
        <v>0</v>
      </c>
      <c r="P63" s="6">
        <v>1</v>
      </c>
      <c r="Q63" s="27">
        <f t="shared" si="17"/>
        <v>843729.15899999999</v>
      </c>
      <c r="R63" s="6"/>
      <c r="S63" s="27">
        <f t="shared" si="18"/>
        <v>0</v>
      </c>
      <c r="T63" s="45"/>
      <c r="U63" s="27">
        <f t="shared" si="19"/>
        <v>0</v>
      </c>
      <c r="V63" s="6"/>
      <c r="W63" s="27">
        <f t="shared" si="20"/>
        <v>0</v>
      </c>
      <c r="X63" s="6"/>
      <c r="Y63" s="27">
        <f t="shared" si="21"/>
        <v>0</v>
      </c>
      <c r="Z63" s="23" t="s">
        <v>31</v>
      </c>
      <c r="AA63" s="1" t="s">
        <v>60</v>
      </c>
    </row>
    <row r="64" spans="1:27" ht="27" x14ac:dyDescent="0.25">
      <c r="A64" s="38">
        <v>62</v>
      </c>
      <c r="B64" s="39" t="s">
        <v>1420</v>
      </c>
      <c r="C64" s="40" t="s">
        <v>1421</v>
      </c>
      <c r="D64" s="47" t="s">
        <v>1343</v>
      </c>
      <c r="E64" s="41">
        <f t="shared" si="11"/>
        <v>7</v>
      </c>
      <c r="F64" s="28">
        <v>1866558.9294122809</v>
      </c>
      <c r="G64" s="28">
        <f t="shared" si="12"/>
        <v>13065912.505885966</v>
      </c>
      <c r="H64" s="43">
        <v>1</v>
      </c>
      <c r="I64" s="28">
        <f t="shared" si="13"/>
        <v>1866558.9294122809</v>
      </c>
      <c r="J64" s="42">
        <v>1</v>
      </c>
      <c r="K64" s="27">
        <f t="shared" si="14"/>
        <v>1866558.9294122809</v>
      </c>
      <c r="L64" s="43">
        <v>1</v>
      </c>
      <c r="M64" s="27">
        <f t="shared" si="15"/>
        <v>1866558.9294122809</v>
      </c>
      <c r="N64" s="44"/>
      <c r="O64" s="27">
        <f t="shared" si="16"/>
        <v>0</v>
      </c>
      <c r="P64" s="6">
        <v>1</v>
      </c>
      <c r="Q64" s="27">
        <f t="shared" si="17"/>
        <v>1866558.9294122809</v>
      </c>
      <c r="R64" s="6">
        <v>1</v>
      </c>
      <c r="S64" s="27">
        <f t="shared" si="18"/>
        <v>1866558.9294122809</v>
      </c>
      <c r="T64" s="45"/>
      <c r="U64" s="27">
        <f t="shared" si="19"/>
        <v>0</v>
      </c>
      <c r="V64" s="6">
        <v>2</v>
      </c>
      <c r="W64" s="27">
        <f t="shared" si="20"/>
        <v>3733117.8588245618</v>
      </c>
      <c r="X64" s="6"/>
      <c r="Y64" s="27">
        <f t="shared" si="21"/>
        <v>0</v>
      </c>
      <c r="Z64" s="23" t="s">
        <v>31</v>
      </c>
      <c r="AA64" s="1" t="s">
        <v>60</v>
      </c>
    </row>
    <row r="65" spans="1:27" ht="27" x14ac:dyDescent="0.25">
      <c r="A65" s="38">
        <v>63</v>
      </c>
      <c r="B65" s="39" t="s">
        <v>1422</v>
      </c>
      <c r="C65" s="40" t="s">
        <v>1423</v>
      </c>
      <c r="D65" s="47" t="s">
        <v>1417</v>
      </c>
      <c r="E65" s="41">
        <f t="shared" si="11"/>
        <v>5</v>
      </c>
      <c r="F65" s="28">
        <v>1668544.101</v>
      </c>
      <c r="G65" s="28">
        <f t="shared" si="12"/>
        <v>8342720.5049999999</v>
      </c>
      <c r="H65" s="43">
        <v>2</v>
      </c>
      <c r="I65" s="28">
        <f t="shared" si="13"/>
        <v>3337088.202</v>
      </c>
      <c r="J65" s="42">
        <v>1</v>
      </c>
      <c r="K65" s="27">
        <f t="shared" si="14"/>
        <v>1668544.101</v>
      </c>
      <c r="L65" s="43">
        <v>1</v>
      </c>
      <c r="M65" s="27">
        <f t="shared" si="15"/>
        <v>1668544.101</v>
      </c>
      <c r="N65" s="44"/>
      <c r="O65" s="27">
        <f t="shared" si="16"/>
        <v>0</v>
      </c>
      <c r="P65" s="6">
        <v>1</v>
      </c>
      <c r="Q65" s="27">
        <f t="shared" si="17"/>
        <v>1668544.101</v>
      </c>
      <c r="R65" s="6"/>
      <c r="S65" s="27">
        <f t="shared" si="18"/>
        <v>0</v>
      </c>
      <c r="T65" s="45"/>
      <c r="U65" s="27">
        <f t="shared" si="19"/>
        <v>0</v>
      </c>
      <c r="V65" s="6"/>
      <c r="W65" s="27">
        <f t="shared" si="20"/>
        <v>0</v>
      </c>
      <c r="X65" s="6"/>
      <c r="Y65" s="27">
        <f t="shared" si="21"/>
        <v>0</v>
      </c>
      <c r="Z65" s="23" t="s">
        <v>31</v>
      </c>
      <c r="AA65" s="1" t="s">
        <v>60</v>
      </c>
    </row>
    <row r="66" spans="1:27" x14ac:dyDescent="0.25">
      <c r="A66" s="38">
        <v>64</v>
      </c>
      <c r="B66" s="39" t="s">
        <v>1424</v>
      </c>
      <c r="C66" s="40" t="s">
        <v>1425</v>
      </c>
      <c r="D66" s="47" t="s">
        <v>1426</v>
      </c>
      <c r="E66" s="41">
        <f t="shared" si="11"/>
        <v>37</v>
      </c>
      <c r="F66" s="28">
        <v>109775.12</v>
      </c>
      <c r="G66" s="28">
        <f t="shared" si="12"/>
        <v>4061679.44</v>
      </c>
      <c r="H66" s="6"/>
      <c r="I66" s="28">
        <f t="shared" si="13"/>
        <v>0</v>
      </c>
      <c r="J66" s="42"/>
      <c r="K66" s="27">
        <f t="shared" si="14"/>
        <v>0</v>
      </c>
      <c r="L66" s="43"/>
      <c r="M66" s="27">
        <f t="shared" si="15"/>
        <v>0</v>
      </c>
      <c r="N66" s="44"/>
      <c r="O66" s="27">
        <f t="shared" si="16"/>
        <v>0</v>
      </c>
      <c r="P66" s="6">
        <v>2</v>
      </c>
      <c r="Q66" s="27">
        <f t="shared" si="17"/>
        <v>219550.24</v>
      </c>
      <c r="R66" s="6">
        <v>2</v>
      </c>
      <c r="S66" s="27">
        <f t="shared" si="18"/>
        <v>219550.24</v>
      </c>
      <c r="T66" s="45"/>
      <c r="U66" s="27">
        <f t="shared" si="19"/>
        <v>0</v>
      </c>
      <c r="V66" s="6">
        <v>3</v>
      </c>
      <c r="W66" s="27">
        <f t="shared" si="20"/>
        <v>329325.36</v>
      </c>
      <c r="X66" s="6">
        <v>30</v>
      </c>
      <c r="Y66" s="27">
        <f t="shared" si="21"/>
        <v>3293253.5999999996</v>
      </c>
      <c r="Z66" s="23" t="s">
        <v>32</v>
      </c>
      <c r="AA66" s="1" t="s">
        <v>48</v>
      </c>
    </row>
    <row r="67" spans="1:27" ht="27" x14ac:dyDescent="0.25">
      <c r="A67" s="38">
        <v>65</v>
      </c>
      <c r="B67" s="53" t="s">
        <v>1427</v>
      </c>
      <c r="C67" s="54" t="s">
        <v>1428</v>
      </c>
      <c r="D67" s="53" t="s">
        <v>1429</v>
      </c>
      <c r="E67" s="41">
        <f t="shared" si="11"/>
        <v>1</v>
      </c>
      <c r="F67" s="28">
        <v>3216570</v>
      </c>
      <c r="G67" s="28">
        <f t="shared" si="12"/>
        <v>3216570</v>
      </c>
      <c r="H67" s="6"/>
      <c r="I67" s="28">
        <f t="shared" si="13"/>
        <v>0</v>
      </c>
      <c r="J67" s="42"/>
      <c r="K67" s="27">
        <f t="shared" si="14"/>
        <v>0</v>
      </c>
      <c r="L67" s="44"/>
      <c r="M67" s="27">
        <f t="shared" si="15"/>
        <v>0</v>
      </c>
      <c r="N67" s="44"/>
      <c r="O67" s="27">
        <f t="shared" si="16"/>
        <v>0</v>
      </c>
      <c r="P67" s="6"/>
      <c r="Q67" s="27">
        <f t="shared" si="17"/>
        <v>0</v>
      </c>
      <c r="R67" s="6"/>
      <c r="S67" s="27">
        <f t="shared" si="18"/>
        <v>0</v>
      </c>
      <c r="T67" s="45"/>
      <c r="U67" s="27">
        <f t="shared" si="19"/>
        <v>0</v>
      </c>
      <c r="V67" s="6">
        <v>1</v>
      </c>
      <c r="W67" s="27">
        <f t="shared" si="20"/>
        <v>3216570</v>
      </c>
      <c r="X67" s="6"/>
      <c r="Y67" s="27">
        <f t="shared" si="21"/>
        <v>0</v>
      </c>
      <c r="Z67" s="23" t="s">
        <v>32</v>
      </c>
      <c r="AA67" s="1" t="s">
        <v>60</v>
      </c>
    </row>
    <row r="68" spans="1:27" ht="27" x14ac:dyDescent="0.25">
      <c r="A68" s="38">
        <v>66</v>
      </c>
      <c r="B68" s="53" t="s">
        <v>1430</v>
      </c>
      <c r="C68" s="54" t="s">
        <v>1428</v>
      </c>
      <c r="D68" s="53" t="s">
        <v>1429</v>
      </c>
      <c r="E68" s="41">
        <f t="shared" si="11"/>
        <v>5</v>
      </c>
      <c r="F68" s="28">
        <v>3599750</v>
      </c>
      <c r="G68" s="28">
        <f t="shared" si="12"/>
        <v>17998750</v>
      </c>
      <c r="H68" s="43"/>
      <c r="I68" s="28">
        <f t="shared" si="13"/>
        <v>0</v>
      </c>
      <c r="J68" s="42"/>
      <c r="K68" s="27">
        <f t="shared" si="14"/>
        <v>0</v>
      </c>
      <c r="L68" s="44"/>
      <c r="M68" s="27">
        <f t="shared" si="15"/>
        <v>0</v>
      </c>
      <c r="N68" s="44"/>
      <c r="O68" s="27">
        <f t="shared" si="16"/>
        <v>0</v>
      </c>
      <c r="P68" s="6"/>
      <c r="Q68" s="27">
        <f t="shared" si="17"/>
        <v>0</v>
      </c>
      <c r="R68" s="6"/>
      <c r="S68" s="27">
        <f t="shared" si="18"/>
        <v>0</v>
      </c>
      <c r="T68" s="45"/>
      <c r="U68" s="27">
        <f t="shared" si="19"/>
        <v>0</v>
      </c>
      <c r="V68" s="6">
        <v>5</v>
      </c>
      <c r="W68" s="27">
        <f t="shared" si="20"/>
        <v>17998750</v>
      </c>
      <c r="X68" s="6"/>
      <c r="Y68" s="27">
        <f t="shared" si="21"/>
        <v>0</v>
      </c>
      <c r="Z68" s="23" t="s">
        <v>32</v>
      </c>
      <c r="AA68" s="1" t="s">
        <v>60</v>
      </c>
    </row>
    <row r="69" spans="1:27" x14ac:dyDescent="0.25">
      <c r="A69" s="38">
        <v>67</v>
      </c>
      <c r="B69" s="55" t="s">
        <v>1431</v>
      </c>
      <c r="C69" s="47" t="s">
        <v>46</v>
      </c>
      <c r="D69" s="47" t="s">
        <v>1432</v>
      </c>
      <c r="E69" s="41">
        <f t="shared" si="11"/>
        <v>9</v>
      </c>
      <c r="F69" s="28">
        <v>30753.170000000002</v>
      </c>
      <c r="G69" s="28">
        <f t="shared" si="12"/>
        <v>276778.53000000003</v>
      </c>
      <c r="H69" s="6"/>
      <c r="I69" s="28">
        <f t="shared" si="13"/>
        <v>0</v>
      </c>
      <c r="J69" s="42">
        <v>8</v>
      </c>
      <c r="K69" s="27">
        <f t="shared" si="14"/>
        <v>246025.36000000002</v>
      </c>
      <c r="L69" s="44"/>
      <c r="M69" s="27">
        <f t="shared" si="15"/>
        <v>0</v>
      </c>
      <c r="N69" s="44"/>
      <c r="O69" s="27">
        <f t="shared" si="16"/>
        <v>0</v>
      </c>
      <c r="P69" s="6"/>
      <c r="Q69" s="27">
        <f t="shared" si="17"/>
        <v>0</v>
      </c>
      <c r="R69" s="6">
        <v>1</v>
      </c>
      <c r="S69" s="27">
        <f t="shared" si="18"/>
        <v>30753.170000000002</v>
      </c>
      <c r="T69" s="45"/>
      <c r="U69" s="27">
        <f t="shared" si="19"/>
        <v>0</v>
      </c>
      <c r="V69" s="6"/>
      <c r="W69" s="27">
        <f t="shared" si="20"/>
        <v>0</v>
      </c>
      <c r="X69" s="6"/>
      <c r="Y69" s="27">
        <f t="shared" si="21"/>
        <v>0</v>
      </c>
      <c r="Z69" s="23" t="s">
        <v>32</v>
      </c>
      <c r="AA69" s="1" t="s">
        <v>41</v>
      </c>
    </row>
    <row r="70" spans="1:27" x14ac:dyDescent="0.25">
      <c r="A70" s="38">
        <v>68</v>
      </c>
      <c r="B70" s="39" t="s">
        <v>1433</v>
      </c>
      <c r="C70" s="47" t="s">
        <v>46</v>
      </c>
      <c r="D70" s="47" t="s">
        <v>1432</v>
      </c>
      <c r="E70" s="41">
        <f t="shared" si="11"/>
        <v>108</v>
      </c>
      <c r="F70" s="28">
        <v>18812.829000000002</v>
      </c>
      <c r="G70" s="28">
        <f t="shared" si="12"/>
        <v>2031785.5320000001</v>
      </c>
      <c r="H70" s="43">
        <v>2</v>
      </c>
      <c r="I70" s="28">
        <f t="shared" si="13"/>
        <v>37625.658000000003</v>
      </c>
      <c r="J70" s="42">
        <v>1</v>
      </c>
      <c r="K70" s="27">
        <f t="shared" si="14"/>
        <v>18812.829000000002</v>
      </c>
      <c r="L70" s="23"/>
      <c r="M70" s="27">
        <f t="shared" si="15"/>
        <v>0</v>
      </c>
      <c r="N70" s="44"/>
      <c r="O70" s="27">
        <f t="shared" si="16"/>
        <v>0</v>
      </c>
      <c r="P70" s="6"/>
      <c r="Q70" s="27">
        <f t="shared" si="17"/>
        <v>0</v>
      </c>
      <c r="R70" s="6"/>
      <c r="S70" s="27">
        <f t="shared" si="18"/>
        <v>0</v>
      </c>
      <c r="T70" s="45"/>
      <c r="U70" s="27">
        <f t="shared" si="19"/>
        <v>0</v>
      </c>
      <c r="V70" s="6">
        <v>5</v>
      </c>
      <c r="W70" s="27">
        <f t="shared" si="20"/>
        <v>94064.145000000004</v>
      </c>
      <c r="X70" s="6">
        <v>100</v>
      </c>
      <c r="Y70" s="27">
        <f t="shared" si="21"/>
        <v>1881282.9000000001</v>
      </c>
      <c r="Z70" s="23" t="s">
        <v>32</v>
      </c>
      <c r="AA70" s="1" t="s">
        <v>48</v>
      </c>
    </row>
    <row r="71" spans="1:27" x14ac:dyDescent="0.25">
      <c r="A71" s="38">
        <v>69</v>
      </c>
      <c r="B71" s="39" t="s">
        <v>1434</v>
      </c>
      <c r="C71" s="47" t="s">
        <v>46</v>
      </c>
      <c r="D71" s="47" t="s">
        <v>1435</v>
      </c>
      <c r="E71" s="41">
        <f t="shared" si="11"/>
        <v>3</v>
      </c>
      <c r="F71" s="28">
        <v>11602.225381365422</v>
      </c>
      <c r="G71" s="28">
        <f t="shared" si="12"/>
        <v>34806.676144096265</v>
      </c>
      <c r="H71" s="43">
        <v>3</v>
      </c>
      <c r="I71" s="28">
        <f t="shared" si="13"/>
        <v>34806.676144096265</v>
      </c>
      <c r="J71" s="42"/>
      <c r="K71" s="27">
        <f t="shared" si="14"/>
        <v>0</v>
      </c>
      <c r="L71" s="43"/>
      <c r="M71" s="27">
        <f t="shared" si="15"/>
        <v>0</v>
      </c>
      <c r="N71" s="44"/>
      <c r="O71" s="27">
        <f t="shared" si="16"/>
        <v>0</v>
      </c>
      <c r="P71" s="6"/>
      <c r="Q71" s="27">
        <f t="shared" si="17"/>
        <v>0</v>
      </c>
      <c r="R71" s="6"/>
      <c r="S71" s="27">
        <f t="shared" si="18"/>
        <v>0</v>
      </c>
      <c r="T71" s="45"/>
      <c r="U71" s="27">
        <f t="shared" si="19"/>
        <v>0</v>
      </c>
      <c r="V71" s="6"/>
      <c r="W71" s="27">
        <f t="shared" si="20"/>
        <v>0</v>
      </c>
      <c r="X71" s="6"/>
      <c r="Y71" s="27">
        <f t="shared" si="21"/>
        <v>0</v>
      </c>
      <c r="Z71" s="23" t="s">
        <v>32</v>
      </c>
      <c r="AA71" s="1" t="s">
        <v>33</v>
      </c>
    </row>
    <row r="72" spans="1:27" x14ac:dyDescent="0.25">
      <c r="A72" s="38">
        <v>70</v>
      </c>
      <c r="B72" s="39" t="s">
        <v>1436</v>
      </c>
      <c r="C72" s="40" t="s">
        <v>46</v>
      </c>
      <c r="D72" s="47" t="s">
        <v>359</v>
      </c>
      <c r="E72" s="41">
        <f t="shared" si="11"/>
        <v>215</v>
      </c>
      <c r="F72" s="28">
        <v>13816.1522</v>
      </c>
      <c r="G72" s="28">
        <f t="shared" si="12"/>
        <v>2970472.7230000002</v>
      </c>
      <c r="H72" s="43">
        <v>100</v>
      </c>
      <c r="I72" s="28">
        <f t="shared" si="13"/>
        <v>1381615.22</v>
      </c>
      <c r="J72" s="42">
        <v>15</v>
      </c>
      <c r="K72" s="27">
        <f t="shared" si="14"/>
        <v>207242.283</v>
      </c>
      <c r="L72" s="43"/>
      <c r="M72" s="27">
        <f t="shared" si="15"/>
        <v>0</v>
      </c>
      <c r="N72" s="44"/>
      <c r="O72" s="27">
        <f t="shared" si="16"/>
        <v>0</v>
      </c>
      <c r="P72" s="6"/>
      <c r="Q72" s="27">
        <f t="shared" si="17"/>
        <v>0</v>
      </c>
      <c r="R72" s="6"/>
      <c r="S72" s="27">
        <f t="shared" si="18"/>
        <v>0</v>
      </c>
      <c r="T72" s="45"/>
      <c r="U72" s="27">
        <f t="shared" si="19"/>
        <v>0</v>
      </c>
      <c r="V72" s="6"/>
      <c r="W72" s="27">
        <f t="shared" si="20"/>
        <v>0</v>
      </c>
      <c r="X72" s="6">
        <v>100</v>
      </c>
      <c r="Y72" s="27">
        <f t="shared" si="21"/>
        <v>1381615.22</v>
      </c>
      <c r="Z72" s="23" t="s">
        <v>32</v>
      </c>
      <c r="AA72" s="1" t="s">
        <v>48</v>
      </c>
    </row>
    <row r="73" spans="1:27" x14ac:dyDescent="0.25">
      <c r="A73" s="38">
        <v>71</v>
      </c>
      <c r="B73" s="39" t="s">
        <v>1437</v>
      </c>
      <c r="C73" s="40" t="s">
        <v>46</v>
      </c>
      <c r="D73" s="47" t="s">
        <v>1438</v>
      </c>
      <c r="E73" s="41">
        <f t="shared" si="11"/>
        <v>24</v>
      </c>
      <c r="F73" s="28">
        <v>16005.023999999999</v>
      </c>
      <c r="G73" s="28">
        <f t="shared" si="12"/>
        <v>384120.576</v>
      </c>
      <c r="H73" s="6"/>
      <c r="I73" s="28">
        <f t="shared" si="13"/>
        <v>0</v>
      </c>
      <c r="J73" s="42">
        <v>2</v>
      </c>
      <c r="K73" s="27">
        <f t="shared" si="14"/>
        <v>32010.047999999999</v>
      </c>
      <c r="L73" s="43"/>
      <c r="M73" s="27">
        <f t="shared" si="15"/>
        <v>0</v>
      </c>
      <c r="N73" s="44"/>
      <c r="O73" s="27">
        <f t="shared" si="16"/>
        <v>0</v>
      </c>
      <c r="P73" s="6">
        <v>2</v>
      </c>
      <c r="Q73" s="27">
        <f t="shared" si="17"/>
        <v>32010.047999999999</v>
      </c>
      <c r="R73" s="6"/>
      <c r="S73" s="27">
        <f t="shared" si="18"/>
        <v>0</v>
      </c>
      <c r="T73" s="45"/>
      <c r="U73" s="27">
        <f t="shared" si="19"/>
        <v>0</v>
      </c>
      <c r="V73" s="6">
        <v>20</v>
      </c>
      <c r="W73" s="27">
        <f t="shared" si="20"/>
        <v>320100.47999999998</v>
      </c>
      <c r="X73" s="6"/>
      <c r="Y73" s="27">
        <f t="shared" si="21"/>
        <v>0</v>
      </c>
      <c r="Z73" s="23" t="s">
        <v>32</v>
      </c>
      <c r="AA73" s="1" t="s">
        <v>60</v>
      </c>
    </row>
    <row r="74" spans="1:27" x14ac:dyDescent="0.25">
      <c r="A74" s="38">
        <v>72</v>
      </c>
      <c r="B74" s="39" t="s">
        <v>1439</v>
      </c>
      <c r="C74" s="47" t="s">
        <v>46</v>
      </c>
      <c r="D74" s="47" t="s">
        <v>1426</v>
      </c>
      <c r="E74" s="41">
        <f t="shared" si="11"/>
        <v>2</v>
      </c>
      <c r="F74" s="28">
        <v>45759.794011774138</v>
      </c>
      <c r="G74" s="28">
        <f t="shared" si="12"/>
        <v>91519.588023548276</v>
      </c>
      <c r="H74" s="6"/>
      <c r="I74" s="28">
        <f t="shared" si="13"/>
        <v>0</v>
      </c>
      <c r="J74" s="42">
        <v>1</v>
      </c>
      <c r="K74" s="27">
        <f t="shared" si="14"/>
        <v>45759.794011774138</v>
      </c>
      <c r="L74" s="43"/>
      <c r="M74" s="27">
        <f t="shared" si="15"/>
        <v>0</v>
      </c>
      <c r="N74" s="44"/>
      <c r="O74" s="27">
        <f t="shared" si="16"/>
        <v>0</v>
      </c>
      <c r="P74" s="6"/>
      <c r="Q74" s="27">
        <f t="shared" si="17"/>
        <v>0</v>
      </c>
      <c r="R74" s="6"/>
      <c r="S74" s="27">
        <f t="shared" si="18"/>
        <v>0</v>
      </c>
      <c r="T74" s="45"/>
      <c r="U74" s="27">
        <f t="shared" si="19"/>
        <v>0</v>
      </c>
      <c r="V74" s="6">
        <v>1</v>
      </c>
      <c r="W74" s="27">
        <f t="shared" si="20"/>
        <v>45759.794011774138</v>
      </c>
      <c r="X74" s="6"/>
      <c r="Y74" s="27">
        <f t="shared" si="21"/>
        <v>0</v>
      </c>
      <c r="Z74" s="23" t="s">
        <v>32</v>
      </c>
      <c r="AA74" s="1" t="s">
        <v>41</v>
      </c>
    </row>
    <row r="75" spans="1:27" x14ac:dyDescent="0.25">
      <c r="A75" s="38">
        <v>73</v>
      </c>
      <c r="B75" s="39" t="s">
        <v>1440</v>
      </c>
      <c r="C75" s="40" t="s">
        <v>46</v>
      </c>
      <c r="D75" s="47" t="s">
        <v>1438</v>
      </c>
      <c r="E75" s="41">
        <f t="shared" si="11"/>
        <v>87</v>
      </c>
      <c r="F75" s="28">
        <v>60015.388999999996</v>
      </c>
      <c r="G75" s="28">
        <f t="shared" si="12"/>
        <v>5221338.8429999994</v>
      </c>
      <c r="H75" s="6"/>
      <c r="I75" s="28">
        <f t="shared" si="13"/>
        <v>0</v>
      </c>
      <c r="J75" s="42">
        <v>1</v>
      </c>
      <c r="K75" s="27">
        <f t="shared" si="14"/>
        <v>60015.388999999996</v>
      </c>
      <c r="L75" s="43"/>
      <c r="M75" s="27">
        <f t="shared" si="15"/>
        <v>0</v>
      </c>
      <c r="N75" s="44"/>
      <c r="O75" s="27">
        <f t="shared" si="16"/>
        <v>0</v>
      </c>
      <c r="P75" s="6">
        <v>4</v>
      </c>
      <c r="Q75" s="27">
        <f t="shared" si="17"/>
        <v>240061.55599999998</v>
      </c>
      <c r="R75" s="6">
        <v>2</v>
      </c>
      <c r="S75" s="27">
        <f t="shared" si="18"/>
        <v>120030.77799999999</v>
      </c>
      <c r="T75" s="45"/>
      <c r="U75" s="27">
        <f t="shared" si="19"/>
        <v>0</v>
      </c>
      <c r="V75" s="6"/>
      <c r="W75" s="27">
        <f t="shared" si="20"/>
        <v>0</v>
      </c>
      <c r="X75" s="6">
        <v>80</v>
      </c>
      <c r="Y75" s="27">
        <f t="shared" si="21"/>
        <v>4801231.1199999992</v>
      </c>
      <c r="Z75" s="23" t="s">
        <v>32</v>
      </c>
      <c r="AA75" s="1" t="s">
        <v>48</v>
      </c>
    </row>
    <row r="76" spans="1:27" x14ac:dyDescent="0.25">
      <c r="A76" s="38">
        <v>74</v>
      </c>
      <c r="B76" s="39" t="s">
        <v>1441</v>
      </c>
      <c r="C76" s="40" t="s">
        <v>46</v>
      </c>
      <c r="D76" s="47" t="s">
        <v>1426</v>
      </c>
      <c r="E76" s="41">
        <f t="shared" si="11"/>
        <v>176</v>
      </c>
      <c r="F76" s="28">
        <v>8002.5119999999997</v>
      </c>
      <c r="G76" s="28">
        <f t="shared" si="12"/>
        <v>1408442.112</v>
      </c>
      <c r="H76" s="6"/>
      <c r="I76" s="28">
        <f t="shared" si="13"/>
        <v>0</v>
      </c>
      <c r="J76" s="42">
        <v>2</v>
      </c>
      <c r="K76" s="27">
        <f t="shared" si="14"/>
        <v>16005.023999999999</v>
      </c>
      <c r="L76" s="44"/>
      <c r="M76" s="27">
        <f t="shared" si="15"/>
        <v>0</v>
      </c>
      <c r="N76" s="44"/>
      <c r="O76" s="27">
        <f t="shared" si="16"/>
        <v>0</v>
      </c>
      <c r="P76" s="6"/>
      <c r="Q76" s="27">
        <f t="shared" si="17"/>
        <v>0</v>
      </c>
      <c r="R76" s="6">
        <v>2</v>
      </c>
      <c r="S76" s="27">
        <f t="shared" si="18"/>
        <v>16005.023999999999</v>
      </c>
      <c r="T76" s="45"/>
      <c r="U76" s="27">
        <f t="shared" si="19"/>
        <v>0</v>
      </c>
      <c r="V76" s="6"/>
      <c r="W76" s="27">
        <f t="shared" si="20"/>
        <v>0</v>
      </c>
      <c r="X76" s="6">
        <v>172</v>
      </c>
      <c r="Y76" s="27">
        <f t="shared" si="21"/>
        <v>1376432.064</v>
      </c>
      <c r="Z76" s="23" t="s">
        <v>32</v>
      </c>
      <c r="AA76" s="1" t="s">
        <v>48</v>
      </c>
    </row>
    <row r="77" spans="1:27" x14ac:dyDescent="0.25">
      <c r="A77" s="38">
        <v>75</v>
      </c>
      <c r="B77" s="39" t="s">
        <v>1442</v>
      </c>
      <c r="C77" s="40" t="s">
        <v>46</v>
      </c>
      <c r="D77" s="47" t="s">
        <v>1443</v>
      </c>
      <c r="E77" s="41">
        <f t="shared" si="11"/>
        <v>23</v>
      </c>
      <c r="F77" s="28">
        <v>116099.851</v>
      </c>
      <c r="G77" s="28">
        <f t="shared" si="12"/>
        <v>2670296.5729999999</v>
      </c>
      <c r="H77" s="6"/>
      <c r="I77" s="28">
        <f t="shared" si="13"/>
        <v>0</v>
      </c>
      <c r="J77" s="42">
        <v>1</v>
      </c>
      <c r="K77" s="27">
        <f t="shared" si="14"/>
        <v>116099.851</v>
      </c>
      <c r="L77" s="43">
        <v>1</v>
      </c>
      <c r="M77" s="27">
        <f t="shared" si="15"/>
        <v>116099.851</v>
      </c>
      <c r="N77" s="44"/>
      <c r="O77" s="27">
        <f t="shared" si="16"/>
        <v>0</v>
      </c>
      <c r="P77" s="6"/>
      <c r="Q77" s="27">
        <f t="shared" si="17"/>
        <v>0</v>
      </c>
      <c r="R77" s="6"/>
      <c r="S77" s="27">
        <f t="shared" si="18"/>
        <v>0</v>
      </c>
      <c r="T77" s="45"/>
      <c r="U77" s="27">
        <f t="shared" si="19"/>
        <v>0</v>
      </c>
      <c r="V77" s="6">
        <v>1</v>
      </c>
      <c r="W77" s="27">
        <f t="shared" si="20"/>
        <v>116099.851</v>
      </c>
      <c r="X77" s="6">
        <v>20</v>
      </c>
      <c r="Y77" s="27">
        <f t="shared" si="21"/>
        <v>2321997.02</v>
      </c>
      <c r="Z77" s="23" t="s">
        <v>32</v>
      </c>
      <c r="AA77" s="1" t="s">
        <v>48</v>
      </c>
    </row>
    <row r="78" spans="1:27" x14ac:dyDescent="0.25">
      <c r="A78" s="38">
        <v>76</v>
      </c>
      <c r="B78" s="39" t="s">
        <v>1444</v>
      </c>
      <c r="C78" s="40" t="s">
        <v>46</v>
      </c>
      <c r="D78" s="56" t="s">
        <v>1426</v>
      </c>
      <c r="E78" s="41">
        <f t="shared" si="11"/>
        <v>25</v>
      </c>
      <c r="F78" s="28">
        <v>28560</v>
      </c>
      <c r="G78" s="28">
        <f t="shared" si="12"/>
        <v>714000</v>
      </c>
      <c r="H78" s="6"/>
      <c r="I78" s="28">
        <f t="shared" si="13"/>
        <v>0</v>
      </c>
      <c r="J78" s="42">
        <v>5</v>
      </c>
      <c r="K78" s="27">
        <f t="shared" si="14"/>
        <v>142800</v>
      </c>
      <c r="L78" s="44"/>
      <c r="M78" s="27">
        <f t="shared" si="15"/>
        <v>0</v>
      </c>
      <c r="N78" s="44"/>
      <c r="O78" s="27">
        <f t="shared" si="16"/>
        <v>0</v>
      </c>
      <c r="P78" s="6"/>
      <c r="Q78" s="27">
        <f t="shared" si="17"/>
        <v>0</v>
      </c>
      <c r="R78" s="6"/>
      <c r="S78" s="27">
        <f t="shared" si="18"/>
        <v>0</v>
      </c>
      <c r="T78" s="45"/>
      <c r="U78" s="27">
        <f t="shared" si="19"/>
        <v>0</v>
      </c>
      <c r="V78" s="6"/>
      <c r="W78" s="27">
        <f t="shared" si="20"/>
        <v>0</v>
      </c>
      <c r="X78" s="6">
        <v>20</v>
      </c>
      <c r="Y78" s="27">
        <f t="shared" si="21"/>
        <v>571200</v>
      </c>
      <c r="Z78" s="23" t="s">
        <v>32</v>
      </c>
      <c r="AA78" s="1" t="s">
        <v>48</v>
      </c>
    </row>
    <row r="79" spans="1:27" ht="27" x14ac:dyDescent="0.25">
      <c r="A79" s="38">
        <v>77</v>
      </c>
      <c r="B79" s="52" t="s">
        <v>1445</v>
      </c>
      <c r="C79" s="40" t="s">
        <v>46</v>
      </c>
      <c r="D79" s="47" t="s">
        <v>1446</v>
      </c>
      <c r="E79" s="41">
        <f t="shared" si="11"/>
        <v>64</v>
      </c>
      <c r="F79" s="28">
        <v>504056.86800000002</v>
      </c>
      <c r="G79" s="28">
        <f t="shared" si="12"/>
        <v>32259639.552000001</v>
      </c>
      <c r="H79" s="6"/>
      <c r="I79" s="28">
        <f t="shared" si="13"/>
        <v>0</v>
      </c>
      <c r="J79" s="42">
        <v>1</v>
      </c>
      <c r="K79" s="27">
        <f t="shared" si="14"/>
        <v>504056.86800000002</v>
      </c>
      <c r="L79" s="43"/>
      <c r="M79" s="27">
        <f t="shared" si="15"/>
        <v>0</v>
      </c>
      <c r="N79" s="44"/>
      <c r="O79" s="27">
        <f t="shared" si="16"/>
        <v>0</v>
      </c>
      <c r="P79" s="6">
        <v>2</v>
      </c>
      <c r="Q79" s="27">
        <f t="shared" si="17"/>
        <v>1008113.736</v>
      </c>
      <c r="R79" s="6">
        <v>1</v>
      </c>
      <c r="S79" s="27">
        <f t="shared" si="18"/>
        <v>504056.86800000002</v>
      </c>
      <c r="T79" s="45"/>
      <c r="U79" s="27">
        <f t="shared" si="19"/>
        <v>0</v>
      </c>
      <c r="V79" s="6"/>
      <c r="W79" s="27">
        <f t="shared" si="20"/>
        <v>0</v>
      </c>
      <c r="X79" s="6">
        <v>60</v>
      </c>
      <c r="Y79" s="27">
        <f t="shared" si="21"/>
        <v>30243412.080000002</v>
      </c>
      <c r="Z79" s="23" t="s">
        <v>32</v>
      </c>
      <c r="AA79" s="1" t="s">
        <v>48</v>
      </c>
    </row>
    <row r="80" spans="1:27" ht="27" x14ac:dyDescent="0.25">
      <c r="A80" s="38">
        <v>78</v>
      </c>
      <c r="B80" s="52" t="s">
        <v>1447</v>
      </c>
      <c r="C80" s="40" t="s">
        <v>46</v>
      </c>
      <c r="D80" s="47" t="s">
        <v>1446</v>
      </c>
      <c r="E80" s="41">
        <f t="shared" si="11"/>
        <v>63</v>
      </c>
      <c r="F80" s="28">
        <v>367487.11300000001</v>
      </c>
      <c r="G80" s="28">
        <f t="shared" si="12"/>
        <v>23151688.118999999</v>
      </c>
      <c r="H80" s="6"/>
      <c r="I80" s="28">
        <f t="shared" si="13"/>
        <v>0</v>
      </c>
      <c r="J80" s="42">
        <v>1</v>
      </c>
      <c r="K80" s="27">
        <f t="shared" si="14"/>
        <v>367487.11300000001</v>
      </c>
      <c r="L80" s="43"/>
      <c r="M80" s="27">
        <f t="shared" si="15"/>
        <v>0</v>
      </c>
      <c r="N80" s="44"/>
      <c r="O80" s="27">
        <f t="shared" si="16"/>
        <v>0</v>
      </c>
      <c r="P80" s="6">
        <v>2</v>
      </c>
      <c r="Q80" s="27">
        <f t="shared" si="17"/>
        <v>734974.22600000002</v>
      </c>
      <c r="R80" s="6"/>
      <c r="S80" s="27">
        <f t="shared" si="18"/>
        <v>0</v>
      </c>
      <c r="T80" s="45"/>
      <c r="U80" s="27">
        <f t="shared" si="19"/>
        <v>0</v>
      </c>
      <c r="V80" s="6"/>
      <c r="W80" s="27">
        <f t="shared" si="20"/>
        <v>0</v>
      </c>
      <c r="X80" s="6">
        <v>60</v>
      </c>
      <c r="Y80" s="27">
        <f t="shared" si="21"/>
        <v>22049226.780000001</v>
      </c>
      <c r="Z80" s="23" t="s">
        <v>32</v>
      </c>
      <c r="AA80" s="1" t="s">
        <v>48</v>
      </c>
    </row>
    <row r="81" spans="1:27" ht="27" x14ac:dyDescent="0.25">
      <c r="A81" s="38">
        <v>79</v>
      </c>
      <c r="B81" s="52" t="s">
        <v>1448</v>
      </c>
      <c r="C81" s="40" t="s">
        <v>46</v>
      </c>
      <c r="D81" s="47" t="s">
        <v>1446</v>
      </c>
      <c r="E81" s="41">
        <f t="shared" si="11"/>
        <v>103</v>
      </c>
      <c r="F81" s="28">
        <v>198932.77600000001</v>
      </c>
      <c r="G81" s="28">
        <f t="shared" si="12"/>
        <v>20490075.928000003</v>
      </c>
      <c r="H81" s="6"/>
      <c r="I81" s="28">
        <f t="shared" si="13"/>
        <v>0</v>
      </c>
      <c r="J81" s="42">
        <v>1</v>
      </c>
      <c r="K81" s="27">
        <f t="shared" si="14"/>
        <v>198932.77600000001</v>
      </c>
      <c r="L81" s="43"/>
      <c r="M81" s="27">
        <f t="shared" si="15"/>
        <v>0</v>
      </c>
      <c r="N81" s="44"/>
      <c r="O81" s="27">
        <f t="shared" si="16"/>
        <v>0</v>
      </c>
      <c r="P81" s="6">
        <v>1</v>
      </c>
      <c r="Q81" s="27">
        <f t="shared" si="17"/>
        <v>198932.77600000001</v>
      </c>
      <c r="R81" s="6">
        <v>1</v>
      </c>
      <c r="S81" s="27">
        <f t="shared" si="18"/>
        <v>198932.77600000001</v>
      </c>
      <c r="T81" s="45"/>
      <c r="U81" s="27">
        <f t="shared" si="19"/>
        <v>0</v>
      </c>
      <c r="V81" s="6"/>
      <c r="W81" s="27">
        <f t="shared" si="20"/>
        <v>0</v>
      </c>
      <c r="X81" s="6">
        <v>100</v>
      </c>
      <c r="Y81" s="27">
        <f t="shared" si="21"/>
        <v>19893277.600000001</v>
      </c>
      <c r="Z81" s="23" t="s">
        <v>32</v>
      </c>
      <c r="AA81" s="1" t="s">
        <v>48</v>
      </c>
    </row>
    <row r="82" spans="1:27" x14ac:dyDescent="0.25">
      <c r="A82" s="38">
        <v>80</v>
      </c>
      <c r="B82" s="39" t="s">
        <v>1449</v>
      </c>
      <c r="C82" s="40" t="s">
        <v>1450</v>
      </c>
      <c r="D82" s="47" t="s">
        <v>1373</v>
      </c>
      <c r="E82" s="41">
        <f t="shared" si="11"/>
        <v>23</v>
      </c>
      <c r="F82" s="28">
        <v>1747549.189024389</v>
      </c>
      <c r="G82" s="28">
        <f t="shared" si="12"/>
        <v>40193631.34756095</v>
      </c>
      <c r="H82" s="6">
        <v>2</v>
      </c>
      <c r="I82" s="28">
        <f t="shared" si="13"/>
        <v>3495098.378048778</v>
      </c>
      <c r="J82" s="42">
        <v>1</v>
      </c>
      <c r="K82" s="27">
        <f t="shared" si="14"/>
        <v>1747549.189024389</v>
      </c>
      <c r="L82" s="43"/>
      <c r="M82" s="27">
        <f t="shared" si="15"/>
        <v>0</v>
      </c>
      <c r="N82" s="44"/>
      <c r="O82" s="27">
        <f t="shared" si="16"/>
        <v>0</v>
      </c>
      <c r="P82" s="6"/>
      <c r="Q82" s="27">
        <f t="shared" si="17"/>
        <v>0</v>
      </c>
      <c r="R82" s="6"/>
      <c r="S82" s="27">
        <f t="shared" si="18"/>
        <v>0</v>
      </c>
      <c r="T82" s="45"/>
      <c r="U82" s="27">
        <f t="shared" si="19"/>
        <v>0</v>
      </c>
      <c r="V82" s="6"/>
      <c r="W82" s="27">
        <f t="shared" si="20"/>
        <v>0</v>
      </c>
      <c r="X82" s="6">
        <v>20</v>
      </c>
      <c r="Y82" s="27">
        <f t="shared" si="21"/>
        <v>34950983.780487783</v>
      </c>
      <c r="Z82" s="23" t="s">
        <v>31</v>
      </c>
      <c r="AA82" s="1" t="s">
        <v>48</v>
      </c>
    </row>
    <row r="83" spans="1:27" ht="27" x14ac:dyDescent="0.25">
      <c r="A83" s="38">
        <v>81</v>
      </c>
      <c r="B83" s="39" t="s">
        <v>1451</v>
      </c>
      <c r="C83" s="40" t="s">
        <v>1452</v>
      </c>
      <c r="D83" s="47" t="s">
        <v>1453</v>
      </c>
      <c r="E83" s="41">
        <f t="shared" si="11"/>
        <v>18</v>
      </c>
      <c r="F83" s="28">
        <v>809531.30524430121</v>
      </c>
      <c r="G83" s="28">
        <f t="shared" si="12"/>
        <v>14571563.494397422</v>
      </c>
      <c r="H83" s="6"/>
      <c r="I83" s="28">
        <f t="shared" si="13"/>
        <v>0</v>
      </c>
      <c r="J83" s="42">
        <v>1</v>
      </c>
      <c r="K83" s="27">
        <f t="shared" si="14"/>
        <v>809531.30524430121</v>
      </c>
      <c r="L83" s="43"/>
      <c r="M83" s="27">
        <f t="shared" si="15"/>
        <v>0</v>
      </c>
      <c r="N83" s="44"/>
      <c r="O83" s="27">
        <f t="shared" si="16"/>
        <v>0</v>
      </c>
      <c r="P83" s="6"/>
      <c r="Q83" s="27">
        <f t="shared" si="17"/>
        <v>0</v>
      </c>
      <c r="R83" s="6">
        <v>1</v>
      </c>
      <c r="S83" s="27">
        <f t="shared" si="18"/>
        <v>809531.30524430121</v>
      </c>
      <c r="T83" s="45"/>
      <c r="U83" s="27">
        <f t="shared" si="19"/>
        <v>0</v>
      </c>
      <c r="V83" s="6"/>
      <c r="W83" s="27">
        <f t="shared" si="20"/>
        <v>0</v>
      </c>
      <c r="X83" s="6">
        <v>16</v>
      </c>
      <c r="Y83" s="27">
        <f t="shared" si="21"/>
        <v>12952500.883908819</v>
      </c>
      <c r="Z83" s="23" t="s">
        <v>31</v>
      </c>
      <c r="AA83" s="1" t="s">
        <v>48</v>
      </c>
    </row>
    <row r="84" spans="1:27" ht="27" x14ac:dyDescent="0.25">
      <c r="A84" s="38">
        <v>82</v>
      </c>
      <c r="B84" s="39" t="s">
        <v>1454</v>
      </c>
      <c r="C84" s="47" t="s">
        <v>1455</v>
      </c>
      <c r="D84" s="47" t="s">
        <v>1456</v>
      </c>
      <c r="E84" s="41">
        <f t="shared" si="11"/>
        <v>6</v>
      </c>
      <c r="F84" s="28">
        <v>1405037.5552616767</v>
      </c>
      <c r="G84" s="28">
        <f t="shared" si="12"/>
        <v>8430225.3315700591</v>
      </c>
      <c r="H84" s="6"/>
      <c r="I84" s="28">
        <f t="shared" si="13"/>
        <v>0</v>
      </c>
      <c r="J84" s="42">
        <v>1</v>
      </c>
      <c r="K84" s="27">
        <f t="shared" si="14"/>
        <v>1405037.5552616767</v>
      </c>
      <c r="L84" s="43"/>
      <c r="M84" s="27">
        <f t="shared" si="15"/>
        <v>0</v>
      </c>
      <c r="N84" s="44"/>
      <c r="O84" s="27">
        <f t="shared" si="16"/>
        <v>0</v>
      </c>
      <c r="P84" s="6"/>
      <c r="Q84" s="27">
        <f t="shared" si="17"/>
        <v>0</v>
      </c>
      <c r="R84" s="6">
        <v>1</v>
      </c>
      <c r="S84" s="27">
        <f t="shared" si="18"/>
        <v>1405037.5552616767</v>
      </c>
      <c r="T84" s="45"/>
      <c r="U84" s="27">
        <f t="shared" si="19"/>
        <v>0</v>
      </c>
      <c r="V84" s="6"/>
      <c r="W84" s="27">
        <f t="shared" si="20"/>
        <v>0</v>
      </c>
      <c r="X84" s="6">
        <v>4</v>
      </c>
      <c r="Y84" s="27">
        <f t="shared" si="21"/>
        <v>5620150.2210467067</v>
      </c>
      <c r="Z84" s="23" t="s">
        <v>31</v>
      </c>
      <c r="AA84" s="1" t="s">
        <v>48</v>
      </c>
    </row>
    <row r="85" spans="1:27" ht="27" x14ac:dyDescent="0.25">
      <c r="A85" s="38">
        <v>83</v>
      </c>
      <c r="B85" s="39" t="s">
        <v>1457</v>
      </c>
      <c r="C85" s="40" t="s">
        <v>1458</v>
      </c>
      <c r="D85" s="47" t="s">
        <v>1456</v>
      </c>
      <c r="E85" s="41">
        <f t="shared" si="11"/>
        <v>37</v>
      </c>
      <c r="F85" s="28">
        <v>804712.75165330176</v>
      </c>
      <c r="G85" s="28">
        <f t="shared" si="12"/>
        <v>29774371.811172165</v>
      </c>
      <c r="H85" s="6"/>
      <c r="I85" s="28">
        <f t="shared" si="13"/>
        <v>0</v>
      </c>
      <c r="J85" s="42">
        <v>1</v>
      </c>
      <c r="K85" s="27">
        <f t="shared" si="14"/>
        <v>804712.75165330176</v>
      </c>
      <c r="L85" s="43">
        <v>4</v>
      </c>
      <c r="M85" s="27">
        <f t="shared" si="15"/>
        <v>3218851.006613207</v>
      </c>
      <c r="N85" s="44"/>
      <c r="O85" s="27">
        <f t="shared" si="16"/>
        <v>0</v>
      </c>
      <c r="P85" s="6">
        <v>7</v>
      </c>
      <c r="Q85" s="27">
        <f t="shared" si="17"/>
        <v>5632989.2615731126</v>
      </c>
      <c r="R85" s="6"/>
      <c r="S85" s="27">
        <f t="shared" si="18"/>
        <v>0</v>
      </c>
      <c r="T85" s="45"/>
      <c r="U85" s="27">
        <f t="shared" si="19"/>
        <v>0</v>
      </c>
      <c r="V85" s="6"/>
      <c r="W85" s="27">
        <f t="shared" si="20"/>
        <v>0</v>
      </c>
      <c r="X85" s="6">
        <v>25</v>
      </c>
      <c r="Y85" s="27">
        <f t="shared" si="21"/>
        <v>20117818.791332543</v>
      </c>
      <c r="Z85" s="23" t="s">
        <v>31</v>
      </c>
      <c r="AA85" s="1" t="s">
        <v>48</v>
      </c>
    </row>
    <row r="86" spans="1:27" ht="27" x14ac:dyDescent="0.25">
      <c r="A86" s="38">
        <v>84</v>
      </c>
      <c r="B86" s="39" t="s">
        <v>1459</v>
      </c>
      <c r="C86" s="40" t="s">
        <v>1460</v>
      </c>
      <c r="D86" s="47" t="s">
        <v>1461</v>
      </c>
      <c r="E86" s="41">
        <f t="shared" si="11"/>
        <v>41</v>
      </c>
      <c r="F86" s="28">
        <v>871762.9154611089</v>
      </c>
      <c r="G86" s="28">
        <f t="shared" si="12"/>
        <v>35742279.533905461</v>
      </c>
      <c r="H86" s="6"/>
      <c r="I86" s="28">
        <f t="shared" si="13"/>
        <v>0</v>
      </c>
      <c r="J86" s="42">
        <v>1</v>
      </c>
      <c r="K86" s="27">
        <f t="shared" si="14"/>
        <v>871762.9154611089</v>
      </c>
      <c r="L86" s="43"/>
      <c r="M86" s="27">
        <f t="shared" si="15"/>
        <v>0</v>
      </c>
      <c r="N86" s="44"/>
      <c r="O86" s="27">
        <f t="shared" si="16"/>
        <v>0</v>
      </c>
      <c r="P86" s="6"/>
      <c r="Q86" s="27">
        <f t="shared" si="17"/>
        <v>0</v>
      </c>
      <c r="R86" s="6"/>
      <c r="S86" s="27">
        <f t="shared" si="18"/>
        <v>0</v>
      </c>
      <c r="T86" s="45"/>
      <c r="U86" s="27">
        <f t="shared" si="19"/>
        <v>0</v>
      </c>
      <c r="V86" s="6"/>
      <c r="W86" s="27">
        <f t="shared" si="20"/>
        <v>0</v>
      </c>
      <c r="X86" s="6">
        <v>40</v>
      </c>
      <c r="Y86" s="27">
        <f t="shared" si="21"/>
        <v>34870516.618444353</v>
      </c>
      <c r="Z86" s="23" t="s">
        <v>31</v>
      </c>
      <c r="AA86" s="1" t="s">
        <v>48</v>
      </c>
    </row>
    <row r="87" spans="1:27" ht="27" x14ac:dyDescent="0.25">
      <c r="A87" s="38">
        <v>85</v>
      </c>
      <c r="B87" s="39" t="s">
        <v>1462</v>
      </c>
      <c r="C87" s="40" t="s">
        <v>1463</v>
      </c>
      <c r="D87" s="47" t="s">
        <v>1456</v>
      </c>
      <c r="E87" s="41">
        <f t="shared" si="11"/>
        <v>31</v>
      </c>
      <c r="F87" s="28">
        <v>638856.41457450599</v>
      </c>
      <c r="G87" s="28">
        <f t="shared" si="12"/>
        <v>19804548.851809684</v>
      </c>
      <c r="H87" s="6"/>
      <c r="I87" s="28">
        <f t="shared" si="13"/>
        <v>0</v>
      </c>
      <c r="J87" s="42">
        <v>1</v>
      </c>
      <c r="K87" s="27">
        <f t="shared" si="14"/>
        <v>638856.41457450599</v>
      </c>
      <c r="L87" s="43">
        <v>4</v>
      </c>
      <c r="M87" s="27">
        <f t="shared" si="15"/>
        <v>2555425.658298024</v>
      </c>
      <c r="N87" s="44"/>
      <c r="O87" s="27">
        <f t="shared" si="16"/>
        <v>0</v>
      </c>
      <c r="P87" s="6"/>
      <c r="Q87" s="27">
        <f t="shared" si="17"/>
        <v>0</v>
      </c>
      <c r="R87" s="6">
        <v>1</v>
      </c>
      <c r="S87" s="27">
        <f t="shared" si="18"/>
        <v>638856.41457450599</v>
      </c>
      <c r="T87" s="45"/>
      <c r="U87" s="27">
        <f t="shared" si="19"/>
        <v>0</v>
      </c>
      <c r="V87" s="6"/>
      <c r="W87" s="27">
        <f t="shared" si="20"/>
        <v>0</v>
      </c>
      <c r="X87" s="6">
        <v>25</v>
      </c>
      <c r="Y87" s="27">
        <f t="shared" si="21"/>
        <v>15971410.36436265</v>
      </c>
      <c r="Z87" s="23" t="s">
        <v>31</v>
      </c>
      <c r="AA87" s="1" t="s">
        <v>48</v>
      </c>
    </row>
    <row r="88" spans="1:27" ht="21" customHeight="1" x14ac:dyDescent="0.25">
      <c r="A88" s="38">
        <v>86</v>
      </c>
      <c r="B88" s="39" t="s">
        <v>1464</v>
      </c>
      <c r="C88" s="40" t="s">
        <v>46</v>
      </c>
      <c r="D88" s="47" t="s">
        <v>1465</v>
      </c>
      <c r="E88" s="41">
        <f t="shared" si="11"/>
        <v>102</v>
      </c>
      <c r="F88" s="28">
        <v>44433.140361671489</v>
      </c>
      <c r="G88" s="28">
        <f t="shared" si="12"/>
        <v>4532180.3168904921</v>
      </c>
      <c r="H88" s="6"/>
      <c r="I88" s="28">
        <f t="shared" si="13"/>
        <v>0</v>
      </c>
      <c r="J88" s="42">
        <v>2</v>
      </c>
      <c r="K88" s="27">
        <f t="shared" si="14"/>
        <v>88866.280723342978</v>
      </c>
      <c r="L88" s="44"/>
      <c r="M88" s="27">
        <f t="shared" si="15"/>
        <v>0</v>
      </c>
      <c r="N88" s="44"/>
      <c r="O88" s="27">
        <f t="shared" si="16"/>
        <v>0</v>
      </c>
      <c r="P88" s="6"/>
      <c r="Q88" s="27">
        <f t="shared" si="17"/>
        <v>0</v>
      </c>
      <c r="R88" s="6"/>
      <c r="S88" s="27">
        <f t="shared" si="18"/>
        <v>0</v>
      </c>
      <c r="T88" s="45"/>
      <c r="U88" s="27">
        <f t="shared" si="19"/>
        <v>0</v>
      </c>
      <c r="V88" s="6"/>
      <c r="W88" s="27">
        <f t="shared" si="20"/>
        <v>0</v>
      </c>
      <c r="X88" s="6">
        <v>100</v>
      </c>
      <c r="Y88" s="27">
        <f t="shared" si="21"/>
        <v>4443314.0361671485</v>
      </c>
      <c r="Z88" s="23" t="s">
        <v>32</v>
      </c>
      <c r="AA88" s="1" t="s">
        <v>48</v>
      </c>
    </row>
    <row r="89" spans="1:27" ht="27" x14ac:dyDescent="0.25">
      <c r="A89" s="38">
        <v>87</v>
      </c>
      <c r="B89" s="39" t="s">
        <v>1466</v>
      </c>
      <c r="C89" s="40" t="s">
        <v>46</v>
      </c>
      <c r="D89" s="47" t="s">
        <v>1467</v>
      </c>
      <c r="E89" s="41">
        <f t="shared" si="11"/>
        <v>2</v>
      </c>
      <c r="F89" s="28">
        <v>45876.046999999999</v>
      </c>
      <c r="G89" s="28">
        <f t="shared" si="12"/>
        <v>91752.093999999997</v>
      </c>
      <c r="H89" s="6"/>
      <c r="I89" s="28">
        <f t="shared" si="13"/>
        <v>0</v>
      </c>
      <c r="J89" s="42">
        <v>2</v>
      </c>
      <c r="K89" s="27">
        <f t="shared" si="14"/>
        <v>91752.093999999997</v>
      </c>
      <c r="L89" s="44"/>
      <c r="M89" s="27">
        <f t="shared" si="15"/>
        <v>0</v>
      </c>
      <c r="N89" s="44"/>
      <c r="O89" s="27">
        <f t="shared" si="16"/>
        <v>0</v>
      </c>
      <c r="P89" s="6"/>
      <c r="Q89" s="27">
        <f t="shared" si="17"/>
        <v>0</v>
      </c>
      <c r="R89" s="6"/>
      <c r="S89" s="27">
        <f t="shared" si="18"/>
        <v>0</v>
      </c>
      <c r="T89" s="45"/>
      <c r="U89" s="27">
        <f t="shared" si="19"/>
        <v>0</v>
      </c>
      <c r="V89" s="6"/>
      <c r="W89" s="27">
        <f t="shared" si="20"/>
        <v>0</v>
      </c>
      <c r="X89" s="6"/>
      <c r="Y89" s="27">
        <f t="shared" si="21"/>
        <v>0</v>
      </c>
      <c r="Z89" s="23" t="s">
        <v>32</v>
      </c>
      <c r="AA89" s="1" t="s">
        <v>41</v>
      </c>
    </row>
    <row r="90" spans="1:27" ht="27" x14ac:dyDescent="0.25">
      <c r="A90" s="38">
        <v>88</v>
      </c>
      <c r="B90" s="39" t="s">
        <v>1468</v>
      </c>
      <c r="C90" s="40" t="s">
        <v>46</v>
      </c>
      <c r="D90" s="47" t="s">
        <v>1469</v>
      </c>
      <c r="E90" s="41">
        <f t="shared" si="11"/>
        <v>2</v>
      </c>
      <c r="F90" s="28">
        <v>23252.243000000002</v>
      </c>
      <c r="G90" s="28">
        <f t="shared" si="12"/>
        <v>46504.486000000004</v>
      </c>
      <c r="H90" s="6"/>
      <c r="I90" s="28">
        <f t="shared" si="13"/>
        <v>0</v>
      </c>
      <c r="J90" s="42">
        <v>2</v>
      </c>
      <c r="K90" s="27">
        <f t="shared" si="14"/>
        <v>46504.486000000004</v>
      </c>
      <c r="L90" s="44"/>
      <c r="M90" s="27">
        <f t="shared" si="15"/>
        <v>0</v>
      </c>
      <c r="N90" s="44"/>
      <c r="O90" s="27">
        <f t="shared" si="16"/>
        <v>0</v>
      </c>
      <c r="P90" s="6"/>
      <c r="Q90" s="27">
        <f t="shared" si="17"/>
        <v>0</v>
      </c>
      <c r="R90" s="6"/>
      <c r="S90" s="27">
        <f t="shared" si="18"/>
        <v>0</v>
      </c>
      <c r="T90" s="45"/>
      <c r="U90" s="27">
        <f t="shared" si="19"/>
        <v>0</v>
      </c>
      <c r="V90" s="6"/>
      <c r="W90" s="27">
        <f t="shared" si="20"/>
        <v>0</v>
      </c>
      <c r="X90" s="6"/>
      <c r="Y90" s="27">
        <f t="shared" si="21"/>
        <v>0</v>
      </c>
      <c r="Z90" s="23" t="s">
        <v>32</v>
      </c>
      <c r="AA90" s="1" t="s">
        <v>41</v>
      </c>
    </row>
    <row r="91" spans="1:27" ht="27" x14ac:dyDescent="0.25">
      <c r="A91" s="38">
        <v>89</v>
      </c>
      <c r="B91" s="39" t="s">
        <v>1470</v>
      </c>
      <c r="C91" s="40" t="s">
        <v>1471</v>
      </c>
      <c r="D91" s="47" t="s">
        <v>359</v>
      </c>
      <c r="E91" s="41">
        <f t="shared" si="11"/>
        <v>11</v>
      </c>
      <c r="F91" s="28">
        <v>232119.02000000002</v>
      </c>
      <c r="G91" s="28">
        <f t="shared" si="12"/>
        <v>2553309.2200000002</v>
      </c>
      <c r="H91" s="6"/>
      <c r="I91" s="28">
        <f t="shared" si="13"/>
        <v>0</v>
      </c>
      <c r="J91" s="42">
        <v>1</v>
      </c>
      <c r="K91" s="27">
        <f t="shared" si="14"/>
        <v>232119.02000000002</v>
      </c>
      <c r="L91" s="44"/>
      <c r="M91" s="27">
        <f t="shared" si="15"/>
        <v>0</v>
      </c>
      <c r="N91" s="44"/>
      <c r="O91" s="27">
        <f t="shared" si="16"/>
        <v>0</v>
      </c>
      <c r="P91" s="6"/>
      <c r="Q91" s="27">
        <f t="shared" si="17"/>
        <v>0</v>
      </c>
      <c r="R91" s="6">
        <v>5</v>
      </c>
      <c r="S91" s="27">
        <f t="shared" si="18"/>
        <v>1160595.1000000001</v>
      </c>
      <c r="T91" s="45">
        <v>5</v>
      </c>
      <c r="U91" s="27">
        <f t="shared" si="19"/>
        <v>1160595.1000000001</v>
      </c>
      <c r="V91" s="6"/>
      <c r="W91" s="27">
        <f t="shared" si="20"/>
        <v>0</v>
      </c>
      <c r="X91" s="6"/>
      <c r="Y91" s="27">
        <f t="shared" si="21"/>
        <v>0</v>
      </c>
      <c r="Z91" s="23" t="s">
        <v>31</v>
      </c>
      <c r="AA91" s="1" t="s">
        <v>56</v>
      </c>
    </row>
    <row r="92" spans="1:27" x14ac:dyDescent="0.25">
      <c r="A92" s="38">
        <v>90</v>
      </c>
      <c r="B92" s="39" t="s">
        <v>1472</v>
      </c>
      <c r="C92" s="40" t="s">
        <v>1473</v>
      </c>
      <c r="D92" s="47" t="s">
        <v>359</v>
      </c>
      <c r="E92" s="41">
        <f t="shared" si="11"/>
        <v>4</v>
      </c>
      <c r="F92" s="28">
        <v>73378.916263460851</v>
      </c>
      <c r="G92" s="28">
        <f t="shared" si="12"/>
        <v>293515.6650538434</v>
      </c>
      <c r="H92" s="6"/>
      <c r="I92" s="28">
        <f t="shared" si="13"/>
        <v>0</v>
      </c>
      <c r="J92" s="42">
        <v>3</v>
      </c>
      <c r="K92" s="27">
        <f t="shared" si="14"/>
        <v>220136.74879038255</v>
      </c>
      <c r="L92" s="43"/>
      <c r="M92" s="27">
        <f t="shared" si="15"/>
        <v>0</v>
      </c>
      <c r="N92" s="44"/>
      <c r="O92" s="27">
        <f t="shared" si="16"/>
        <v>0</v>
      </c>
      <c r="P92" s="6"/>
      <c r="Q92" s="27">
        <f t="shared" si="17"/>
        <v>0</v>
      </c>
      <c r="R92" s="6">
        <v>1</v>
      </c>
      <c r="S92" s="27">
        <f t="shared" si="18"/>
        <v>73378.916263460851</v>
      </c>
      <c r="T92" s="45"/>
      <c r="U92" s="27">
        <f t="shared" si="19"/>
        <v>0</v>
      </c>
      <c r="V92" s="6"/>
      <c r="W92" s="27">
        <f t="shared" si="20"/>
        <v>0</v>
      </c>
      <c r="X92" s="6"/>
      <c r="Y92" s="27">
        <f t="shared" si="21"/>
        <v>0</v>
      </c>
      <c r="Z92" s="23" t="s">
        <v>31</v>
      </c>
      <c r="AA92" s="1" t="s">
        <v>1474</v>
      </c>
    </row>
    <row r="93" spans="1:27" x14ac:dyDescent="0.25">
      <c r="A93" s="38">
        <v>91</v>
      </c>
      <c r="B93" s="39" t="s">
        <v>1475</v>
      </c>
      <c r="C93" s="40" t="s">
        <v>46</v>
      </c>
      <c r="D93" s="47" t="s">
        <v>359</v>
      </c>
      <c r="E93" s="41">
        <f t="shared" si="11"/>
        <v>2</v>
      </c>
      <c r="F93" s="28">
        <v>70385.168000000005</v>
      </c>
      <c r="G93" s="28">
        <f t="shared" si="12"/>
        <v>140770.33600000001</v>
      </c>
      <c r="H93" s="43">
        <v>1</v>
      </c>
      <c r="I93" s="28">
        <f t="shared" si="13"/>
        <v>70385.168000000005</v>
      </c>
      <c r="J93" s="42">
        <v>1</v>
      </c>
      <c r="K93" s="27">
        <f t="shared" si="14"/>
        <v>70385.168000000005</v>
      </c>
      <c r="L93" s="44"/>
      <c r="M93" s="27">
        <f t="shared" si="15"/>
        <v>0</v>
      </c>
      <c r="N93" s="44"/>
      <c r="O93" s="27">
        <f t="shared" si="16"/>
        <v>0</v>
      </c>
      <c r="P93" s="6"/>
      <c r="Q93" s="27">
        <f t="shared" si="17"/>
        <v>0</v>
      </c>
      <c r="R93" s="6"/>
      <c r="S93" s="27">
        <f t="shared" si="18"/>
        <v>0</v>
      </c>
      <c r="T93" s="45"/>
      <c r="U93" s="27">
        <f t="shared" si="19"/>
        <v>0</v>
      </c>
      <c r="V93" s="6"/>
      <c r="W93" s="27">
        <f t="shared" si="20"/>
        <v>0</v>
      </c>
      <c r="X93" s="6"/>
      <c r="Y93" s="27">
        <f t="shared" si="21"/>
        <v>0</v>
      </c>
      <c r="Z93" s="23" t="s">
        <v>31</v>
      </c>
      <c r="AA93" s="1" t="s">
        <v>33</v>
      </c>
    </row>
    <row r="94" spans="1:27" ht="27" x14ac:dyDescent="0.25">
      <c r="A94" s="38">
        <v>92</v>
      </c>
      <c r="B94" s="39" t="s">
        <v>1476</v>
      </c>
      <c r="C94" s="40" t="s">
        <v>46</v>
      </c>
      <c r="D94" s="47" t="s">
        <v>359</v>
      </c>
      <c r="E94" s="41">
        <f t="shared" si="11"/>
        <v>3</v>
      </c>
      <c r="F94" s="28">
        <v>1458383.2700143813</v>
      </c>
      <c r="G94" s="28">
        <f t="shared" si="12"/>
        <v>4375149.810043144</v>
      </c>
      <c r="H94" s="43">
        <v>2</v>
      </c>
      <c r="I94" s="28">
        <f t="shared" si="13"/>
        <v>2916766.5400287625</v>
      </c>
      <c r="J94" s="42"/>
      <c r="K94" s="27">
        <f t="shared" si="14"/>
        <v>0</v>
      </c>
      <c r="L94" s="43"/>
      <c r="M94" s="27">
        <f t="shared" si="15"/>
        <v>0</v>
      </c>
      <c r="N94" s="44"/>
      <c r="O94" s="27">
        <f t="shared" si="16"/>
        <v>0</v>
      </c>
      <c r="P94" s="6"/>
      <c r="Q94" s="27">
        <f t="shared" si="17"/>
        <v>0</v>
      </c>
      <c r="R94" s="6"/>
      <c r="S94" s="27">
        <f t="shared" si="18"/>
        <v>0</v>
      </c>
      <c r="T94" s="45"/>
      <c r="U94" s="27">
        <f t="shared" si="19"/>
        <v>0</v>
      </c>
      <c r="V94" s="6">
        <v>1</v>
      </c>
      <c r="W94" s="27">
        <f t="shared" si="20"/>
        <v>1458383.2700143813</v>
      </c>
      <c r="X94" s="6"/>
      <c r="Y94" s="27">
        <f t="shared" si="21"/>
        <v>0</v>
      </c>
      <c r="Z94" s="23" t="s">
        <v>31</v>
      </c>
      <c r="AA94" s="1" t="s">
        <v>33</v>
      </c>
    </row>
    <row r="95" spans="1:27" x14ac:dyDescent="0.25">
      <c r="A95" s="38">
        <v>93</v>
      </c>
      <c r="B95" s="39" t="s">
        <v>1477</v>
      </c>
      <c r="C95" s="47" t="s">
        <v>46</v>
      </c>
      <c r="D95" s="47" t="s">
        <v>359</v>
      </c>
      <c r="E95" s="41">
        <f t="shared" si="11"/>
        <v>5</v>
      </c>
      <c r="F95" s="28">
        <v>27651.316000000003</v>
      </c>
      <c r="G95" s="28">
        <f t="shared" si="12"/>
        <v>138256.58000000002</v>
      </c>
      <c r="H95" s="6"/>
      <c r="I95" s="28">
        <f t="shared" si="13"/>
        <v>0</v>
      </c>
      <c r="J95" s="42">
        <v>2</v>
      </c>
      <c r="K95" s="27">
        <f t="shared" si="14"/>
        <v>55302.632000000005</v>
      </c>
      <c r="L95" s="44"/>
      <c r="M95" s="27">
        <f t="shared" si="15"/>
        <v>0</v>
      </c>
      <c r="N95" s="44"/>
      <c r="O95" s="27">
        <f t="shared" si="16"/>
        <v>0</v>
      </c>
      <c r="P95" s="6"/>
      <c r="Q95" s="27">
        <f t="shared" si="17"/>
        <v>0</v>
      </c>
      <c r="R95" s="6"/>
      <c r="S95" s="27">
        <f t="shared" si="18"/>
        <v>0</v>
      </c>
      <c r="T95" s="45"/>
      <c r="U95" s="27">
        <f t="shared" si="19"/>
        <v>0</v>
      </c>
      <c r="V95" s="6">
        <f>3</f>
        <v>3</v>
      </c>
      <c r="W95" s="27">
        <f t="shared" si="20"/>
        <v>82953.948000000004</v>
      </c>
      <c r="X95" s="6"/>
      <c r="Y95" s="27">
        <f t="shared" si="21"/>
        <v>0</v>
      </c>
      <c r="Z95" s="23" t="s">
        <v>32</v>
      </c>
      <c r="AA95" s="1" t="s">
        <v>60</v>
      </c>
    </row>
    <row r="96" spans="1:27" ht="27" x14ac:dyDescent="0.25">
      <c r="A96" s="38">
        <v>94</v>
      </c>
      <c r="B96" s="39" t="s">
        <v>1478</v>
      </c>
      <c r="C96" s="40" t="s">
        <v>46</v>
      </c>
      <c r="D96" s="47" t="s">
        <v>359</v>
      </c>
      <c r="E96" s="41">
        <f t="shared" si="11"/>
        <v>66</v>
      </c>
      <c r="F96" s="28">
        <v>517603.17589605262</v>
      </c>
      <c r="G96" s="28">
        <f t="shared" si="12"/>
        <v>34161809.609139472</v>
      </c>
      <c r="H96" s="43">
        <v>5</v>
      </c>
      <c r="I96" s="28">
        <f t="shared" si="13"/>
        <v>2588015.8794802632</v>
      </c>
      <c r="J96" s="42">
        <v>1</v>
      </c>
      <c r="K96" s="27">
        <f t="shared" si="14"/>
        <v>517603.17589605262</v>
      </c>
      <c r="L96" s="44"/>
      <c r="M96" s="27">
        <f t="shared" si="15"/>
        <v>0</v>
      </c>
      <c r="N96" s="44"/>
      <c r="O96" s="27">
        <f t="shared" si="16"/>
        <v>0</v>
      </c>
      <c r="P96" s="6"/>
      <c r="Q96" s="27">
        <f t="shared" si="17"/>
        <v>0</v>
      </c>
      <c r="R96" s="6"/>
      <c r="S96" s="27">
        <f t="shared" si="18"/>
        <v>0</v>
      </c>
      <c r="T96" s="45">
        <v>50</v>
      </c>
      <c r="U96" s="27">
        <f t="shared" si="19"/>
        <v>25880158.794802632</v>
      </c>
      <c r="V96" s="6">
        <v>10</v>
      </c>
      <c r="W96" s="27">
        <f t="shared" si="20"/>
        <v>5176031.7589605264</v>
      </c>
      <c r="X96" s="6"/>
      <c r="Y96" s="27">
        <f t="shared" si="21"/>
        <v>0</v>
      </c>
      <c r="Z96" s="23" t="s">
        <v>32</v>
      </c>
      <c r="AA96" s="1" t="s">
        <v>1193</v>
      </c>
    </row>
    <row r="97" spans="1:27" x14ac:dyDescent="0.25">
      <c r="A97" s="38">
        <v>95</v>
      </c>
      <c r="B97" s="39" t="s">
        <v>1479</v>
      </c>
      <c r="C97" s="40" t="s">
        <v>46</v>
      </c>
      <c r="D97" s="47" t="s">
        <v>812</v>
      </c>
      <c r="E97" s="41">
        <f t="shared" si="11"/>
        <v>1</v>
      </c>
      <c r="F97" s="28">
        <v>741284.22109999997</v>
      </c>
      <c r="G97" s="28">
        <f t="shared" si="12"/>
        <v>741284.22109999997</v>
      </c>
      <c r="H97" s="6"/>
      <c r="I97" s="28">
        <f t="shared" si="13"/>
        <v>0</v>
      </c>
      <c r="J97" s="42"/>
      <c r="K97" s="27">
        <f t="shared" si="14"/>
        <v>0</v>
      </c>
      <c r="L97" s="43">
        <v>1</v>
      </c>
      <c r="M97" s="27">
        <f t="shared" si="15"/>
        <v>741284.22109999997</v>
      </c>
      <c r="N97" s="44"/>
      <c r="O97" s="27">
        <f t="shared" si="16"/>
        <v>0</v>
      </c>
      <c r="P97" s="6"/>
      <c r="Q97" s="27">
        <f t="shared" si="17"/>
        <v>0</v>
      </c>
      <c r="R97" s="6"/>
      <c r="S97" s="27">
        <f t="shared" si="18"/>
        <v>0</v>
      </c>
      <c r="T97" s="45"/>
      <c r="U97" s="27">
        <f t="shared" si="19"/>
        <v>0</v>
      </c>
      <c r="V97" s="6"/>
      <c r="W97" s="27">
        <f t="shared" si="20"/>
        <v>0</v>
      </c>
      <c r="X97" s="6"/>
      <c r="Y97" s="27">
        <f t="shared" si="21"/>
        <v>0</v>
      </c>
      <c r="Z97" s="23" t="s">
        <v>31</v>
      </c>
      <c r="AA97" s="1" t="s">
        <v>76</v>
      </c>
    </row>
    <row r="98" spans="1:27" x14ac:dyDescent="0.25">
      <c r="A98" s="38">
        <v>96</v>
      </c>
      <c r="B98" s="39" t="s">
        <v>1480</v>
      </c>
      <c r="C98" s="40" t="s">
        <v>1481</v>
      </c>
      <c r="D98" s="47" t="s">
        <v>1461</v>
      </c>
      <c r="E98" s="41">
        <f t="shared" si="11"/>
        <v>3</v>
      </c>
      <c r="F98" s="28">
        <v>500865.88300000003</v>
      </c>
      <c r="G98" s="28">
        <f t="shared" si="12"/>
        <v>1502597.6490000002</v>
      </c>
      <c r="H98" s="6"/>
      <c r="I98" s="28">
        <f t="shared" si="13"/>
        <v>0</v>
      </c>
      <c r="J98" s="42">
        <v>3</v>
      </c>
      <c r="K98" s="27">
        <f t="shared" si="14"/>
        <v>1502597.6490000002</v>
      </c>
      <c r="L98" s="43"/>
      <c r="M98" s="27">
        <f t="shared" si="15"/>
        <v>0</v>
      </c>
      <c r="N98" s="44"/>
      <c r="O98" s="27">
        <f t="shared" si="16"/>
        <v>0</v>
      </c>
      <c r="P98" s="6"/>
      <c r="Q98" s="27">
        <f t="shared" si="17"/>
        <v>0</v>
      </c>
      <c r="R98" s="6"/>
      <c r="S98" s="27">
        <f t="shared" si="18"/>
        <v>0</v>
      </c>
      <c r="T98" s="45"/>
      <c r="U98" s="27">
        <f t="shared" si="19"/>
        <v>0</v>
      </c>
      <c r="V98" s="6"/>
      <c r="W98" s="27">
        <f t="shared" si="20"/>
        <v>0</v>
      </c>
      <c r="X98" s="6"/>
      <c r="Y98" s="27">
        <f t="shared" si="21"/>
        <v>0</v>
      </c>
      <c r="Z98" s="23" t="s">
        <v>31</v>
      </c>
      <c r="AA98" s="1" t="s">
        <v>41</v>
      </c>
    </row>
    <row r="99" spans="1:27" x14ac:dyDescent="0.25">
      <c r="A99" s="38">
        <v>97</v>
      </c>
      <c r="B99" s="39" t="s">
        <v>1482</v>
      </c>
      <c r="C99" s="40" t="s">
        <v>46</v>
      </c>
      <c r="D99" s="47" t="s">
        <v>1483</v>
      </c>
      <c r="E99" s="41">
        <f t="shared" si="11"/>
        <v>4</v>
      </c>
      <c r="F99" s="28">
        <v>563743.52103453572</v>
      </c>
      <c r="G99" s="28">
        <f t="shared" si="12"/>
        <v>2254974.0841381429</v>
      </c>
      <c r="H99" s="43">
        <v>2</v>
      </c>
      <c r="I99" s="28">
        <f t="shared" si="13"/>
        <v>1127487.0420690714</v>
      </c>
      <c r="J99" s="42">
        <v>2</v>
      </c>
      <c r="K99" s="27">
        <f t="shared" si="14"/>
        <v>1127487.0420690714</v>
      </c>
      <c r="L99" s="43"/>
      <c r="M99" s="27">
        <f t="shared" si="15"/>
        <v>0</v>
      </c>
      <c r="N99" s="44"/>
      <c r="O99" s="27">
        <f t="shared" si="16"/>
        <v>0</v>
      </c>
      <c r="P99" s="6"/>
      <c r="Q99" s="27">
        <f t="shared" si="17"/>
        <v>0</v>
      </c>
      <c r="R99" s="6"/>
      <c r="S99" s="27">
        <f t="shared" si="18"/>
        <v>0</v>
      </c>
      <c r="T99" s="45"/>
      <c r="U99" s="27">
        <f t="shared" si="19"/>
        <v>0</v>
      </c>
      <c r="V99" s="6"/>
      <c r="W99" s="27">
        <f t="shared" si="20"/>
        <v>0</v>
      </c>
      <c r="X99" s="6"/>
      <c r="Y99" s="27">
        <f t="shared" si="21"/>
        <v>0</v>
      </c>
      <c r="Z99" s="23" t="s">
        <v>31</v>
      </c>
      <c r="AA99" s="1" t="s">
        <v>33</v>
      </c>
    </row>
    <row r="100" spans="1:27" x14ac:dyDescent="0.25">
      <c r="A100" s="38">
        <v>98</v>
      </c>
      <c r="B100" s="39" t="s">
        <v>1484</v>
      </c>
      <c r="C100" s="40" t="s">
        <v>46</v>
      </c>
      <c r="D100" s="47" t="s">
        <v>1461</v>
      </c>
      <c r="E100" s="41">
        <f t="shared" si="11"/>
        <v>56</v>
      </c>
      <c r="F100" s="28">
        <v>495740.81570746511</v>
      </c>
      <c r="G100" s="28">
        <f t="shared" si="12"/>
        <v>27761485.679618046</v>
      </c>
      <c r="H100" s="43">
        <v>2</v>
      </c>
      <c r="I100" s="28">
        <f t="shared" si="13"/>
        <v>991481.63141493022</v>
      </c>
      <c r="J100" s="42">
        <v>25</v>
      </c>
      <c r="K100" s="27">
        <f t="shared" si="14"/>
        <v>12393520.392686628</v>
      </c>
      <c r="L100" s="43"/>
      <c r="M100" s="27">
        <f t="shared" si="15"/>
        <v>0</v>
      </c>
      <c r="N100" s="44"/>
      <c r="O100" s="27">
        <f t="shared" si="16"/>
        <v>0</v>
      </c>
      <c r="P100" s="6">
        <v>5</v>
      </c>
      <c r="Q100" s="27">
        <f t="shared" si="17"/>
        <v>2478704.0785373254</v>
      </c>
      <c r="R100" s="6">
        <v>14</v>
      </c>
      <c r="S100" s="27">
        <f t="shared" si="18"/>
        <v>6940371.4199045114</v>
      </c>
      <c r="T100" s="45"/>
      <c r="U100" s="27">
        <f t="shared" si="19"/>
        <v>0</v>
      </c>
      <c r="V100" s="6">
        <v>10</v>
      </c>
      <c r="W100" s="27">
        <f t="shared" si="20"/>
        <v>4957408.1570746507</v>
      </c>
      <c r="X100" s="6"/>
      <c r="Y100" s="27">
        <f t="shared" si="21"/>
        <v>0</v>
      </c>
      <c r="Z100" s="23" t="s">
        <v>31</v>
      </c>
      <c r="AA100" s="1" t="s">
        <v>56</v>
      </c>
    </row>
    <row r="101" spans="1:27" x14ac:dyDescent="0.25">
      <c r="A101" s="38">
        <v>99</v>
      </c>
      <c r="B101" s="39" t="s">
        <v>1485</v>
      </c>
      <c r="C101" s="57" t="s">
        <v>46</v>
      </c>
      <c r="D101" s="47" t="s">
        <v>1486</v>
      </c>
      <c r="E101" s="41">
        <f t="shared" si="11"/>
        <v>12</v>
      </c>
      <c r="F101" s="28">
        <v>281540.67200000002</v>
      </c>
      <c r="G101" s="28">
        <f t="shared" si="12"/>
        <v>3378488.0640000002</v>
      </c>
      <c r="H101" s="6"/>
      <c r="I101" s="28">
        <f t="shared" si="13"/>
        <v>0</v>
      </c>
      <c r="J101" s="42">
        <v>10</v>
      </c>
      <c r="K101" s="27">
        <f t="shared" si="14"/>
        <v>2815406.72</v>
      </c>
      <c r="L101" s="43">
        <v>1</v>
      </c>
      <c r="M101" s="27">
        <f t="shared" si="15"/>
        <v>281540.67200000002</v>
      </c>
      <c r="N101" s="44"/>
      <c r="O101" s="27">
        <f t="shared" si="16"/>
        <v>0</v>
      </c>
      <c r="P101" s="6">
        <v>1</v>
      </c>
      <c r="Q101" s="27">
        <f t="shared" si="17"/>
        <v>281540.67200000002</v>
      </c>
      <c r="R101" s="6"/>
      <c r="S101" s="27">
        <f t="shared" si="18"/>
        <v>0</v>
      </c>
      <c r="T101" s="45"/>
      <c r="U101" s="27">
        <f t="shared" si="19"/>
        <v>0</v>
      </c>
      <c r="V101" s="6"/>
      <c r="W101" s="27">
        <f t="shared" si="20"/>
        <v>0</v>
      </c>
      <c r="X101" s="6"/>
      <c r="Y101" s="27">
        <f t="shared" si="21"/>
        <v>0</v>
      </c>
      <c r="Z101" s="23" t="s">
        <v>31</v>
      </c>
      <c r="AA101" s="1" t="s">
        <v>41</v>
      </c>
    </row>
    <row r="102" spans="1:27" x14ac:dyDescent="0.25">
      <c r="A102" s="38">
        <v>100</v>
      </c>
      <c r="B102" s="39" t="s">
        <v>1487</v>
      </c>
      <c r="C102" s="40" t="s">
        <v>46</v>
      </c>
      <c r="D102" s="47" t="s">
        <v>1488</v>
      </c>
      <c r="E102" s="41">
        <f t="shared" si="11"/>
        <v>4</v>
      </c>
      <c r="F102" s="28">
        <v>160905.7328</v>
      </c>
      <c r="G102" s="28">
        <f t="shared" si="12"/>
        <v>643622.93119999999</v>
      </c>
      <c r="H102" s="6"/>
      <c r="I102" s="28">
        <f t="shared" si="13"/>
        <v>0</v>
      </c>
      <c r="J102" s="42">
        <v>3</v>
      </c>
      <c r="K102" s="27">
        <f t="shared" si="14"/>
        <v>482717.19839999999</v>
      </c>
      <c r="L102" s="44"/>
      <c r="M102" s="27">
        <f t="shared" si="15"/>
        <v>0</v>
      </c>
      <c r="N102" s="44"/>
      <c r="O102" s="27">
        <f t="shared" si="16"/>
        <v>0</v>
      </c>
      <c r="P102" s="6"/>
      <c r="Q102" s="27">
        <f t="shared" si="17"/>
        <v>0</v>
      </c>
      <c r="R102" s="6">
        <v>1</v>
      </c>
      <c r="S102" s="27">
        <f t="shared" si="18"/>
        <v>160905.7328</v>
      </c>
      <c r="T102" s="45"/>
      <c r="U102" s="27">
        <f t="shared" si="19"/>
        <v>0</v>
      </c>
      <c r="V102" s="6"/>
      <c r="W102" s="27">
        <f t="shared" si="20"/>
        <v>0</v>
      </c>
      <c r="X102" s="6"/>
      <c r="Y102" s="27">
        <f t="shared" si="21"/>
        <v>0</v>
      </c>
      <c r="Z102" s="23" t="s">
        <v>31</v>
      </c>
      <c r="AA102" s="1" t="s">
        <v>41</v>
      </c>
    </row>
    <row r="103" spans="1:27" x14ac:dyDescent="0.25">
      <c r="A103" s="38">
        <v>101</v>
      </c>
      <c r="B103" s="39" t="s">
        <v>1489</v>
      </c>
      <c r="C103" s="47" t="s">
        <v>46</v>
      </c>
      <c r="D103" s="47" t="s">
        <v>359</v>
      </c>
      <c r="E103" s="41">
        <f t="shared" si="11"/>
        <v>10</v>
      </c>
      <c r="F103" s="28">
        <v>93476.046999999991</v>
      </c>
      <c r="G103" s="28">
        <f t="shared" si="12"/>
        <v>934760.47</v>
      </c>
      <c r="H103" s="43"/>
      <c r="I103" s="28">
        <f t="shared" si="13"/>
        <v>0</v>
      </c>
      <c r="J103" s="42">
        <v>3</v>
      </c>
      <c r="K103" s="27">
        <f t="shared" si="14"/>
        <v>280428.14099999995</v>
      </c>
      <c r="L103" s="43"/>
      <c r="M103" s="27">
        <f t="shared" si="15"/>
        <v>0</v>
      </c>
      <c r="N103" s="44"/>
      <c r="O103" s="27">
        <f t="shared" si="16"/>
        <v>0</v>
      </c>
      <c r="P103" s="6">
        <v>4</v>
      </c>
      <c r="Q103" s="27">
        <f t="shared" si="17"/>
        <v>373904.18799999997</v>
      </c>
      <c r="R103" s="6"/>
      <c r="S103" s="27">
        <f t="shared" si="18"/>
        <v>0</v>
      </c>
      <c r="T103" s="45"/>
      <c r="U103" s="27">
        <f t="shared" si="19"/>
        <v>0</v>
      </c>
      <c r="V103" s="6">
        <v>3</v>
      </c>
      <c r="W103" s="27">
        <f t="shared" si="20"/>
        <v>280428.14099999995</v>
      </c>
      <c r="X103" s="6"/>
      <c r="Y103" s="27">
        <f t="shared" si="21"/>
        <v>0</v>
      </c>
      <c r="Z103" s="23" t="s">
        <v>32</v>
      </c>
      <c r="AA103" s="1" t="s">
        <v>37</v>
      </c>
    </row>
    <row r="104" spans="1:27" ht="27" x14ac:dyDescent="0.25">
      <c r="A104" s="38">
        <v>102</v>
      </c>
      <c r="B104" s="39" t="s">
        <v>1490</v>
      </c>
      <c r="C104" s="40" t="s">
        <v>1394</v>
      </c>
      <c r="D104" s="47" t="s">
        <v>359</v>
      </c>
      <c r="E104" s="41">
        <f t="shared" si="11"/>
        <v>1</v>
      </c>
      <c r="F104" s="28">
        <v>156679.80300000001</v>
      </c>
      <c r="G104" s="28">
        <f t="shared" si="12"/>
        <v>156679.80300000001</v>
      </c>
      <c r="H104" s="43"/>
      <c r="I104" s="28">
        <f t="shared" si="13"/>
        <v>0</v>
      </c>
      <c r="J104" s="42"/>
      <c r="K104" s="27">
        <f t="shared" si="14"/>
        <v>0</v>
      </c>
      <c r="L104" s="43"/>
      <c r="M104" s="27">
        <f t="shared" si="15"/>
        <v>0</v>
      </c>
      <c r="N104" s="44"/>
      <c r="O104" s="27">
        <f t="shared" si="16"/>
        <v>0</v>
      </c>
      <c r="P104" s="6"/>
      <c r="Q104" s="27">
        <f t="shared" si="17"/>
        <v>0</v>
      </c>
      <c r="R104" s="6">
        <v>1</v>
      </c>
      <c r="S104" s="27">
        <f t="shared" si="18"/>
        <v>156679.80300000001</v>
      </c>
      <c r="T104" s="45"/>
      <c r="U104" s="27">
        <f t="shared" si="19"/>
        <v>0</v>
      </c>
      <c r="V104" s="6"/>
      <c r="W104" s="27">
        <f t="shared" si="20"/>
        <v>0</v>
      </c>
      <c r="X104" s="6"/>
      <c r="Y104" s="27">
        <f t="shared" si="21"/>
        <v>0</v>
      </c>
      <c r="Z104" s="23" t="s">
        <v>32</v>
      </c>
      <c r="AA104" s="1" t="s">
        <v>56</v>
      </c>
    </row>
    <row r="105" spans="1:27" ht="27" x14ac:dyDescent="0.25">
      <c r="A105" s="38">
        <v>103</v>
      </c>
      <c r="B105" s="39" t="s">
        <v>1491</v>
      </c>
      <c r="C105" s="47" t="s">
        <v>1492</v>
      </c>
      <c r="D105" s="46" t="s">
        <v>234</v>
      </c>
      <c r="E105" s="41">
        <f t="shared" si="11"/>
        <v>4</v>
      </c>
      <c r="F105" s="28">
        <v>40848.535000000003</v>
      </c>
      <c r="G105" s="28">
        <f t="shared" si="12"/>
        <v>163394.14000000001</v>
      </c>
      <c r="H105" s="6"/>
      <c r="I105" s="28">
        <f t="shared" si="13"/>
        <v>0</v>
      </c>
      <c r="J105" s="42"/>
      <c r="K105" s="27">
        <f t="shared" si="14"/>
        <v>0</v>
      </c>
      <c r="L105" s="44"/>
      <c r="M105" s="27">
        <f t="shared" si="15"/>
        <v>0</v>
      </c>
      <c r="N105" s="44"/>
      <c r="O105" s="27">
        <f t="shared" si="16"/>
        <v>0</v>
      </c>
      <c r="P105" s="6"/>
      <c r="Q105" s="27">
        <f t="shared" si="17"/>
        <v>0</v>
      </c>
      <c r="R105" s="6"/>
      <c r="S105" s="27">
        <f t="shared" si="18"/>
        <v>0</v>
      </c>
      <c r="T105" s="45"/>
      <c r="U105" s="27">
        <f t="shared" si="19"/>
        <v>0</v>
      </c>
      <c r="V105" s="6">
        <v>4</v>
      </c>
      <c r="W105" s="27">
        <f t="shared" si="20"/>
        <v>163394.14000000001</v>
      </c>
      <c r="X105" s="6"/>
      <c r="Y105" s="27">
        <f t="shared" si="21"/>
        <v>0</v>
      </c>
      <c r="Z105" s="23" t="s">
        <v>31</v>
      </c>
      <c r="AA105" s="1" t="s">
        <v>60</v>
      </c>
    </row>
    <row r="106" spans="1:27" ht="27" x14ac:dyDescent="0.25">
      <c r="A106" s="38">
        <v>104</v>
      </c>
      <c r="B106" s="39" t="s">
        <v>1493</v>
      </c>
      <c r="C106" s="47" t="s">
        <v>1494</v>
      </c>
      <c r="D106" s="47" t="s">
        <v>359</v>
      </c>
      <c r="E106" s="41">
        <f t="shared" si="11"/>
        <v>7</v>
      </c>
      <c r="F106" s="28">
        <v>33320</v>
      </c>
      <c r="G106" s="28">
        <f t="shared" si="12"/>
        <v>233240</v>
      </c>
      <c r="H106" s="6"/>
      <c r="I106" s="28">
        <f t="shared" si="13"/>
        <v>0</v>
      </c>
      <c r="J106" s="42">
        <v>2</v>
      </c>
      <c r="K106" s="27">
        <f t="shared" si="14"/>
        <v>66640</v>
      </c>
      <c r="L106" s="44"/>
      <c r="M106" s="27">
        <f t="shared" si="15"/>
        <v>0</v>
      </c>
      <c r="N106" s="44"/>
      <c r="O106" s="27">
        <f t="shared" si="16"/>
        <v>0</v>
      </c>
      <c r="P106" s="6"/>
      <c r="Q106" s="27">
        <f t="shared" si="17"/>
        <v>0</v>
      </c>
      <c r="R106" s="6"/>
      <c r="S106" s="27">
        <f t="shared" si="18"/>
        <v>0</v>
      </c>
      <c r="T106" s="45"/>
      <c r="U106" s="27">
        <f t="shared" si="19"/>
        <v>0</v>
      </c>
      <c r="V106" s="6">
        <v>5</v>
      </c>
      <c r="W106" s="27">
        <f t="shared" si="20"/>
        <v>166600</v>
      </c>
      <c r="X106" s="6"/>
      <c r="Y106" s="27">
        <f t="shared" si="21"/>
        <v>0</v>
      </c>
      <c r="Z106" s="23" t="s">
        <v>31</v>
      </c>
      <c r="AA106" s="1" t="s">
        <v>60</v>
      </c>
    </row>
    <row r="107" spans="1:27" ht="27" x14ac:dyDescent="0.25">
      <c r="A107" s="38">
        <v>105</v>
      </c>
      <c r="B107" s="39" t="s">
        <v>1495</v>
      </c>
      <c r="C107" s="47" t="s">
        <v>1496</v>
      </c>
      <c r="D107" s="47" t="s">
        <v>359</v>
      </c>
      <c r="E107" s="41">
        <f t="shared" si="11"/>
        <v>7</v>
      </c>
      <c r="F107" s="28">
        <v>39270</v>
      </c>
      <c r="G107" s="28">
        <f t="shared" si="12"/>
        <v>274890</v>
      </c>
      <c r="H107" s="6"/>
      <c r="I107" s="28">
        <f t="shared" si="13"/>
        <v>0</v>
      </c>
      <c r="J107" s="42">
        <v>2</v>
      </c>
      <c r="K107" s="27">
        <f t="shared" si="14"/>
        <v>78540</v>
      </c>
      <c r="L107" s="44"/>
      <c r="M107" s="27">
        <f t="shared" si="15"/>
        <v>0</v>
      </c>
      <c r="N107" s="44"/>
      <c r="O107" s="27">
        <f t="shared" si="16"/>
        <v>0</v>
      </c>
      <c r="P107" s="6"/>
      <c r="Q107" s="27">
        <f t="shared" si="17"/>
        <v>0</v>
      </c>
      <c r="R107" s="6"/>
      <c r="S107" s="27">
        <f t="shared" si="18"/>
        <v>0</v>
      </c>
      <c r="T107" s="45"/>
      <c r="U107" s="27">
        <f t="shared" si="19"/>
        <v>0</v>
      </c>
      <c r="V107" s="6">
        <v>5</v>
      </c>
      <c r="W107" s="27">
        <f t="shared" si="20"/>
        <v>196350</v>
      </c>
      <c r="X107" s="6"/>
      <c r="Y107" s="27">
        <f t="shared" si="21"/>
        <v>0</v>
      </c>
      <c r="Z107" s="23" t="s">
        <v>31</v>
      </c>
      <c r="AA107" s="1" t="s">
        <v>60</v>
      </c>
    </row>
    <row r="108" spans="1:27" ht="27" x14ac:dyDescent="0.25">
      <c r="A108" s="38">
        <v>106</v>
      </c>
      <c r="B108" s="39" t="s">
        <v>1497</v>
      </c>
      <c r="C108" s="47" t="s">
        <v>1498</v>
      </c>
      <c r="D108" s="46" t="s">
        <v>234</v>
      </c>
      <c r="E108" s="41">
        <f t="shared" si="11"/>
        <v>2</v>
      </c>
      <c r="F108" s="28">
        <v>45247.608</v>
      </c>
      <c r="G108" s="28">
        <f t="shared" si="12"/>
        <v>90495.216</v>
      </c>
      <c r="H108" s="6"/>
      <c r="I108" s="28">
        <f t="shared" si="13"/>
        <v>0</v>
      </c>
      <c r="J108" s="42"/>
      <c r="K108" s="27">
        <f t="shared" si="14"/>
        <v>0</v>
      </c>
      <c r="L108" s="44"/>
      <c r="M108" s="27">
        <f t="shared" si="15"/>
        <v>0</v>
      </c>
      <c r="N108" s="44"/>
      <c r="O108" s="27">
        <f t="shared" si="16"/>
        <v>0</v>
      </c>
      <c r="P108" s="6"/>
      <c r="Q108" s="27">
        <f t="shared" si="17"/>
        <v>0</v>
      </c>
      <c r="R108" s="6">
        <v>1</v>
      </c>
      <c r="S108" s="27">
        <f t="shared" si="18"/>
        <v>45247.608</v>
      </c>
      <c r="T108" s="45"/>
      <c r="U108" s="27">
        <f t="shared" si="19"/>
        <v>0</v>
      </c>
      <c r="V108" s="6">
        <v>1</v>
      </c>
      <c r="W108" s="27">
        <f t="shared" si="20"/>
        <v>45247.608</v>
      </c>
      <c r="X108" s="6"/>
      <c r="Y108" s="27">
        <f t="shared" si="21"/>
        <v>0</v>
      </c>
      <c r="Z108" s="23" t="s">
        <v>31</v>
      </c>
      <c r="AA108" s="1" t="s">
        <v>37</v>
      </c>
    </row>
    <row r="109" spans="1:27" ht="27" x14ac:dyDescent="0.25">
      <c r="A109" s="38">
        <v>107</v>
      </c>
      <c r="B109" s="39" t="s">
        <v>1499</v>
      </c>
      <c r="C109" s="40" t="s">
        <v>46</v>
      </c>
      <c r="D109" s="47" t="s">
        <v>359</v>
      </c>
      <c r="E109" s="41">
        <f t="shared" si="11"/>
        <v>2</v>
      </c>
      <c r="F109" s="28">
        <v>66333.217999999993</v>
      </c>
      <c r="G109" s="28">
        <f t="shared" si="12"/>
        <v>132666.43599999999</v>
      </c>
      <c r="H109" s="6"/>
      <c r="I109" s="28">
        <f t="shared" si="13"/>
        <v>0</v>
      </c>
      <c r="J109" s="42"/>
      <c r="K109" s="27">
        <f t="shared" si="14"/>
        <v>0</v>
      </c>
      <c r="L109" s="43"/>
      <c r="M109" s="27">
        <f t="shared" si="15"/>
        <v>0</v>
      </c>
      <c r="N109" s="44"/>
      <c r="O109" s="27">
        <f t="shared" si="16"/>
        <v>0</v>
      </c>
      <c r="P109" s="6"/>
      <c r="Q109" s="27">
        <f t="shared" si="17"/>
        <v>0</v>
      </c>
      <c r="R109" s="6">
        <v>2</v>
      </c>
      <c r="S109" s="27">
        <f t="shared" si="18"/>
        <v>132666.43599999999</v>
      </c>
      <c r="T109" s="45"/>
      <c r="U109" s="27">
        <f t="shared" si="19"/>
        <v>0</v>
      </c>
      <c r="V109" s="6"/>
      <c r="W109" s="27">
        <f t="shared" si="20"/>
        <v>0</v>
      </c>
      <c r="X109" s="6"/>
      <c r="Y109" s="27">
        <f t="shared" si="21"/>
        <v>0</v>
      </c>
      <c r="Z109" s="23" t="s">
        <v>31</v>
      </c>
      <c r="AA109" s="1" t="s">
        <v>56</v>
      </c>
    </row>
    <row r="110" spans="1:27" ht="27" x14ac:dyDescent="0.25">
      <c r="A110" s="38">
        <v>108</v>
      </c>
      <c r="B110" s="39" t="s">
        <v>1500</v>
      </c>
      <c r="C110" s="40" t="s">
        <v>46</v>
      </c>
      <c r="D110" s="47" t="s">
        <v>1501</v>
      </c>
      <c r="E110" s="41">
        <f t="shared" si="11"/>
        <v>4</v>
      </c>
      <c r="F110" s="28">
        <v>88782.925000000003</v>
      </c>
      <c r="G110" s="28">
        <f t="shared" si="12"/>
        <v>355131.7</v>
      </c>
      <c r="H110" s="6"/>
      <c r="I110" s="28">
        <f t="shared" si="13"/>
        <v>0</v>
      </c>
      <c r="J110" s="42">
        <v>1</v>
      </c>
      <c r="K110" s="27">
        <f t="shared" si="14"/>
        <v>88782.925000000003</v>
      </c>
      <c r="L110" s="43"/>
      <c r="M110" s="27">
        <f t="shared" si="15"/>
        <v>0</v>
      </c>
      <c r="N110" s="44"/>
      <c r="O110" s="27">
        <f t="shared" si="16"/>
        <v>0</v>
      </c>
      <c r="P110" s="6"/>
      <c r="Q110" s="27">
        <f t="shared" si="17"/>
        <v>0</v>
      </c>
      <c r="R110" s="6">
        <v>2</v>
      </c>
      <c r="S110" s="27">
        <f t="shared" si="18"/>
        <v>177565.85</v>
      </c>
      <c r="T110" s="45"/>
      <c r="U110" s="27">
        <f t="shared" si="19"/>
        <v>0</v>
      </c>
      <c r="V110" s="6">
        <v>1</v>
      </c>
      <c r="W110" s="27">
        <f t="shared" si="20"/>
        <v>88782.925000000003</v>
      </c>
      <c r="X110" s="6"/>
      <c r="Y110" s="27">
        <f t="shared" si="21"/>
        <v>0</v>
      </c>
      <c r="Z110" s="23" t="s">
        <v>32</v>
      </c>
      <c r="AA110" s="1" t="s">
        <v>56</v>
      </c>
    </row>
    <row r="111" spans="1:27" x14ac:dyDescent="0.25">
      <c r="A111" s="38">
        <v>109</v>
      </c>
      <c r="B111" s="39" t="s">
        <v>1502</v>
      </c>
      <c r="C111" s="47" t="s">
        <v>1503</v>
      </c>
      <c r="D111" s="47" t="s">
        <v>359</v>
      </c>
      <c r="E111" s="41">
        <f t="shared" si="11"/>
        <v>1</v>
      </c>
      <c r="F111" s="28">
        <v>141798.97200000001</v>
      </c>
      <c r="G111" s="28">
        <f t="shared" si="12"/>
        <v>141798.97200000001</v>
      </c>
      <c r="H111" s="6"/>
      <c r="I111" s="28">
        <f t="shared" si="13"/>
        <v>0</v>
      </c>
      <c r="J111" s="42"/>
      <c r="K111" s="27">
        <f t="shared" si="14"/>
        <v>0</v>
      </c>
      <c r="L111" s="43"/>
      <c r="M111" s="27">
        <f t="shared" si="15"/>
        <v>0</v>
      </c>
      <c r="N111" s="44"/>
      <c r="O111" s="27">
        <f t="shared" si="16"/>
        <v>0</v>
      </c>
      <c r="P111" s="6"/>
      <c r="Q111" s="27">
        <f t="shared" si="17"/>
        <v>0</v>
      </c>
      <c r="R111" s="6"/>
      <c r="S111" s="27">
        <f t="shared" si="18"/>
        <v>0</v>
      </c>
      <c r="T111" s="45"/>
      <c r="U111" s="27">
        <f t="shared" si="19"/>
        <v>0</v>
      </c>
      <c r="V111" s="6">
        <v>1</v>
      </c>
      <c r="W111" s="27">
        <f t="shared" si="20"/>
        <v>141798.97200000001</v>
      </c>
      <c r="X111" s="6"/>
      <c r="Y111" s="27">
        <f t="shared" si="21"/>
        <v>0</v>
      </c>
      <c r="Z111" s="23" t="s">
        <v>32</v>
      </c>
      <c r="AA111" s="1" t="s">
        <v>60</v>
      </c>
    </row>
    <row r="112" spans="1:27" x14ac:dyDescent="0.25">
      <c r="A112" s="38">
        <v>110</v>
      </c>
      <c r="B112" s="39" t="s">
        <v>1504</v>
      </c>
      <c r="C112" s="47" t="s">
        <v>1503</v>
      </c>
      <c r="D112" s="47" t="s">
        <v>359</v>
      </c>
      <c r="E112" s="41">
        <f t="shared" si="11"/>
        <v>1</v>
      </c>
      <c r="F112" s="28">
        <v>197528.33799999999</v>
      </c>
      <c r="G112" s="28">
        <f t="shared" si="12"/>
        <v>197528.33799999999</v>
      </c>
      <c r="H112" s="6"/>
      <c r="I112" s="28">
        <f t="shared" si="13"/>
        <v>0</v>
      </c>
      <c r="J112" s="42"/>
      <c r="K112" s="27">
        <f t="shared" si="14"/>
        <v>0</v>
      </c>
      <c r="L112" s="43"/>
      <c r="M112" s="27">
        <f t="shared" si="15"/>
        <v>0</v>
      </c>
      <c r="N112" s="44"/>
      <c r="O112" s="27">
        <f t="shared" si="16"/>
        <v>0</v>
      </c>
      <c r="P112" s="6"/>
      <c r="Q112" s="27">
        <f t="shared" si="17"/>
        <v>0</v>
      </c>
      <c r="R112" s="6"/>
      <c r="S112" s="27">
        <f t="shared" si="18"/>
        <v>0</v>
      </c>
      <c r="T112" s="45"/>
      <c r="U112" s="27">
        <f t="shared" si="19"/>
        <v>0</v>
      </c>
      <c r="V112" s="6">
        <v>1</v>
      </c>
      <c r="W112" s="27">
        <f t="shared" si="20"/>
        <v>197528.33799999999</v>
      </c>
      <c r="X112" s="6"/>
      <c r="Y112" s="27">
        <f t="shared" si="21"/>
        <v>0</v>
      </c>
      <c r="Z112" s="23" t="s">
        <v>32</v>
      </c>
      <c r="AA112" s="1" t="s">
        <v>60</v>
      </c>
    </row>
    <row r="113" spans="1:27" ht="40.5" x14ac:dyDescent="0.25">
      <c r="A113" s="38">
        <v>111</v>
      </c>
      <c r="B113" s="46" t="s">
        <v>1505</v>
      </c>
      <c r="C113" s="40" t="s">
        <v>1503</v>
      </c>
      <c r="D113" s="46" t="s">
        <v>359</v>
      </c>
      <c r="E113" s="41">
        <f t="shared" si="11"/>
        <v>1</v>
      </c>
      <c r="F113" s="28">
        <v>119000</v>
      </c>
      <c r="G113" s="28">
        <f t="shared" si="12"/>
        <v>119000</v>
      </c>
      <c r="H113" s="6"/>
      <c r="I113" s="28">
        <f t="shared" si="13"/>
        <v>0</v>
      </c>
      <c r="J113" s="42"/>
      <c r="K113" s="27">
        <f t="shared" si="14"/>
        <v>0</v>
      </c>
      <c r="L113" s="44"/>
      <c r="M113" s="27">
        <f t="shared" si="15"/>
        <v>0</v>
      </c>
      <c r="N113" s="44"/>
      <c r="O113" s="27">
        <f t="shared" si="16"/>
        <v>0</v>
      </c>
      <c r="P113" s="6"/>
      <c r="Q113" s="27">
        <f t="shared" si="17"/>
        <v>0</v>
      </c>
      <c r="R113" s="6"/>
      <c r="S113" s="27">
        <f t="shared" si="18"/>
        <v>0</v>
      </c>
      <c r="T113" s="45"/>
      <c r="U113" s="27">
        <f t="shared" si="19"/>
        <v>0</v>
      </c>
      <c r="V113" s="6">
        <v>1</v>
      </c>
      <c r="W113" s="27">
        <f t="shared" si="20"/>
        <v>119000</v>
      </c>
      <c r="X113" s="6"/>
      <c r="Y113" s="27">
        <f t="shared" si="21"/>
        <v>0</v>
      </c>
      <c r="Z113" s="23" t="s">
        <v>32</v>
      </c>
      <c r="AA113" s="1" t="s">
        <v>60</v>
      </c>
    </row>
    <row r="114" spans="1:27" ht="40.5" x14ac:dyDescent="0.25">
      <c r="A114" s="38">
        <v>112</v>
      </c>
      <c r="B114" s="39" t="s">
        <v>1506</v>
      </c>
      <c r="C114" s="40" t="s">
        <v>1507</v>
      </c>
      <c r="D114" s="47" t="s">
        <v>359</v>
      </c>
      <c r="E114" s="41">
        <f t="shared" si="11"/>
        <v>5</v>
      </c>
      <c r="F114" s="28">
        <v>56559.51</v>
      </c>
      <c r="G114" s="28">
        <f t="shared" si="12"/>
        <v>282797.55</v>
      </c>
      <c r="H114" s="6"/>
      <c r="I114" s="28">
        <f t="shared" si="13"/>
        <v>0</v>
      </c>
      <c r="J114" s="42">
        <v>2</v>
      </c>
      <c r="K114" s="27">
        <f t="shared" si="14"/>
        <v>113119.02</v>
      </c>
      <c r="L114" s="43">
        <v>2</v>
      </c>
      <c r="M114" s="27">
        <f t="shared" si="15"/>
        <v>113119.02</v>
      </c>
      <c r="N114" s="44"/>
      <c r="O114" s="27">
        <f t="shared" si="16"/>
        <v>0</v>
      </c>
      <c r="P114" s="6"/>
      <c r="Q114" s="27">
        <f t="shared" si="17"/>
        <v>0</v>
      </c>
      <c r="R114" s="6"/>
      <c r="S114" s="27">
        <f t="shared" si="18"/>
        <v>0</v>
      </c>
      <c r="T114" s="45"/>
      <c r="U114" s="27">
        <f t="shared" si="19"/>
        <v>0</v>
      </c>
      <c r="V114" s="6">
        <v>1</v>
      </c>
      <c r="W114" s="27">
        <f t="shared" si="20"/>
        <v>56559.51</v>
      </c>
      <c r="X114" s="6"/>
      <c r="Y114" s="27">
        <f t="shared" si="21"/>
        <v>0</v>
      </c>
      <c r="Z114" s="23" t="s">
        <v>32</v>
      </c>
      <c r="AA114" s="1" t="s">
        <v>41</v>
      </c>
    </row>
    <row r="115" spans="1:27" ht="67.5" x14ac:dyDescent="0.25">
      <c r="A115" s="38">
        <v>113</v>
      </c>
      <c r="B115" s="39" t="s">
        <v>1508</v>
      </c>
      <c r="C115" s="40" t="s">
        <v>1509</v>
      </c>
      <c r="D115" s="47" t="s">
        <v>359</v>
      </c>
      <c r="E115" s="41">
        <f t="shared" ref="E115:E160" si="22">+H115+J115+L115+N115+P115+R115+T115+V115+X115</f>
        <v>3</v>
      </c>
      <c r="F115" s="28">
        <v>822471.59400000004</v>
      </c>
      <c r="G115" s="28">
        <f t="shared" ref="G115:G160" si="23">+IFERROR(E115*F115," ")</f>
        <v>2467414.7820000001</v>
      </c>
      <c r="H115" s="43">
        <v>1</v>
      </c>
      <c r="I115" s="28">
        <f t="shared" ref="I115:I160" si="24">+IFERROR(H115*$F115," ")</f>
        <v>822471.59400000004</v>
      </c>
      <c r="J115" s="42"/>
      <c r="K115" s="27">
        <f t="shared" ref="K115:K160" si="25">+IFERROR(J115*$F115," ")</f>
        <v>0</v>
      </c>
      <c r="L115" s="43"/>
      <c r="M115" s="27">
        <f t="shared" ref="M115:M160" si="26">+IFERROR(L115*$F115," ")</f>
        <v>0</v>
      </c>
      <c r="N115" s="44"/>
      <c r="O115" s="27">
        <f t="shared" ref="O115:O160" si="27">+IFERROR(N115*$F115," ")</f>
        <v>0</v>
      </c>
      <c r="P115" s="6"/>
      <c r="Q115" s="27">
        <f t="shared" ref="Q115:Q160" si="28">+IFERROR(P115*$F115," ")</f>
        <v>0</v>
      </c>
      <c r="R115" s="6"/>
      <c r="S115" s="27">
        <f t="shared" ref="S115:S160" si="29">+IFERROR(R115*$F115," ")</f>
        <v>0</v>
      </c>
      <c r="T115" s="45">
        <v>2</v>
      </c>
      <c r="U115" s="27">
        <f t="shared" ref="U115:U160" si="30">+IFERROR(T115*$F115," ")</f>
        <v>1644943.1880000001</v>
      </c>
      <c r="V115" s="6"/>
      <c r="W115" s="27">
        <f t="shared" ref="W115:W159" si="31">+IFERROR(V115*$F115," ")</f>
        <v>0</v>
      </c>
      <c r="X115" s="6"/>
      <c r="Y115" s="27">
        <f t="shared" ref="Y115:Y160" si="32">+IFERROR(X115*$F115," ")</f>
        <v>0</v>
      </c>
      <c r="Z115" s="23" t="s">
        <v>32</v>
      </c>
      <c r="AA115" s="1" t="s">
        <v>1193</v>
      </c>
    </row>
    <row r="116" spans="1:27" x14ac:dyDescent="0.25">
      <c r="A116" s="38">
        <v>114</v>
      </c>
      <c r="B116" s="39" t="s">
        <v>1510</v>
      </c>
      <c r="C116" s="50" t="s">
        <v>46</v>
      </c>
      <c r="D116" s="47" t="s">
        <v>359</v>
      </c>
      <c r="E116" s="41">
        <f t="shared" si="22"/>
        <v>7</v>
      </c>
      <c r="F116" s="28">
        <v>309400</v>
      </c>
      <c r="G116" s="28">
        <f t="shared" si="23"/>
        <v>2165800</v>
      </c>
      <c r="H116" s="6"/>
      <c r="I116" s="28">
        <f t="shared" si="24"/>
        <v>0</v>
      </c>
      <c r="J116" s="42">
        <v>3</v>
      </c>
      <c r="K116" s="27">
        <f t="shared" si="25"/>
        <v>928200</v>
      </c>
      <c r="L116" s="43"/>
      <c r="M116" s="27">
        <f t="shared" si="26"/>
        <v>0</v>
      </c>
      <c r="N116" s="44"/>
      <c r="O116" s="27">
        <f t="shared" si="27"/>
        <v>0</v>
      </c>
      <c r="P116" s="6">
        <v>3</v>
      </c>
      <c r="Q116" s="27">
        <f t="shared" si="28"/>
        <v>928200</v>
      </c>
      <c r="R116" s="6"/>
      <c r="S116" s="27">
        <f t="shared" si="29"/>
        <v>0</v>
      </c>
      <c r="T116" s="45"/>
      <c r="U116" s="27">
        <f t="shared" si="30"/>
        <v>0</v>
      </c>
      <c r="V116" s="6">
        <v>1</v>
      </c>
      <c r="W116" s="27">
        <f t="shared" si="31"/>
        <v>309400</v>
      </c>
      <c r="X116" s="6"/>
      <c r="Y116" s="27">
        <f t="shared" si="32"/>
        <v>0</v>
      </c>
      <c r="Z116" s="23" t="s">
        <v>31</v>
      </c>
      <c r="AA116" s="1" t="s">
        <v>37</v>
      </c>
    </row>
    <row r="117" spans="1:27" ht="81" x14ac:dyDescent="0.25">
      <c r="A117" s="38">
        <v>115</v>
      </c>
      <c r="B117" s="39" t="s">
        <v>1511</v>
      </c>
      <c r="C117" s="50" t="s">
        <v>1512</v>
      </c>
      <c r="D117" s="47" t="s">
        <v>359</v>
      </c>
      <c r="E117" s="41">
        <f t="shared" si="22"/>
        <v>10</v>
      </c>
      <c r="F117" s="28">
        <v>516460</v>
      </c>
      <c r="G117" s="28">
        <f t="shared" si="23"/>
        <v>5164600</v>
      </c>
      <c r="H117" s="43">
        <v>2</v>
      </c>
      <c r="I117" s="28">
        <f t="shared" si="24"/>
        <v>1032920</v>
      </c>
      <c r="J117" s="42">
        <v>2</v>
      </c>
      <c r="K117" s="27">
        <f t="shared" si="25"/>
        <v>1032920</v>
      </c>
      <c r="L117" s="96">
        <v>1</v>
      </c>
      <c r="M117" s="27">
        <f t="shared" si="26"/>
        <v>516460</v>
      </c>
      <c r="N117" s="44"/>
      <c r="O117" s="27">
        <f t="shared" si="27"/>
        <v>0</v>
      </c>
      <c r="P117" s="6">
        <v>2</v>
      </c>
      <c r="Q117" s="27">
        <f t="shared" si="28"/>
        <v>1032920</v>
      </c>
      <c r="R117" s="6"/>
      <c r="S117" s="27">
        <f t="shared" si="29"/>
        <v>0</v>
      </c>
      <c r="T117" s="45"/>
      <c r="U117" s="27">
        <f t="shared" si="30"/>
        <v>0</v>
      </c>
      <c r="V117" s="6">
        <v>3</v>
      </c>
      <c r="W117" s="27">
        <f t="shared" si="31"/>
        <v>1549380</v>
      </c>
      <c r="X117" s="6"/>
      <c r="Y117" s="27">
        <f t="shared" si="32"/>
        <v>0</v>
      </c>
      <c r="Z117" s="23" t="s">
        <v>31</v>
      </c>
      <c r="AA117" s="1" t="s">
        <v>60</v>
      </c>
    </row>
    <row r="118" spans="1:27" ht="22.5" customHeight="1" x14ac:dyDescent="0.25">
      <c r="A118" s="38">
        <v>116</v>
      </c>
      <c r="B118" s="53" t="s">
        <v>1513</v>
      </c>
      <c r="C118" s="54" t="s">
        <v>46</v>
      </c>
      <c r="D118" s="53" t="s">
        <v>1514</v>
      </c>
      <c r="E118" s="41">
        <f t="shared" si="22"/>
        <v>2</v>
      </c>
      <c r="F118" s="28">
        <v>174930</v>
      </c>
      <c r="G118" s="28">
        <f t="shared" si="23"/>
        <v>349860</v>
      </c>
      <c r="H118" s="6"/>
      <c r="I118" s="28">
        <f t="shared" si="24"/>
        <v>0</v>
      </c>
      <c r="J118" s="42"/>
      <c r="K118" s="27">
        <f t="shared" si="25"/>
        <v>0</v>
      </c>
      <c r="L118" s="44"/>
      <c r="M118" s="27">
        <f t="shared" si="26"/>
        <v>0</v>
      </c>
      <c r="N118" s="44"/>
      <c r="O118" s="27">
        <f t="shared" si="27"/>
        <v>0</v>
      </c>
      <c r="P118" s="6"/>
      <c r="Q118" s="27">
        <f t="shared" si="28"/>
        <v>0</v>
      </c>
      <c r="R118" s="6"/>
      <c r="S118" s="27">
        <f t="shared" si="29"/>
        <v>0</v>
      </c>
      <c r="T118" s="45"/>
      <c r="U118" s="27">
        <f t="shared" si="30"/>
        <v>0</v>
      </c>
      <c r="V118" s="6">
        <v>2</v>
      </c>
      <c r="W118" s="27">
        <f t="shared" si="31"/>
        <v>349860</v>
      </c>
      <c r="X118" s="6"/>
      <c r="Y118" s="27">
        <f t="shared" si="32"/>
        <v>0</v>
      </c>
      <c r="Z118" s="23" t="s">
        <v>31</v>
      </c>
      <c r="AA118" s="1" t="s">
        <v>60</v>
      </c>
    </row>
    <row r="119" spans="1:27" ht="27" x14ac:dyDescent="0.25">
      <c r="A119" s="38">
        <v>117</v>
      </c>
      <c r="B119" s="39" t="s">
        <v>1515</v>
      </c>
      <c r="C119" s="40" t="s">
        <v>46</v>
      </c>
      <c r="D119" s="47" t="s">
        <v>359</v>
      </c>
      <c r="E119" s="41">
        <f t="shared" si="22"/>
        <v>14</v>
      </c>
      <c r="F119" s="28">
        <v>130275.3459</v>
      </c>
      <c r="G119" s="28">
        <f t="shared" si="23"/>
        <v>1823854.8426000001</v>
      </c>
      <c r="H119" s="43">
        <v>5</v>
      </c>
      <c r="I119" s="28">
        <f t="shared" si="24"/>
        <v>651376.72950000002</v>
      </c>
      <c r="J119" s="42"/>
      <c r="K119" s="27">
        <f t="shared" si="25"/>
        <v>0</v>
      </c>
      <c r="L119" s="43"/>
      <c r="M119" s="27">
        <f t="shared" si="26"/>
        <v>0</v>
      </c>
      <c r="N119" s="44"/>
      <c r="O119" s="27">
        <f t="shared" si="27"/>
        <v>0</v>
      </c>
      <c r="P119" s="6"/>
      <c r="Q119" s="27">
        <f t="shared" si="28"/>
        <v>0</v>
      </c>
      <c r="R119" s="6"/>
      <c r="S119" s="27">
        <f t="shared" si="29"/>
        <v>0</v>
      </c>
      <c r="T119" s="45">
        <v>6</v>
      </c>
      <c r="U119" s="27">
        <f t="shared" si="30"/>
        <v>781652.07539999997</v>
      </c>
      <c r="V119" s="6">
        <v>3</v>
      </c>
      <c r="W119" s="27">
        <f t="shared" si="31"/>
        <v>390826.03769999999</v>
      </c>
      <c r="X119" s="6"/>
      <c r="Y119" s="27">
        <f t="shared" si="32"/>
        <v>0</v>
      </c>
      <c r="Z119" s="23" t="s">
        <v>32</v>
      </c>
      <c r="AA119" s="1" t="s">
        <v>1193</v>
      </c>
    </row>
    <row r="120" spans="1:27" x14ac:dyDescent="0.25">
      <c r="A120" s="38">
        <v>118</v>
      </c>
      <c r="B120" s="39" t="s">
        <v>1516</v>
      </c>
      <c r="C120" s="40" t="s">
        <v>46</v>
      </c>
      <c r="D120" s="47" t="s">
        <v>359</v>
      </c>
      <c r="E120" s="41">
        <f t="shared" si="22"/>
        <v>8</v>
      </c>
      <c r="F120" s="28">
        <v>297877.59148577129</v>
      </c>
      <c r="G120" s="28">
        <f t="shared" si="23"/>
        <v>2383020.7318861703</v>
      </c>
      <c r="H120" s="6"/>
      <c r="I120" s="28">
        <f t="shared" si="24"/>
        <v>0</v>
      </c>
      <c r="J120" s="42"/>
      <c r="K120" s="27">
        <f t="shared" si="25"/>
        <v>0</v>
      </c>
      <c r="L120" s="44"/>
      <c r="M120" s="27">
        <f t="shared" si="26"/>
        <v>0</v>
      </c>
      <c r="N120" s="44"/>
      <c r="O120" s="27">
        <f t="shared" si="27"/>
        <v>0</v>
      </c>
      <c r="P120" s="6"/>
      <c r="Q120" s="27">
        <f t="shared" si="28"/>
        <v>0</v>
      </c>
      <c r="R120" s="6"/>
      <c r="S120" s="27">
        <f t="shared" si="29"/>
        <v>0</v>
      </c>
      <c r="T120" s="45"/>
      <c r="U120" s="27">
        <f t="shared" si="30"/>
        <v>0</v>
      </c>
      <c r="V120" s="6">
        <v>8</v>
      </c>
      <c r="W120" s="27">
        <f t="shared" si="31"/>
        <v>2383020.7318861703</v>
      </c>
      <c r="X120" s="6"/>
      <c r="Y120" s="27">
        <f t="shared" si="32"/>
        <v>0</v>
      </c>
      <c r="Z120" s="23" t="s">
        <v>32</v>
      </c>
      <c r="AA120" s="1" t="s">
        <v>60</v>
      </c>
    </row>
    <row r="121" spans="1:27" ht="27" x14ac:dyDescent="0.25">
      <c r="A121" s="38">
        <v>119</v>
      </c>
      <c r="B121" s="39" t="s">
        <v>1517</v>
      </c>
      <c r="C121" s="40" t="s">
        <v>1503</v>
      </c>
      <c r="D121" s="47" t="s">
        <v>359</v>
      </c>
      <c r="E121" s="41">
        <f t="shared" si="22"/>
        <v>7</v>
      </c>
      <c r="F121" s="28">
        <v>97942.614100000006</v>
      </c>
      <c r="G121" s="28">
        <f t="shared" si="23"/>
        <v>685598.29870000004</v>
      </c>
      <c r="H121" s="43">
        <v>2</v>
      </c>
      <c r="I121" s="28">
        <f t="shared" si="24"/>
        <v>195885.22820000001</v>
      </c>
      <c r="J121" s="42">
        <v>2</v>
      </c>
      <c r="K121" s="27">
        <f t="shared" si="25"/>
        <v>195885.22820000001</v>
      </c>
      <c r="L121" s="44"/>
      <c r="M121" s="27">
        <f t="shared" si="26"/>
        <v>0</v>
      </c>
      <c r="N121" s="44"/>
      <c r="O121" s="27">
        <f t="shared" si="27"/>
        <v>0</v>
      </c>
      <c r="P121" s="6"/>
      <c r="Q121" s="27">
        <f t="shared" si="28"/>
        <v>0</v>
      </c>
      <c r="R121" s="6"/>
      <c r="S121" s="27">
        <f t="shared" si="29"/>
        <v>0</v>
      </c>
      <c r="T121" s="45">
        <v>3</v>
      </c>
      <c r="U121" s="27">
        <f t="shared" si="30"/>
        <v>293827.84230000002</v>
      </c>
      <c r="V121" s="6"/>
      <c r="W121" s="27">
        <f t="shared" si="31"/>
        <v>0</v>
      </c>
      <c r="X121" s="6"/>
      <c r="Y121" s="27">
        <f t="shared" si="32"/>
        <v>0</v>
      </c>
      <c r="Z121" s="23" t="s">
        <v>32</v>
      </c>
      <c r="AA121" s="1" t="s">
        <v>1193</v>
      </c>
    </row>
    <row r="122" spans="1:27" ht="27" x14ac:dyDescent="0.25">
      <c r="A122" s="38">
        <v>120</v>
      </c>
      <c r="B122" s="39" t="s">
        <v>1518</v>
      </c>
      <c r="C122" s="40" t="s">
        <v>1503</v>
      </c>
      <c r="D122" s="47" t="s">
        <v>359</v>
      </c>
      <c r="E122" s="41">
        <f t="shared" si="22"/>
        <v>4</v>
      </c>
      <c r="F122" s="28">
        <v>90564.000899999999</v>
      </c>
      <c r="G122" s="28">
        <f t="shared" si="23"/>
        <v>362256.0036</v>
      </c>
      <c r="H122" s="43">
        <v>2</v>
      </c>
      <c r="I122" s="28">
        <f t="shared" si="24"/>
        <v>181128.0018</v>
      </c>
      <c r="J122" s="42"/>
      <c r="K122" s="27">
        <f t="shared" si="25"/>
        <v>0</v>
      </c>
      <c r="L122" s="43"/>
      <c r="M122" s="27">
        <f t="shared" si="26"/>
        <v>0</v>
      </c>
      <c r="N122" s="44"/>
      <c r="O122" s="27">
        <f t="shared" si="27"/>
        <v>0</v>
      </c>
      <c r="P122" s="6">
        <v>2</v>
      </c>
      <c r="Q122" s="27">
        <f t="shared" si="28"/>
        <v>181128.0018</v>
      </c>
      <c r="R122" s="6"/>
      <c r="S122" s="27">
        <f t="shared" si="29"/>
        <v>0</v>
      </c>
      <c r="T122" s="45"/>
      <c r="U122" s="27">
        <f t="shared" si="30"/>
        <v>0</v>
      </c>
      <c r="V122" s="6"/>
      <c r="W122" s="27">
        <f t="shared" si="31"/>
        <v>0</v>
      </c>
      <c r="X122" s="6"/>
      <c r="Y122" s="27">
        <f t="shared" si="32"/>
        <v>0</v>
      </c>
      <c r="Z122" s="23" t="s">
        <v>32</v>
      </c>
      <c r="AA122" s="1" t="s">
        <v>37</v>
      </c>
    </row>
    <row r="123" spans="1:27" ht="27" x14ac:dyDescent="0.25">
      <c r="A123" s="38">
        <v>121</v>
      </c>
      <c r="B123" s="39" t="s">
        <v>1519</v>
      </c>
      <c r="C123" s="40" t="s">
        <v>1503</v>
      </c>
      <c r="D123" s="47" t="s">
        <v>359</v>
      </c>
      <c r="E123" s="41">
        <f t="shared" si="22"/>
        <v>5</v>
      </c>
      <c r="F123" s="28">
        <v>126702.63200000001</v>
      </c>
      <c r="G123" s="28">
        <f t="shared" si="23"/>
        <v>633513.16</v>
      </c>
      <c r="H123" s="43">
        <v>2</v>
      </c>
      <c r="I123" s="28">
        <f t="shared" si="24"/>
        <v>253405.26400000002</v>
      </c>
      <c r="J123" s="42"/>
      <c r="K123" s="27">
        <f t="shared" si="25"/>
        <v>0</v>
      </c>
      <c r="L123" s="43"/>
      <c r="M123" s="27">
        <f t="shared" si="26"/>
        <v>0</v>
      </c>
      <c r="N123" s="44"/>
      <c r="O123" s="27">
        <f t="shared" si="27"/>
        <v>0</v>
      </c>
      <c r="P123" s="6">
        <v>2</v>
      </c>
      <c r="Q123" s="27">
        <f t="shared" si="28"/>
        <v>253405.26400000002</v>
      </c>
      <c r="R123" s="6"/>
      <c r="S123" s="27">
        <f t="shared" si="29"/>
        <v>0</v>
      </c>
      <c r="T123" s="45">
        <v>1</v>
      </c>
      <c r="U123" s="27">
        <f t="shared" si="30"/>
        <v>126702.63200000001</v>
      </c>
      <c r="V123" s="6"/>
      <c r="W123" s="27">
        <f t="shared" si="31"/>
        <v>0</v>
      </c>
      <c r="X123" s="6"/>
      <c r="Y123" s="27">
        <f t="shared" si="32"/>
        <v>0</v>
      </c>
      <c r="Z123" s="23" t="s">
        <v>32</v>
      </c>
      <c r="AA123" s="1" t="s">
        <v>37</v>
      </c>
    </row>
    <row r="124" spans="1:27" ht="40.5" x14ac:dyDescent="0.25">
      <c r="A124" s="38">
        <v>122</v>
      </c>
      <c r="B124" s="46" t="s">
        <v>1520</v>
      </c>
      <c r="C124" s="40" t="s">
        <v>1521</v>
      </c>
      <c r="D124" s="47" t="s">
        <v>359</v>
      </c>
      <c r="E124" s="41">
        <f t="shared" si="22"/>
        <v>1</v>
      </c>
      <c r="F124" s="28">
        <v>3329758.0419277237</v>
      </c>
      <c r="G124" s="28">
        <f t="shared" si="23"/>
        <v>3329758.0419277237</v>
      </c>
      <c r="H124" s="43"/>
      <c r="I124" s="28">
        <f t="shared" si="24"/>
        <v>0</v>
      </c>
      <c r="J124" s="42"/>
      <c r="K124" s="27">
        <f t="shared" si="25"/>
        <v>0</v>
      </c>
      <c r="L124" s="44"/>
      <c r="M124" s="27">
        <f t="shared" si="26"/>
        <v>0</v>
      </c>
      <c r="N124" s="44"/>
      <c r="O124" s="27">
        <f t="shared" si="27"/>
        <v>0</v>
      </c>
      <c r="P124" s="6"/>
      <c r="Q124" s="27">
        <f t="shared" si="28"/>
        <v>0</v>
      </c>
      <c r="R124" s="6"/>
      <c r="S124" s="27">
        <f t="shared" si="29"/>
        <v>0</v>
      </c>
      <c r="T124" s="45">
        <v>1</v>
      </c>
      <c r="U124" s="27">
        <f t="shared" si="30"/>
        <v>3329758.0419277237</v>
      </c>
      <c r="V124" s="6"/>
      <c r="W124" s="27">
        <f t="shared" si="31"/>
        <v>0</v>
      </c>
      <c r="X124" s="6"/>
      <c r="Y124" s="27">
        <f t="shared" si="32"/>
        <v>0</v>
      </c>
      <c r="Z124" s="23" t="s">
        <v>31</v>
      </c>
      <c r="AA124" s="1" t="s">
        <v>1193</v>
      </c>
    </row>
    <row r="125" spans="1:27" x14ac:dyDescent="0.25">
      <c r="A125" s="38">
        <v>123</v>
      </c>
      <c r="B125" s="39" t="s">
        <v>1522</v>
      </c>
      <c r="C125" s="40" t="s">
        <v>46</v>
      </c>
      <c r="D125" s="47" t="s">
        <v>359</v>
      </c>
      <c r="E125" s="41">
        <f t="shared" si="22"/>
        <v>1</v>
      </c>
      <c r="F125" s="28">
        <v>886311.98950000003</v>
      </c>
      <c r="G125" s="28">
        <f t="shared" si="23"/>
        <v>886311.98950000003</v>
      </c>
      <c r="H125" s="6"/>
      <c r="I125" s="28">
        <f t="shared" si="24"/>
        <v>0</v>
      </c>
      <c r="J125" s="42"/>
      <c r="K125" s="27">
        <f t="shared" si="25"/>
        <v>0</v>
      </c>
      <c r="L125" s="43"/>
      <c r="M125" s="27">
        <f t="shared" si="26"/>
        <v>0</v>
      </c>
      <c r="N125" s="44"/>
      <c r="O125" s="27">
        <f t="shared" si="27"/>
        <v>0</v>
      </c>
      <c r="P125" s="6"/>
      <c r="Q125" s="27">
        <f t="shared" si="28"/>
        <v>0</v>
      </c>
      <c r="R125" s="6"/>
      <c r="S125" s="27">
        <f t="shared" si="29"/>
        <v>0</v>
      </c>
      <c r="T125" s="45">
        <v>1</v>
      </c>
      <c r="U125" s="27">
        <f t="shared" si="30"/>
        <v>886311.98950000003</v>
      </c>
      <c r="V125" s="6"/>
      <c r="W125" s="27">
        <f t="shared" si="31"/>
        <v>0</v>
      </c>
      <c r="X125" s="6"/>
      <c r="Y125" s="27">
        <f t="shared" si="32"/>
        <v>0</v>
      </c>
      <c r="Z125" s="23" t="s">
        <v>32</v>
      </c>
      <c r="AA125" s="1" t="s">
        <v>1193</v>
      </c>
    </row>
    <row r="126" spans="1:27" ht="40.5" x14ac:dyDescent="0.25">
      <c r="A126" s="38">
        <v>124</v>
      </c>
      <c r="B126" s="39" t="s">
        <v>1523</v>
      </c>
      <c r="C126" s="40" t="s">
        <v>1524</v>
      </c>
      <c r="D126" s="47" t="s">
        <v>1525</v>
      </c>
      <c r="E126" s="41">
        <f t="shared" si="22"/>
        <v>5</v>
      </c>
      <c r="F126" s="28">
        <v>287235.29859999998</v>
      </c>
      <c r="G126" s="28">
        <f t="shared" si="23"/>
        <v>1436176.4929999998</v>
      </c>
      <c r="H126" s="43">
        <v>5</v>
      </c>
      <c r="I126" s="28">
        <f t="shared" si="24"/>
        <v>1436176.4929999998</v>
      </c>
      <c r="J126" s="42"/>
      <c r="K126" s="27">
        <f t="shared" si="25"/>
        <v>0</v>
      </c>
      <c r="L126" s="44"/>
      <c r="M126" s="27">
        <f t="shared" si="26"/>
        <v>0</v>
      </c>
      <c r="N126" s="44"/>
      <c r="O126" s="27">
        <f t="shared" si="27"/>
        <v>0</v>
      </c>
      <c r="P126" s="6"/>
      <c r="Q126" s="27">
        <f t="shared" si="28"/>
        <v>0</v>
      </c>
      <c r="R126" s="6"/>
      <c r="S126" s="27">
        <f t="shared" si="29"/>
        <v>0</v>
      </c>
      <c r="T126" s="45"/>
      <c r="U126" s="27">
        <f t="shared" si="30"/>
        <v>0</v>
      </c>
      <c r="V126" s="6"/>
      <c r="W126" s="27">
        <f t="shared" si="31"/>
        <v>0</v>
      </c>
      <c r="X126" s="6"/>
      <c r="Y126" s="27">
        <f t="shared" si="32"/>
        <v>0</v>
      </c>
      <c r="Z126" s="23" t="s">
        <v>32</v>
      </c>
      <c r="AA126" s="1" t="s">
        <v>33</v>
      </c>
    </row>
    <row r="127" spans="1:27" ht="40.5" x14ac:dyDescent="0.25">
      <c r="A127" s="38">
        <v>125</v>
      </c>
      <c r="B127" s="39" t="s">
        <v>1526</v>
      </c>
      <c r="C127" s="40" t="s">
        <v>1527</v>
      </c>
      <c r="D127" s="47" t="s">
        <v>1525</v>
      </c>
      <c r="E127" s="41">
        <f t="shared" si="22"/>
        <v>5</v>
      </c>
      <c r="F127" s="28">
        <v>292117.80319999997</v>
      </c>
      <c r="G127" s="28">
        <f t="shared" si="23"/>
        <v>1460589.0159999998</v>
      </c>
      <c r="H127" s="43">
        <v>5</v>
      </c>
      <c r="I127" s="28">
        <f t="shared" si="24"/>
        <v>1460589.0159999998</v>
      </c>
      <c r="J127" s="42"/>
      <c r="K127" s="27">
        <f t="shared" si="25"/>
        <v>0</v>
      </c>
      <c r="L127" s="44"/>
      <c r="M127" s="27">
        <f t="shared" si="26"/>
        <v>0</v>
      </c>
      <c r="N127" s="44"/>
      <c r="O127" s="27">
        <f t="shared" si="27"/>
        <v>0</v>
      </c>
      <c r="P127" s="6"/>
      <c r="Q127" s="27">
        <f t="shared" si="28"/>
        <v>0</v>
      </c>
      <c r="R127" s="6"/>
      <c r="S127" s="27">
        <f t="shared" si="29"/>
        <v>0</v>
      </c>
      <c r="T127" s="45"/>
      <c r="U127" s="27">
        <f t="shared" si="30"/>
        <v>0</v>
      </c>
      <c r="V127" s="6"/>
      <c r="W127" s="27">
        <f t="shared" si="31"/>
        <v>0</v>
      </c>
      <c r="X127" s="6"/>
      <c r="Y127" s="27">
        <f t="shared" si="32"/>
        <v>0</v>
      </c>
      <c r="Z127" s="23" t="s">
        <v>32</v>
      </c>
      <c r="AA127" s="1" t="s">
        <v>33</v>
      </c>
    </row>
    <row r="128" spans="1:27" ht="54" x14ac:dyDescent="0.25">
      <c r="A128" s="38">
        <v>126</v>
      </c>
      <c r="B128" s="39" t="s">
        <v>1528</v>
      </c>
      <c r="C128" s="47" t="s">
        <v>1529</v>
      </c>
      <c r="D128" s="47" t="s">
        <v>1525</v>
      </c>
      <c r="E128" s="41">
        <f t="shared" si="22"/>
        <v>7</v>
      </c>
      <c r="F128" s="28">
        <v>288346.42110000004</v>
      </c>
      <c r="G128" s="28">
        <f t="shared" si="23"/>
        <v>2018424.9477000004</v>
      </c>
      <c r="H128" s="43">
        <v>5</v>
      </c>
      <c r="I128" s="28">
        <f t="shared" si="24"/>
        <v>1441732.1055000001</v>
      </c>
      <c r="J128" s="42"/>
      <c r="K128" s="27">
        <f t="shared" si="25"/>
        <v>0</v>
      </c>
      <c r="L128" s="44"/>
      <c r="M128" s="27">
        <f t="shared" si="26"/>
        <v>0</v>
      </c>
      <c r="N128" s="44"/>
      <c r="O128" s="27">
        <f t="shared" si="27"/>
        <v>0</v>
      </c>
      <c r="P128" s="6"/>
      <c r="Q128" s="27">
        <f t="shared" si="28"/>
        <v>0</v>
      </c>
      <c r="R128" s="6">
        <v>2</v>
      </c>
      <c r="S128" s="27">
        <f t="shared" si="29"/>
        <v>576692.84220000007</v>
      </c>
      <c r="T128" s="45"/>
      <c r="U128" s="27">
        <f t="shared" si="30"/>
        <v>0</v>
      </c>
      <c r="V128" s="6"/>
      <c r="W128" s="27">
        <f t="shared" si="31"/>
        <v>0</v>
      </c>
      <c r="X128" s="6"/>
      <c r="Y128" s="27">
        <f t="shared" si="32"/>
        <v>0</v>
      </c>
      <c r="Z128" s="23" t="s">
        <v>32</v>
      </c>
      <c r="AA128" s="1" t="s">
        <v>33</v>
      </c>
    </row>
    <row r="129" spans="1:27" x14ac:dyDescent="0.25">
      <c r="A129" s="38">
        <v>127</v>
      </c>
      <c r="B129" s="39" t="s">
        <v>1530</v>
      </c>
      <c r="C129" s="40" t="s">
        <v>1531</v>
      </c>
      <c r="D129" s="47" t="s">
        <v>1373</v>
      </c>
      <c r="E129" s="41">
        <f t="shared" si="22"/>
        <v>3</v>
      </c>
      <c r="F129" s="28">
        <v>616382.89661307121</v>
      </c>
      <c r="G129" s="28">
        <f t="shared" si="23"/>
        <v>1849148.6898392136</v>
      </c>
      <c r="H129" s="6"/>
      <c r="I129" s="28">
        <f t="shared" si="24"/>
        <v>0</v>
      </c>
      <c r="J129" s="42">
        <v>2</v>
      </c>
      <c r="K129" s="27">
        <f t="shared" si="25"/>
        <v>1232765.7932261424</v>
      </c>
      <c r="L129" s="43">
        <v>1</v>
      </c>
      <c r="M129" s="27">
        <f t="shared" si="26"/>
        <v>616382.89661307121</v>
      </c>
      <c r="N129" s="44"/>
      <c r="O129" s="27">
        <f t="shared" si="27"/>
        <v>0</v>
      </c>
      <c r="P129" s="6"/>
      <c r="Q129" s="27">
        <f t="shared" si="28"/>
        <v>0</v>
      </c>
      <c r="R129" s="6"/>
      <c r="S129" s="27">
        <f t="shared" si="29"/>
        <v>0</v>
      </c>
      <c r="T129" s="45"/>
      <c r="U129" s="27">
        <f t="shared" si="30"/>
        <v>0</v>
      </c>
      <c r="V129" s="6"/>
      <c r="W129" s="27">
        <f t="shared" si="31"/>
        <v>0</v>
      </c>
      <c r="X129" s="6"/>
      <c r="Y129" s="27">
        <f t="shared" si="32"/>
        <v>0</v>
      </c>
      <c r="Z129" s="23" t="s">
        <v>32</v>
      </c>
      <c r="AA129" s="1" t="s">
        <v>41</v>
      </c>
    </row>
    <row r="130" spans="1:27" ht="27" x14ac:dyDescent="0.25">
      <c r="A130" s="38">
        <v>128</v>
      </c>
      <c r="B130" s="39" t="s">
        <v>1532</v>
      </c>
      <c r="C130" s="56" t="s">
        <v>46</v>
      </c>
      <c r="D130" s="56" t="s">
        <v>359</v>
      </c>
      <c r="E130" s="41">
        <f t="shared" si="22"/>
        <v>15</v>
      </c>
      <c r="F130" s="28">
        <v>40273.17</v>
      </c>
      <c r="G130" s="28">
        <f t="shared" si="23"/>
        <v>604097.54999999993</v>
      </c>
      <c r="H130" s="6"/>
      <c r="I130" s="28">
        <f t="shared" si="24"/>
        <v>0</v>
      </c>
      <c r="J130" s="42">
        <v>15</v>
      </c>
      <c r="K130" s="27">
        <f t="shared" si="25"/>
        <v>604097.54999999993</v>
      </c>
      <c r="L130" s="43"/>
      <c r="M130" s="27">
        <f t="shared" si="26"/>
        <v>0</v>
      </c>
      <c r="N130" s="44"/>
      <c r="O130" s="27">
        <f t="shared" si="27"/>
        <v>0</v>
      </c>
      <c r="P130" s="6"/>
      <c r="Q130" s="27">
        <f t="shared" si="28"/>
        <v>0</v>
      </c>
      <c r="R130" s="6"/>
      <c r="S130" s="27">
        <f t="shared" si="29"/>
        <v>0</v>
      </c>
      <c r="T130" s="45"/>
      <c r="U130" s="27">
        <f t="shared" si="30"/>
        <v>0</v>
      </c>
      <c r="V130" s="6"/>
      <c r="W130" s="27">
        <f t="shared" si="31"/>
        <v>0</v>
      </c>
      <c r="X130" s="6"/>
      <c r="Y130" s="27">
        <f t="shared" si="32"/>
        <v>0</v>
      </c>
      <c r="Z130" s="23" t="s">
        <v>32</v>
      </c>
      <c r="AA130" s="1" t="s">
        <v>41</v>
      </c>
    </row>
    <row r="131" spans="1:27" ht="27" x14ac:dyDescent="0.25">
      <c r="A131" s="38">
        <v>129</v>
      </c>
      <c r="B131" s="39" t="s">
        <v>1533</v>
      </c>
      <c r="C131" s="56" t="s">
        <v>46</v>
      </c>
      <c r="D131" s="56" t="s">
        <v>359</v>
      </c>
      <c r="E131" s="41">
        <f t="shared" si="22"/>
        <v>715</v>
      </c>
      <c r="F131" s="28">
        <v>22269.2435</v>
      </c>
      <c r="G131" s="28">
        <f t="shared" si="23"/>
        <v>15922509.102500001</v>
      </c>
      <c r="H131" s="6"/>
      <c r="I131" s="28">
        <f t="shared" si="24"/>
        <v>0</v>
      </c>
      <c r="J131" s="42">
        <v>15</v>
      </c>
      <c r="K131" s="27">
        <f t="shared" si="25"/>
        <v>334038.65250000003</v>
      </c>
      <c r="L131" s="43"/>
      <c r="M131" s="27">
        <f t="shared" si="26"/>
        <v>0</v>
      </c>
      <c r="N131" s="44"/>
      <c r="O131" s="27">
        <f t="shared" si="27"/>
        <v>0</v>
      </c>
      <c r="P131" s="6"/>
      <c r="Q131" s="27">
        <f t="shared" si="28"/>
        <v>0</v>
      </c>
      <c r="R131" s="6"/>
      <c r="S131" s="27">
        <f t="shared" si="29"/>
        <v>0</v>
      </c>
      <c r="T131" s="45"/>
      <c r="U131" s="27">
        <f t="shared" si="30"/>
        <v>0</v>
      </c>
      <c r="V131" s="6"/>
      <c r="W131" s="27">
        <f t="shared" si="31"/>
        <v>0</v>
      </c>
      <c r="X131" s="6">
        <v>700</v>
      </c>
      <c r="Y131" s="27">
        <f t="shared" si="32"/>
        <v>15588470.450000001</v>
      </c>
      <c r="Z131" s="23" t="s">
        <v>32</v>
      </c>
      <c r="AA131" s="1" t="s">
        <v>48</v>
      </c>
    </row>
    <row r="132" spans="1:27" ht="27" x14ac:dyDescent="0.25">
      <c r="A132" s="38">
        <v>130</v>
      </c>
      <c r="B132" s="39" t="s">
        <v>1534</v>
      </c>
      <c r="C132" s="56" t="s">
        <v>46</v>
      </c>
      <c r="D132" s="47" t="s">
        <v>359</v>
      </c>
      <c r="E132" s="41">
        <f t="shared" si="22"/>
        <v>515</v>
      </c>
      <c r="F132" s="28">
        <v>26848.78</v>
      </c>
      <c r="G132" s="28">
        <f t="shared" si="23"/>
        <v>13827121.699999999</v>
      </c>
      <c r="H132" s="6"/>
      <c r="I132" s="28">
        <f t="shared" si="24"/>
        <v>0</v>
      </c>
      <c r="J132" s="42">
        <v>15</v>
      </c>
      <c r="K132" s="27">
        <f t="shared" si="25"/>
        <v>402731.69999999995</v>
      </c>
      <c r="L132" s="43"/>
      <c r="M132" s="27">
        <f t="shared" si="26"/>
        <v>0</v>
      </c>
      <c r="N132" s="44"/>
      <c r="O132" s="27">
        <f t="shared" si="27"/>
        <v>0</v>
      </c>
      <c r="P132" s="6"/>
      <c r="Q132" s="27">
        <f t="shared" si="28"/>
        <v>0</v>
      </c>
      <c r="R132" s="6"/>
      <c r="S132" s="27">
        <f t="shared" si="29"/>
        <v>0</v>
      </c>
      <c r="T132" s="45"/>
      <c r="U132" s="27">
        <f t="shared" si="30"/>
        <v>0</v>
      </c>
      <c r="V132" s="6"/>
      <c r="W132" s="27">
        <f t="shared" si="31"/>
        <v>0</v>
      </c>
      <c r="X132" s="6">
        <v>500</v>
      </c>
      <c r="Y132" s="27">
        <f t="shared" si="32"/>
        <v>13424390</v>
      </c>
      <c r="Z132" s="23" t="s">
        <v>32</v>
      </c>
      <c r="AA132" s="1" t="s">
        <v>48</v>
      </c>
    </row>
    <row r="133" spans="1:27" ht="27" x14ac:dyDescent="0.25">
      <c r="A133" s="38">
        <v>131</v>
      </c>
      <c r="B133" s="39" t="s">
        <v>1535</v>
      </c>
      <c r="C133" s="56" t="s">
        <v>46</v>
      </c>
      <c r="D133" s="47" t="s">
        <v>359</v>
      </c>
      <c r="E133" s="41">
        <f t="shared" si="22"/>
        <v>415</v>
      </c>
      <c r="F133" s="28">
        <v>20664.707000000002</v>
      </c>
      <c r="G133" s="28">
        <f t="shared" si="23"/>
        <v>8575853.4050000012</v>
      </c>
      <c r="H133" s="6"/>
      <c r="I133" s="28">
        <f t="shared" si="24"/>
        <v>0</v>
      </c>
      <c r="J133" s="42">
        <v>15</v>
      </c>
      <c r="K133" s="27">
        <f t="shared" si="25"/>
        <v>309970.60500000004</v>
      </c>
      <c r="L133" s="43"/>
      <c r="M133" s="27">
        <f t="shared" si="26"/>
        <v>0</v>
      </c>
      <c r="N133" s="44"/>
      <c r="O133" s="27">
        <f t="shared" si="27"/>
        <v>0</v>
      </c>
      <c r="P133" s="6"/>
      <c r="Q133" s="27">
        <f t="shared" si="28"/>
        <v>0</v>
      </c>
      <c r="R133" s="6"/>
      <c r="S133" s="27">
        <f t="shared" si="29"/>
        <v>0</v>
      </c>
      <c r="T133" s="45"/>
      <c r="U133" s="27">
        <f t="shared" si="30"/>
        <v>0</v>
      </c>
      <c r="V133" s="6"/>
      <c r="W133" s="27">
        <f t="shared" si="31"/>
        <v>0</v>
      </c>
      <c r="X133" s="6">
        <v>400</v>
      </c>
      <c r="Y133" s="27">
        <f t="shared" si="32"/>
        <v>8265882.8000000007</v>
      </c>
      <c r="Z133" s="23" t="s">
        <v>32</v>
      </c>
      <c r="AA133" s="1" t="s">
        <v>48</v>
      </c>
    </row>
    <row r="134" spans="1:27" ht="27" x14ac:dyDescent="0.25">
      <c r="A134" s="38">
        <v>132</v>
      </c>
      <c r="B134" s="39" t="s">
        <v>1536</v>
      </c>
      <c r="C134" s="56" t="s">
        <v>46</v>
      </c>
      <c r="D134" s="47" t="s">
        <v>359</v>
      </c>
      <c r="E134" s="41">
        <f t="shared" si="22"/>
        <v>155</v>
      </c>
      <c r="F134" s="28">
        <v>88448.535000000003</v>
      </c>
      <c r="G134" s="28">
        <f t="shared" si="23"/>
        <v>13709522.925000001</v>
      </c>
      <c r="H134" s="6"/>
      <c r="I134" s="28">
        <f t="shared" si="24"/>
        <v>0</v>
      </c>
      <c r="J134" s="42">
        <v>15</v>
      </c>
      <c r="K134" s="27">
        <f t="shared" si="25"/>
        <v>1326728.0250000001</v>
      </c>
      <c r="L134" s="43"/>
      <c r="M134" s="27">
        <f t="shared" si="26"/>
        <v>0</v>
      </c>
      <c r="N134" s="44"/>
      <c r="O134" s="27">
        <f t="shared" si="27"/>
        <v>0</v>
      </c>
      <c r="P134" s="6"/>
      <c r="Q134" s="27">
        <f t="shared" si="28"/>
        <v>0</v>
      </c>
      <c r="R134" s="6"/>
      <c r="S134" s="27">
        <f t="shared" si="29"/>
        <v>0</v>
      </c>
      <c r="T134" s="45"/>
      <c r="U134" s="27">
        <f t="shared" si="30"/>
        <v>0</v>
      </c>
      <c r="V134" s="6"/>
      <c r="W134" s="27">
        <f t="shared" si="31"/>
        <v>0</v>
      </c>
      <c r="X134" s="6">
        <v>140</v>
      </c>
      <c r="Y134" s="27">
        <f t="shared" si="32"/>
        <v>12382794.9</v>
      </c>
      <c r="Z134" s="23" t="s">
        <v>32</v>
      </c>
      <c r="AA134" s="1" t="s">
        <v>48</v>
      </c>
    </row>
    <row r="135" spans="1:27" ht="27" x14ac:dyDescent="0.25">
      <c r="A135" s="38">
        <v>133</v>
      </c>
      <c r="B135" s="39" t="s">
        <v>1537</v>
      </c>
      <c r="C135" s="56" t="s">
        <v>46</v>
      </c>
      <c r="D135" s="47" t="s">
        <v>359</v>
      </c>
      <c r="E135" s="41">
        <f t="shared" si="22"/>
        <v>10</v>
      </c>
      <c r="F135" s="28">
        <v>173754.875</v>
      </c>
      <c r="G135" s="28">
        <f t="shared" si="23"/>
        <v>1737548.75</v>
      </c>
      <c r="H135" s="6"/>
      <c r="I135" s="28">
        <f t="shared" si="24"/>
        <v>0</v>
      </c>
      <c r="J135" s="42"/>
      <c r="K135" s="27">
        <f t="shared" si="25"/>
        <v>0</v>
      </c>
      <c r="L135" s="43"/>
      <c r="M135" s="27">
        <f t="shared" si="26"/>
        <v>0</v>
      </c>
      <c r="N135" s="44"/>
      <c r="O135" s="27">
        <f t="shared" si="27"/>
        <v>0</v>
      </c>
      <c r="P135" s="6"/>
      <c r="Q135" s="27">
        <f t="shared" si="28"/>
        <v>0</v>
      </c>
      <c r="R135" s="6"/>
      <c r="S135" s="27">
        <f t="shared" si="29"/>
        <v>0</v>
      </c>
      <c r="T135" s="45"/>
      <c r="U135" s="27">
        <f t="shared" si="30"/>
        <v>0</v>
      </c>
      <c r="V135" s="6">
        <v>10</v>
      </c>
      <c r="W135" s="27">
        <f t="shared" si="31"/>
        <v>1737548.75</v>
      </c>
      <c r="X135" s="6"/>
      <c r="Y135" s="27">
        <f t="shared" si="32"/>
        <v>0</v>
      </c>
      <c r="Z135" s="23" t="s">
        <v>32</v>
      </c>
      <c r="AA135" s="1" t="s">
        <v>60</v>
      </c>
    </row>
    <row r="136" spans="1:27" x14ac:dyDescent="0.25">
      <c r="A136" s="38">
        <v>134</v>
      </c>
      <c r="B136" s="39" t="s">
        <v>1538</v>
      </c>
      <c r="C136" s="56" t="s">
        <v>46</v>
      </c>
      <c r="D136" s="47" t="s">
        <v>359</v>
      </c>
      <c r="E136" s="41">
        <f t="shared" si="22"/>
        <v>1</v>
      </c>
      <c r="F136" s="28">
        <v>616175.72236698214</v>
      </c>
      <c r="G136" s="28">
        <f t="shared" si="23"/>
        <v>616175.72236698214</v>
      </c>
      <c r="H136" s="6"/>
      <c r="I136" s="28">
        <f t="shared" si="24"/>
        <v>0</v>
      </c>
      <c r="J136" s="42">
        <v>1</v>
      </c>
      <c r="K136" s="27">
        <f t="shared" si="25"/>
        <v>616175.72236698214</v>
      </c>
      <c r="L136" s="44"/>
      <c r="M136" s="27">
        <f t="shared" si="26"/>
        <v>0</v>
      </c>
      <c r="N136" s="44"/>
      <c r="O136" s="27">
        <f t="shared" si="27"/>
        <v>0</v>
      </c>
      <c r="P136" s="6"/>
      <c r="Q136" s="27">
        <f t="shared" si="28"/>
        <v>0</v>
      </c>
      <c r="R136" s="6"/>
      <c r="S136" s="27">
        <f t="shared" si="29"/>
        <v>0</v>
      </c>
      <c r="T136" s="45"/>
      <c r="U136" s="27">
        <f t="shared" si="30"/>
        <v>0</v>
      </c>
      <c r="V136" s="6"/>
      <c r="W136" s="27">
        <f t="shared" si="31"/>
        <v>0</v>
      </c>
      <c r="X136" s="6"/>
      <c r="Y136" s="27">
        <f t="shared" si="32"/>
        <v>0</v>
      </c>
      <c r="Z136" s="23" t="s">
        <v>32</v>
      </c>
      <c r="AA136" s="1" t="s">
        <v>41</v>
      </c>
    </row>
    <row r="137" spans="1:27" x14ac:dyDescent="0.25">
      <c r="A137" s="38">
        <v>135</v>
      </c>
      <c r="B137" s="39" t="s">
        <v>1539</v>
      </c>
      <c r="C137" s="56" t="s">
        <v>46</v>
      </c>
      <c r="D137" s="47" t="s">
        <v>359</v>
      </c>
      <c r="E137" s="41">
        <f t="shared" si="22"/>
        <v>15</v>
      </c>
      <c r="F137" s="28">
        <v>16339.414000000001</v>
      </c>
      <c r="G137" s="28">
        <f t="shared" si="23"/>
        <v>245091.21000000002</v>
      </c>
      <c r="H137" s="43">
        <v>5</v>
      </c>
      <c r="I137" s="28">
        <f t="shared" si="24"/>
        <v>81697.070000000007</v>
      </c>
      <c r="J137" s="42">
        <v>10</v>
      </c>
      <c r="K137" s="27">
        <f t="shared" si="25"/>
        <v>163394.14000000001</v>
      </c>
      <c r="L137" s="43"/>
      <c r="M137" s="27">
        <f t="shared" si="26"/>
        <v>0</v>
      </c>
      <c r="N137" s="44"/>
      <c r="O137" s="27">
        <f t="shared" si="27"/>
        <v>0</v>
      </c>
      <c r="P137" s="6"/>
      <c r="Q137" s="27">
        <f t="shared" si="28"/>
        <v>0</v>
      </c>
      <c r="R137" s="6"/>
      <c r="S137" s="27">
        <f t="shared" si="29"/>
        <v>0</v>
      </c>
      <c r="T137" s="45"/>
      <c r="U137" s="27">
        <f t="shared" si="30"/>
        <v>0</v>
      </c>
      <c r="V137" s="6"/>
      <c r="W137" s="27">
        <f t="shared" si="31"/>
        <v>0</v>
      </c>
      <c r="X137" s="6"/>
      <c r="Y137" s="27">
        <f t="shared" si="32"/>
        <v>0</v>
      </c>
      <c r="Z137" s="23" t="s">
        <v>32</v>
      </c>
      <c r="AA137" s="1" t="s">
        <v>33</v>
      </c>
    </row>
    <row r="138" spans="1:27" ht="27" x14ac:dyDescent="0.25">
      <c r="A138" s="38">
        <v>136</v>
      </c>
      <c r="B138" s="39" t="s">
        <v>1540</v>
      </c>
      <c r="C138" s="40" t="s">
        <v>1541</v>
      </c>
      <c r="D138" s="47" t="s">
        <v>1501</v>
      </c>
      <c r="E138" s="41">
        <f t="shared" si="22"/>
        <v>5</v>
      </c>
      <c r="F138" s="28">
        <v>89846.070999999996</v>
      </c>
      <c r="G138" s="28">
        <f t="shared" si="23"/>
        <v>449230.35499999998</v>
      </c>
      <c r="H138" s="43">
        <v>5</v>
      </c>
      <c r="I138" s="28">
        <f t="shared" si="24"/>
        <v>449230.35499999998</v>
      </c>
      <c r="J138" s="42"/>
      <c r="K138" s="27">
        <f t="shared" si="25"/>
        <v>0</v>
      </c>
      <c r="L138" s="43"/>
      <c r="M138" s="27">
        <f t="shared" si="26"/>
        <v>0</v>
      </c>
      <c r="N138" s="44"/>
      <c r="O138" s="27">
        <f t="shared" si="27"/>
        <v>0</v>
      </c>
      <c r="P138" s="6"/>
      <c r="Q138" s="27">
        <f t="shared" si="28"/>
        <v>0</v>
      </c>
      <c r="R138" s="6"/>
      <c r="S138" s="27">
        <f t="shared" si="29"/>
        <v>0</v>
      </c>
      <c r="T138" s="45"/>
      <c r="U138" s="27">
        <f t="shared" si="30"/>
        <v>0</v>
      </c>
      <c r="V138" s="6"/>
      <c r="W138" s="27">
        <f t="shared" si="31"/>
        <v>0</v>
      </c>
      <c r="X138" s="6"/>
      <c r="Y138" s="27">
        <f t="shared" si="32"/>
        <v>0</v>
      </c>
      <c r="Z138" s="23" t="s">
        <v>32</v>
      </c>
      <c r="AA138" s="1" t="s">
        <v>33</v>
      </c>
    </row>
    <row r="139" spans="1:27" ht="27" x14ac:dyDescent="0.25">
      <c r="A139" s="38">
        <v>137</v>
      </c>
      <c r="B139" s="46" t="s">
        <v>1542</v>
      </c>
      <c r="C139" s="40" t="s">
        <v>1543</v>
      </c>
      <c r="D139" s="46" t="s">
        <v>1336</v>
      </c>
      <c r="E139" s="41">
        <f t="shared" si="22"/>
        <v>18</v>
      </c>
      <c r="F139" s="28">
        <v>5950</v>
      </c>
      <c r="G139" s="28">
        <f t="shared" si="23"/>
        <v>107100</v>
      </c>
      <c r="H139" s="43">
        <v>5</v>
      </c>
      <c r="I139" s="28">
        <f t="shared" si="24"/>
        <v>29750</v>
      </c>
      <c r="J139" s="42"/>
      <c r="K139" s="27">
        <f t="shared" si="25"/>
        <v>0</v>
      </c>
      <c r="L139" s="43"/>
      <c r="M139" s="27">
        <f t="shared" si="26"/>
        <v>0</v>
      </c>
      <c r="N139" s="44"/>
      <c r="O139" s="27">
        <f t="shared" si="27"/>
        <v>0</v>
      </c>
      <c r="P139" s="6">
        <v>1</v>
      </c>
      <c r="Q139" s="27">
        <f t="shared" si="28"/>
        <v>5950</v>
      </c>
      <c r="R139" s="6"/>
      <c r="S139" s="27">
        <f t="shared" si="29"/>
        <v>0</v>
      </c>
      <c r="T139" s="45"/>
      <c r="U139" s="27">
        <f t="shared" si="30"/>
        <v>0</v>
      </c>
      <c r="V139" s="6">
        <v>12</v>
      </c>
      <c r="W139" s="27">
        <f t="shared" si="31"/>
        <v>71400</v>
      </c>
      <c r="X139" s="6"/>
      <c r="Y139" s="27">
        <f t="shared" si="32"/>
        <v>0</v>
      </c>
      <c r="Z139" s="23" t="s">
        <v>32</v>
      </c>
      <c r="AA139" s="1" t="s">
        <v>60</v>
      </c>
    </row>
    <row r="140" spans="1:27" ht="27" x14ac:dyDescent="0.25">
      <c r="A140" s="38">
        <v>138</v>
      </c>
      <c r="B140" s="40" t="s">
        <v>1544</v>
      </c>
      <c r="C140" s="56" t="s">
        <v>1545</v>
      </c>
      <c r="D140" s="47" t="s">
        <v>359</v>
      </c>
      <c r="E140" s="41">
        <f t="shared" si="22"/>
        <v>20</v>
      </c>
      <c r="F140" s="28">
        <v>5278.8876</v>
      </c>
      <c r="G140" s="28">
        <f t="shared" si="23"/>
        <v>105577.75200000001</v>
      </c>
      <c r="H140" s="43">
        <v>5</v>
      </c>
      <c r="I140" s="28">
        <f t="shared" si="24"/>
        <v>26394.438000000002</v>
      </c>
      <c r="J140" s="42">
        <v>7</v>
      </c>
      <c r="K140" s="27">
        <f t="shared" si="25"/>
        <v>36952.213199999998</v>
      </c>
      <c r="L140" s="43"/>
      <c r="M140" s="27">
        <f t="shared" si="26"/>
        <v>0</v>
      </c>
      <c r="N140" s="44"/>
      <c r="O140" s="27">
        <f t="shared" si="27"/>
        <v>0</v>
      </c>
      <c r="P140" s="6">
        <v>3</v>
      </c>
      <c r="Q140" s="27">
        <f t="shared" si="28"/>
        <v>15836.6628</v>
      </c>
      <c r="R140" s="6">
        <v>5</v>
      </c>
      <c r="S140" s="27">
        <f t="shared" si="29"/>
        <v>26394.438000000002</v>
      </c>
      <c r="T140" s="45"/>
      <c r="U140" s="27">
        <f t="shared" si="30"/>
        <v>0</v>
      </c>
      <c r="V140" s="6"/>
      <c r="W140" s="27">
        <f t="shared" si="31"/>
        <v>0</v>
      </c>
      <c r="X140" s="6"/>
      <c r="Y140" s="27">
        <f t="shared" si="32"/>
        <v>0</v>
      </c>
      <c r="Z140" s="23" t="s">
        <v>32</v>
      </c>
      <c r="AA140" s="1" t="s">
        <v>33</v>
      </c>
    </row>
    <row r="141" spans="1:27" x14ac:dyDescent="0.25">
      <c r="A141" s="38">
        <v>139</v>
      </c>
      <c r="B141" s="40" t="s">
        <v>1546</v>
      </c>
      <c r="C141" s="56" t="s">
        <v>46</v>
      </c>
      <c r="D141" s="47" t="s">
        <v>359</v>
      </c>
      <c r="E141" s="41">
        <f t="shared" si="22"/>
        <v>17</v>
      </c>
      <c r="F141" s="28">
        <v>12512.711077671394</v>
      </c>
      <c r="G141" s="28">
        <f t="shared" si="23"/>
        <v>212716.08832041369</v>
      </c>
      <c r="H141" s="43">
        <v>5</v>
      </c>
      <c r="I141" s="28">
        <f t="shared" si="24"/>
        <v>62563.555388356974</v>
      </c>
      <c r="J141" s="42">
        <v>7</v>
      </c>
      <c r="K141" s="27">
        <f t="shared" si="25"/>
        <v>87588.977543699759</v>
      </c>
      <c r="L141" s="43"/>
      <c r="M141" s="27">
        <f t="shared" si="26"/>
        <v>0</v>
      </c>
      <c r="N141" s="44"/>
      <c r="O141" s="27">
        <f t="shared" si="27"/>
        <v>0</v>
      </c>
      <c r="P141" s="6">
        <v>2</v>
      </c>
      <c r="Q141" s="27">
        <f t="shared" si="28"/>
        <v>25025.422155342789</v>
      </c>
      <c r="R141" s="6">
        <v>3</v>
      </c>
      <c r="S141" s="27">
        <f t="shared" si="29"/>
        <v>37538.133233014181</v>
      </c>
      <c r="T141" s="45"/>
      <c r="U141" s="27">
        <f t="shared" si="30"/>
        <v>0</v>
      </c>
      <c r="V141" s="6"/>
      <c r="W141" s="27">
        <f t="shared" si="31"/>
        <v>0</v>
      </c>
      <c r="X141" s="6"/>
      <c r="Y141" s="27">
        <f t="shared" si="32"/>
        <v>0</v>
      </c>
      <c r="Z141" s="23" t="s">
        <v>32</v>
      </c>
      <c r="AA141" s="1" t="s">
        <v>41</v>
      </c>
    </row>
    <row r="142" spans="1:27" ht="27" x14ac:dyDescent="0.25">
      <c r="A142" s="38">
        <v>140</v>
      </c>
      <c r="B142" s="40" t="s">
        <v>1547</v>
      </c>
      <c r="C142" s="40" t="s">
        <v>1548</v>
      </c>
      <c r="D142" s="47" t="s">
        <v>1549</v>
      </c>
      <c r="E142" s="41">
        <f t="shared" si="22"/>
        <v>20</v>
      </c>
      <c r="F142" s="28">
        <v>6664</v>
      </c>
      <c r="G142" s="28">
        <f t="shared" si="23"/>
        <v>133280</v>
      </c>
      <c r="H142" s="43">
        <v>5</v>
      </c>
      <c r="I142" s="28">
        <f t="shared" si="24"/>
        <v>33320</v>
      </c>
      <c r="J142" s="42">
        <v>7</v>
      </c>
      <c r="K142" s="27">
        <f t="shared" si="25"/>
        <v>46648</v>
      </c>
      <c r="L142" s="43"/>
      <c r="M142" s="27">
        <f t="shared" si="26"/>
        <v>0</v>
      </c>
      <c r="N142" s="44"/>
      <c r="O142" s="27">
        <f t="shared" si="27"/>
        <v>0</v>
      </c>
      <c r="P142" s="6">
        <v>2</v>
      </c>
      <c r="Q142" s="27">
        <f t="shared" si="28"/>
        <v>13328</v>
      </c>
      <c r="R142" s="6">
        <v>6</v>
      </c>
      <c r="S142" s="27">
        <f t="shared" si="29"/>
        <v>39984</v>
      </c>
      <c r="T142" s="45"/>
      <c r="U142" s="27">
        <f t="shared" si="30"/>
        <v>0</v>
      </c>
      <c r="V142" s="6"/>
      <c r="W142" s="27">
        <f t="shared" si="31"/>
        <v>0</v>
      </c>
      <c r="X142" s="6"/>
      <c r="Y142" s="27">
        <f t="shared" si="32"/>
        <v>0</v>
      </c>
      <c r="Z142" s="23" t="s">
        <v>32</v>
      </c>
      <c r="AA142" s="1" t="s">
        <v>41</v>
      </c>
    </row>
    <row r="143" spans="1:27" x14ac:dyDescent="0.25">
      <c r="A143" s="38">
        <v>141</v>
      </c>
      <c r="B143" s="40" t="s">
        <v>1550</v>
      </c>
      <c r="C143" s="56" t="s">
        <v>46</v>
      </c>
      <c r="D143" s="47" t="s">
        <v>359</v>
      </c>
      <c r="E143" s="41">
        <f t="shared" si="22"/>
        <v>27</v>
      </c>
      <c r="F143" s="28">
        <v>12092.213331242376</v>
      </c>
      <c r="G143" s="28">
        <f t="shared" si="23"/>
        <v>326489.75994354417</v>
      </c>
      <c r="H143" s="43">
        <v>1</v>
      </c>
      <c r="I143" s="28">
        <f t="shared" si="24"/>
        <v>12092.213331242376</v>
      </c>
      <c r="J143" s="42">
        <v>7</v>
      </c>
      <c r="K143" s="27">
        <f t="shared" si="25"/>
        <v>84645.493318696623</v>
      </c>
      <c r="L143" s="43"/>
      <c r="M143" s="27">
        <f t="shared" si="26"/>
        <v>0</v>
      </c>
      <c r="N143" s="44"/>
      <c r="O143" s="27">
        <f t="shared" si="27"/>
        <v>0</v>
      </c>
      <c r="P143" s="6">
        <v>5</v>
      </c>
      <c r="Q143" s="27">
        <f t="shared" si="28"/>
        <v>60461.066656211879</v>
      </c>
      <c r="R143" s="6">
        <v>2</v>
      </c>
      <c r="S143" s="27">
        <f t="shared" si="29"/>
        <v>24184.426662484751</v>
      </c>
      <c r="T143" s="45"/>
      <c r="U143" s="27">
        <f t="shared" si="30"/>
        <v>0</v>
      </c>
      <c r="V143" s="6">
        <v>12</v>
      </c>
      <c r="W143" s="27">
        <f t="shared" si="31"/>
        <v>145106.55997490851</v>
      </c>
      <c r="X143" s="6"/>
      <c r="Y143" s="27">
        <f t="shared" si="32"/>
        <v>0</v>
      </c>
      <c r="Z143" s="23" t="s">
        <v>32</v>
      </c>
      <c r="AA143" s="1" t="s">
        <v>60</v>
      </c>
    </row>
    <row r="144" spans="1:27" ht="40.5" x14ac:dyDescent="0.25">
      <c r="A144" s="38">
        <v>142</v>
      </c>
      <c r="B144" s="40" t="s">
        <v>1551</v>
      </c>
      <c r="C144" s="40" t="s">
        <v>1552</v>
      </c>
      <c r="D144" s="47" t="s">
        <v>359</v>
      </c>
      <c r="E144" s="41">
        <f t="shared" si="22"/>
        <v>17</v>
      </c>
      <c r="F144" s="28">
        <v>7000.77</v>
      </c>
      <c r="G144" s="28">
        <f t="shared" si="23"/>
        <v>119013.09000000001</v>
      </c>
      <c r="H144" s="43">
        <v>5</v>
      </c>
      <c r="I144" s="28">
        <f t="shared" si="24"/>
        <v>35003.850000000006</v>
      </c>
      <c r="J144" s="42">
        <v>7</v>
      </c>
      <c r="K144" s="27">
        <f t="shared" si="25"/>
        <v>49005.39</v>
      </c>
      <c r="L144" s="43"/>
      <c r="M144" s="27">
        <f t="shared" si="26"/>
        <v>0</v>
      </c>
      <c r="N144" s="44"/>
      <c r="O144" s="27">
        <f t="shared" si="27"/>
        <v>0</v>
      </c>
      <c r="P144" s="6">
        <v>5</v>
      </c>
      <c r="Q144" s="27">
        <f t="shared" si="28"/>
        <v>35003.850000000006</v>
      </c>
      <c r="R144" s="6"/>
      <c r="S144" s="27">
        <f t="shared" si="29"/>
        <v>0</v>
      </c>
      <c r="T144" s="45"/>
      <c r="U144" s="27">
        <f t="shared" si="30"/>
        <v>0</v>
      </c>
      <c r="V144" s="6"/>
      <c r="W144" s="27">
        <f t="shared" si="31"/>
        <v>0</v>
      </c>
      <c r="X144" s="6"/>
      <c r="Y144" s="27">
        <f t="shared" si="32"/>
        <v>0</v>
      </c>
      <c r="Z144" s="23" t="s">
        <v>32</v>
      </c>
      <c r="AA144" s="1" t="s">
        <v>41</v>
      </c>
    </row>
    <row r="145" spans="1:27" ht="27" x14ac:dyDescent="0.25">
      <c r="A145" s="38">
        <v>143</v>
      </c>
      <c r="B145" s="39" t="s">
        <v>1553</v>
      </c>
      <c r="C145" s="56" t="s">
        <v>46</v>
      </c>
      <c r="D145" s="47" t="s">
        <v>359</v>
      </c>
      <c r="E145" s="41">
        <f t="shared" si="22"/>
        <v>13</v>
      </c>
      <c r="F145" s="28">
        <v>5000.38</v>
      </c>
      <c r="G145" s="28">
        <f t="shared" si="23"/>
        <v>65004.94</v>
      </c>
      <c r="H145" s="43">
        <v>5</v>
      </c>
      <c r="I145" s="28">
        <f t="shared" si="24"/>
        <v>25001.9</v>
      </c>
      <c r="J145" s="42">
        <v>7</v>
      </c>
      <c r="K145" s="27">
        <f t="shared" si="25"/>
        <v>35002.660000000003</v>
      </c>
      <c r="L145" s="44"/>
      <c r="M145" s="27">
        <f t="shared" si="26"/>
        <v>0</v>
      </c>
      <c r="N145" s="44"/>
      <c r="O145" s="27">
        <f t="shared" si="27"/>
        <v>0</v>
      </c>
      <c r="P145" s="6"/>
      <c r="Q145" s="27">
        <f t="shared" si="28"/>
        <v>0</v>
      </c>
      <c r="R145" s="6">
        <v>1</v>
      </c>
      <c r="S145" s="27">
        <f t="shared" si="29"/>
        <v>5000.38</v>
      </c>
      <c r="T145" s="45"/>
      <c r="U145" s="27">
        <f t="shared" si="30"/>
        <v>0</v>
      </c>
      <c r="V145" s="6"/>
      <c r="W145" s="27">
        <f t="shared" si="31"/>
        <v>0</v>
      </c>
      <c r="X145" s="6"/>
      <c r="Y145" s="27">
        <f t="shared" si="32"/>
        <v>0</v>
      </c>
      <c r="Z145" s="23" t="s">
        <v>32</v>
      </c>
      <c r="AA145" s="1" t="s">
        <v>41</v>
      </c>
    </row>
    <row r="146" spans="1:27" x14ac:dyDescent="0.25">
      <c r="A146" s="38">
        <v>144</v>
      </c>
      <c r="B146" s="39" t="s">
        <v>1554</v>
      </c>
      <c r="C146" s="56" t="s">
        <v>46</v>
      </c>
      <c r="D146" s="47" t="s">
        <v>1555</v>
      </c>
      <c r="E146" s="41">
        <f t="shared" si="22"/>
        <v>10</v>
      </c>
      <c r="F146" s="28">
        <v>25940.6387</v>
      </c>
      <c r="G146" s="28">
        <f t="shared" si="23"/>
        <v>259406.38699999999</v>
      </c>
      <c r="H146" s="6"/>
      <c r="I146" s="28">
        <f t="shared" si="24"/>
        <v>0</v>
      </c>
      <c r="J146" s="42">
        <v>5</v>
      </c>
      <c r="K146" s="27">
        <f t="shared" si="25"/>
        <v>129703.19349999999</v>
      </c>
      <c r="L146" s="44"/>
      <c r="M146" s="27">
        <f t="shared" si="26"/>
        <v>0</v>
      </c>
      <c r="N146" s="44"/>
      <c r="O146" s="27">
        <f t="shared" si="27"/>
        <v>0</v>
      </c>
      <c r="P146" s="6">
        <v>1</v>
      </c>
      <c r="Q146" s="27">
        <f t="shared" si="28"/>
        <v>25940.6387</v>
      </c>
      <c r="R146" s="6"/>
      <c r="S146" s="27">
        <f t="shared" si="29"/>
        <v>0</v>
      </c>
      <c r="T146" s="45">
        <v>3</v>
      </c>
      <c r="U146" s="27">
        <f t="shared" si="30"/>
        <v>77821.916100000002</v>
      </c>
      <c r="V146" s="6">
        <v>1</v>
      </c>
      <c r="W146" s="27">
        <f t="shared" si="31"/>
        <v>25940.6387</v>
      </c>
      <c r="X146" s="6"/>
      <c r="Y146" s="27">
        <f t="shared" si="32"/>
        <v>0</v>
      </c>
      <c r="Z146" s="23" t="s">
        <v>32</v>
      </c>
      <c r="AA146" s="1" t="s">
        <v>41</v>
      </c>
    </row>
    <row r="147" spans="1:27" ht="27" x14ac:dyDescent="0.25">
      <c r="A147" s="38">
        <v>145</v>
      </c>
      <c r="B147" s="39" t="s">
        <v>1556</v>
      </c>
      <c r="C147" s="40" t="s">
        <v>1557</v>
      </c>
      <c r="D147" s="47" t="s">
        <v>1558</v>
      </c>
      <c r="E147" s="41">
        <f t="shared" si="22"/>
        <v>1</v>
      </c>
      <c r="F147" s="28">
        <v>835915.61899999995</v>
      </c>
      <c r="G147" s="28">
        <f t="shared" si="23"/>
        <v>835915.61899999995</v>
      </c>
      <c r="H147" s="6"/>
      <c r="I147" s="28">
        <f t="shared" si="24"/>
        <v>0</v>
      </c>
      <c r="J147" s="42"/>
      <c r="K147" s="27">
        <f t="shared" si="25"/>
        <v>0</v>
      </c>
      <c r="L147" s="43"/>
      <c r="M147" s="27">
        <f t="shared" si="26"/>
        <v>0</v>
      </c>
      <c r="N147" s="44"/>
      <c r="O147" s="27">
        <f t="shared" si="27"/>
        <v>0</v>
      </c>
      <c r="P147" s="6"/>
      <c r="Q147" s="27">
        <f t="shared" si="28"/>
        <v>0</v>
      </c>
      <c r="R147" s="6">
        <v>1</v>
      </c>
      <c r="S147" s="27">
        <f t="shared" si="29"/>
        <v>835915.61899999995</v>
      </c>
      <c r="T147" s="45"/>
      <c r="U147" s="27">
        <f t="shared" si="30"/>
        <v>0</v>
      </c>
      <c r="V147" s="6"/>
      <c r="W147" s="27">
        <f t="shared" si="31"/>
        <v>0</v>
      </c>
      <c r="X147" s="6"/>
      <c r="Y147" s="27">
        <f t="shared" si="32"/>
        <v>0</v>
      </c>
      <c r="Z147" s="23" t="s">
        <v>32</v>
      </c>
      <c r="AA147" s="1" t="s">
        <v>56</v>
      </c>
    </row>
    <row r="148" spans="1:27" x14ac:dyDescent="0.25">
      <c r="A148" s="38">
        <v>146</v>
      </c>
      <c r="B148" s="39" t="s">
        <v>1559</v>
      </c>
      <c r="C148" s="56" t="s">
        <v>1560</v>
      </c>
      <c r="D148" s="51" t="s">
        <v>1561</v>
      </c>
      <c r="E148" s="41">
        <f t="shared" si="22"/>
        <v>202</v>
      </c>
      <c r="F148" s="28">
        <v>9439.8535000000011</v>
      </c>
      <c r="G148" s="28">
        <f t="shared" si="23"/>
        <v>1906850.4070000001</v>
      </c>
      <c r="H148" s="43"/>
      <c r="I148" s="28">
        <f t="shared" si="24"/>
        <v>0</v>
      </c>
      <c r="J148" s="42">
        <v>25</v>
      </c>
      <c r="K148" s="27">
        <f t="shared" si="25"/>
        <v>235996.33750000002</v>
      </c>
      <c r="L148" s="43"/>
      <c r="M148" s="27">
        <f t="shared" si="26"/>
        <v>0</v>
      </c>
      <c r="N148" s="44"/>
      <c r="O148" s="27">
        <f t="shared" si="27"/>
        <v>0</v>
      </c>
      <c r="P148" s="6">
        <v>10</v>
      </c>
      <c r="Q148" s="27">
        <f t="shared" si="28"/>
        <v>94398.535000000003</v>
      </c>
      <c r="R148" s="6">
        <v>10</v>
      </c>
      <c r="S148" s="27">
        <f t="shared" si="29"/>
        <v>94398.535000000003</v>
      </c>
      <c r="T148" s="97">
        <v>7</v>
      </c>
      <c r="U148" s="27">
        <f t="shared" si="30"/>
        <v>66078.974500000011</v>
      </c>
      <c r="V148" s="6"/>
      <c r="W148" s="27">
        <f t="shared" si="31"/>
        <v>0</v>
      </c>
      <c r="X148" s="6">
        <v>150</v>
      </c>
      <c r="Y148" s="27">
        <f t="shared" si="32"/>
        <v>1415978.0250000001</v>
      </c>
      <c r="Z148" s="23" t="s">
        <v>32</v>
      </c>
      <c r="AA148" s="1" t="s">
        <v>48</v>
      </c>
    </row>
    <row r="149" spans="1:27" x14ac:dyDescent="0.25">
      <c r="A149" s="38">
        <v>147</v>
      </c>
      <c r="B149" s="39" t="s">
        <v>1562</v>
      </c>
      <c r="C149" s="56" t="s">
        <v>46</v>
      </c>
      <c r="D149" s="51" t="s">
        <v>1563</v>
      </c>
      <c r="E149" s="41">
        <f t="shared" si="22"/>
        <v>204</v>
      </c>
      <c r="F149" s="28">
        <v>13730.541300000001</v>
      </c>
      <c r="G149" s="28">
        <f t="shared" si="23"/>
        <v>2801030.4251999999</v>
      </c>
      <c r="H149" s="43"/>
      <c r="I149" s="28">
        <f t="shared" si="24"/>
        <v>0</v>
      </c>
      <c r="J149" s="42">
        <v>25</v>
      </c>
      <c r="K149" s="27">
        <f t="shared" si="25"/>
        <v>343263.53250000003</v>
      </c>
      <c r="L149" s="43"/>
      <c r="M149" s="27">
        <f t="shared" si="26"/>
        <v>0</v>
      </c>
      <c r="N149" s="44"/>
      <c r="O149" s="27">
        <f t="shared" si="27"/>
        <v>0</v>
      </c>
      <c r="P149" s="6">
        <v>10</v>
      </c>
      <c r="Q149" s="27">
        <f t="shared" si="28"/>
        <v>137305.413</v>
      </c>
      <c r="R149" s="6"/>
      <c r="S149" s="27">
        <f t="shared" si="29"/>
        <v>0</v>
      </c>
      <c r="T149" s="97">
        <v>10</v>
      </c>
      <c r="U149" s="27">
        <f t="shared" si="30"/>
        <v>137305.413</v>
      </c>
      <c r="V149" s="6">
        <v>9</v>
      </c>
      <c r="W149" s="27">
        <f t="shared" si="31"/>
        <v>123574.8717</v>
      </c>
      <c r="X149" s="6">
        <v>150</v>
      </c>
      <c r="Y149" s="27">
        <f t="shared" si="32"/>
        <v>2059581.1950000001</v>
      </c>
      <c r="Z149" s="23" t="s">
        <v>32</v>
      </c>
      <c r="AA149" s="1" t="s">
        <v>48</v>
      </c>
    </row>
    <row r="150" spans="1:27" x14ac:dyDescent="0.25">
      <c r="A150" s="38">
        <v>148</v>
      </c>
      <c r="B150" s="39" t="s">
        <v>1564</v>
      </c>
      <c r="C150" s="56" t="s">
        <v>46</v>
      </c>
      <c r="D150" s="51" t="s">
        <v>1563</v>
      </c>
      <c r="E150" s="41">
        <f t="shared" si="22"/>
        <v>70</v>
      </c>
      <c r="F150" s="28">
        <v>21040.976848045815</v>
      </c>
      <c r="G150" s="28">
        <f t="shared" si="23"/>
        <v>1472868.3793632071</v>
      </c>
      <c r="H150" s="43"/>
      <c r="I150" s="28">
        <f t="shared" si="24"/>
        <v>0</v>
      </c>
      <c r="J150" s="42">
        <v>25</v>
      </c>
      <c r="K150" s="27">
        <f t="shared" si="25"/>
        <v>526024.42120114539</v>
      </c>
      <c r="L150" s="43"/>
      <c r="M150" s="27">
        <f t="shared" si="26"/>
        <v>0</v>
      </c>
      <c r="N150" s="44"/>
      <c r="O150" s="27">
        <f t="shared" si="27"/>
        <v>0</v>
      </c>
      <c r="P150" s="6">
        <v>10</v>
      </c>
      <c r="Q150" s="27">
        <f t="shared" si="28"/>
        <v>210409.76848045815</v>
      </c>
      <c r="R150" s="6">
        <v>5</v>
      </c>
      <c r="S150" s="27">
        <f t="shared" si="29"/>
        <v>105204.88424022908</v>
      </c>
      <c r="T150" s="97">
        <v>10</v>
      </c>
      <c r="U150" s="27">
        <f t="shared" si="30"/>
        <v>210409.76848045815</v>
      </c>
      <c r="V150" s="6">
        <v>20</v>
      </c>
      <c r="W150" s="27">
        <f t="shared" si="31"/>
        <v>420819.5369609163</v>
      </c>
      <c r="X150" s="6"/>
      <c r="Y150" s="27">
        <f t="shared" si="32"/>
        <v>0</v>
      </c>
      <c r="Z150" s="23" t="s">
        <v>32</v>
      </c>
      <c r="AA150" s="1" t="s">
        <v>41</v>
      </c>
    </row>
    <row r="151" spans="1:27" x14ac:dyDescent="0.25">
      <c r="A151" s="38">
        <v>149</v>
      </c>
      <c r="B151" s="39" t="s">
        <v>1565</v>
      </c>
      <c r="C151" s="56" t="s">
        <v>46</v>
      </c>
      <c r="D151" s="47" t="s">
        <v>1561</v>
      </c>
      <c r="E151" s="41">
        <f t="shared" si="22"/>
        <v>91</v>
      </c>
      <c r="F151" s="28">
        <v>50275.12</v>
      </c>
      <c r="G151" s="28">
        <f t="shared" si="23"/>
        <v>4575035.92</v>
      </c>
      <c r="H151" s="43">
        <v>15</v>
      </c>
      <c r="I151" s="28">
        <f t="shared" si="24"/>
        <v>754126.8</v>
      </c>
      <c r="J151" s="42">
        <v>25</v>
      </c>
      <c r="K151" s="27">
        <f t="shared" si="25"/>
        <v>1256878</v>
      </c>
      <c r="L151" s="43">
        <v>30</v>
      </c>
      <c r="M151" s="27">
        <f t="shared" si="26"/>
        <v>1508253.6</v>
      </c>
      <c r="N151" s="44"/>
      <c r="O151" s="27">
        <f t="shared" si="27"/>
        <v>0</v>
      </c>
      <c r="P151" s="6">
        <v>4</v>
      </c>
      <c r="Q151" s="27">
        <f t="shared" si="28"/>
        <v>201100.48</v>
      </c>
      <c r="R151" s="6"/>
      <c r="S151" s="27">
        <f t="shared" si="29"/>
        <v>0</v>
      </c>
      <c r="T151" s="45">
        <v>2</v>
      </c>
      <c r="U151" s="27">
        <f t="shared" si="30"/>
        <v>100550.24</v>
      </c>
      <c r="V151" s="6">
        <v>15</v>
      </c>
      <c r="W151" s="27">
        <f t="shared" si="31"/>
        <v>754126.8</v>
      </c>
      <c r="X151" s="6"/>
      <c r="Y151" s="27">
        <f t="shared" si="32"/>
        <v>0</v>
      </c>
      <c r="Z151" s="23" t="s">
        <v>31</v>
      </c>
      <c r="AA151" s="1" t="s">
        <v>41</v>
      </c>
    </row>
    <row r="152" spans="1:27" x14ac:dyDescent="0.25">
      <c r="A152" s="38">
        <v>150</v>
      </c>
      <c r="B152" s="39" t="s">
        <v>1566</v>
      </c>
      <c r="C152" s="56" t="s">
        <v>46</v>
      </c>
      <c r="D152" s="47" t="s">
        <v>1567</v>
      </c>
      <c r="E152" s="41">
        <f t="shared" si="22"/>
        <v>15</v>
      </c>
      <c r="F152" s="28">
        <v>33320</v>
      </c>
      <c r="G152" s="28">
        <f t="shared" si="23"/>
        <v>499800</v>
      </c>
      <c r="H152" s="43">
        <v>3</v>
      </c>
      <c r="I152" s="28">
        <f t="shared" si="24"/>
        <v>99960</v>
      </c>
      <c r="J152" s="42">
        <v>1</v>
      </c>
      <c r="K152" s="27">
        <f t="shared" si="25"/>
        <v>33320</v>
      </c>
      <c r="L152" s="43">
        <v>1</v>
      </c>
      <c r="M152" s="27">
        <f t="shared" si="26"/>
        <v>33320</v>
      </c>
      <c r="N152" s="44"/>
      <c r="O152" s="27">
        <f t="shared" si="27"/>
        <v>0</v>
      </c>
      <c r="P152" s="6"/>
      <c r="Q152" s="27">
        <f t="shared" si="28"/>
        <v>0</v>
      </c>
      <c r="R152" s="6"/>
      <c r="S152" s="27">
        <f t="shared" si="29"/>
        <v>0</v>
      </c>
      <c r="T152" s="97">
        <v>6</v>
      </c>
      <c r="U152" s="27">
        <f t="shared" si="30"/>
        <v>199920</v>
      </c>
      <c r="V152" s="6">
        <f>2+2</f>
        <v>4</v>
      </c>
      <c r="W152" s="27">
        <f t="shared" si="31"/>
        <v>133280</v>
      </c>
      <c r="X152" s="6"/>
      <c r="Y152" s="27">
        <f t="shared" si="32"/>
        <v>0</v>
      </c>
      <c r="Z152" s="23" t="s">
        <v>31</v>
      </c>
      <c r="AA152" s="1" t="s">
        <v>1193</v>
      </c>
    </row>
    <row r="153" spans="1:27" x14ac:dyDescent="0.25">
      <c r="A153" s="38">
        <v>151</v>
      </c>
      <c r="B153" s="39" t="s">
        <v>1568</v>
      </c>
      <c r="C153" s="56" t="s">
        <v>46</v>
      </c>
      <c r="D153" s="47" t="s">
        <v>1567</v>
      </c>
      <c r="E153" s="41">
        <f t="shared" si="22"/>
        <v>6</v>
      </c>
      <c r="F153" s="28">
        <v>210880.019</v>
      </c>
      <c r="G153" s="28">
        <f t="shared" si="23"/>
        <v>1265280.1140000001</v>
      </c>
      <c r="H153" s="6"/>
      <c r="I153" s="28">
        <f t="shared" si="24"/>
        <v>0</v>
      </c>
      <c r="J153" s="42">
        <v>3</v>
      </c>
      <c r="K153" s="27">
        <f t="shared" si="25"/>
        <v>632640.05700000003</v>
      </c>
      <c r="L153" s="44"/>
      <c r="M153" s="27">
        <f t="shared" si="26"/>
        <v>0</v>
      </c>
      <c r="N153" s="44"/>
      <c r="O153" s="27">
        <f t="shared" si="27"/>
        <v>0</v>
      </c>
      <c r="P153" s="6"/>
      <c r="Q153" s="27">
        <f t="shared" si="28"/>
        <v>0</v>
      </c>
      <c r="R153" s="6"/>
      <c r="S153" s="27">
        <f t="shared" si="29"/>
        <v>0</v>
      </c>
      <c r="T153" s="45">
        <v>3</v>
      </c>
      <c r="U153" s="27">
        <f t="shared" si="30"/>
        <v>632640.05700000003</v>
      </c>
      <c r="V153" s="6"/>
      <c r="W153" s="27">
        <f t="shared" si="31"/>
        <v>0</v>
      </c>
      <c r="X153" s="6"/>
      <c r="Y153" s="27">
        <f t="shared" si="32"/>
        <v>0</v>
      </c>
      <c r="Z153" s="23" t="s">
        <v>31</v>
      </c>
      <c r="AA153" s="1" t="s">
        <v>1193</v>
      </c>
    </row>
    <row r="154" spans="1:27" ht="27" x14ac:dyDescent="0.25">
      <c r="A154" s="38">
        <v>152</v>
      </c>
      <c r="B154" s="39" t="s">
        <v>1569</v>
      </c>
      <c r="C154" s="56" t="s">
        <v>46</v>
      </c>
      <c r="D154" s="51" t="s">
        <v>1570</v>
      </c>
      <c r="E154" s="41">
        <f t="shared" si="22"/>
        <v>215</v>
      </c>
      <c r="F154" s="28">
        <v>34169.243499999997</v>
      </c>
      <c r="G154" s="28">
        <f t="shared" si="23"/>
        <v>7346387.3524999991</v>
      </c>
      <c r="H154" s="43"/>
      <c r="I154" s="28">
        <f t="shared" si="24"/>
        <v>0</v>
      </c>
      <c r="J154" s="42">
        <v>25</v>
      </c>
      <c r="K154" s="27">
        <f t="shared" si="25"/>
        <v>854231.08749999991</v>
      </c>
      <c r="L154" s="43"/>
      <c r="M154" s="27">
        <f t="shared" si="26"/>
        <v>0</v>
      </c>
      <c r="N154" s="44"/>
      <c r="O154" s="27">
        <f t="shared" si="27"/>
        <v>0</v>
      </c>
      <c r="P154" s="6">
        <v>10</v>
      </c>
      <c r="Q154" s="27">
        <f t="shared" si="28"/>
        <v>341692.43499999994</v>
      </c>
      <c r="R154" s="6"/>
      <c r="S154" s="27">
        <f t="shared" si="29"/>
        <v>0</v>
      </c>
      <c r="T154" s="45"/>
      <c r="U154" s="27">
        <f t="shared" si="30"/>
        <v>0</v>
      </c>
      <c r="V154" s="6">
        <v>30</v>
      </c>
      <c r="W154" s="27">
        <f t="shared" si="31"/>
        <v>1025077.3049999999</v>
      </c>
      <c r="X154" s="6">
        <v>150</v>
      </c>
      <c r="Y154" s="27">
        <f t="shared" si="32"/>
        <v>5125386.5249999994</v>
      </c>
      <c r="Z154" s="23" t="s">
        <v>32</v>
      </c>
      <c r="AA154" s="1" t="s">
        <v>48</v>
      </c>
    </row>
    <row r="155" spans="1:27" x14ac:dyDescent="0.25">
      <c r="A155" s="38">
        <v>153</v>
      </c>
      <c r="B155" s="39" t="s">
        <v>1571</v>
      </c>
      <c r="C155" s="40" t="s">
        <v>1572</v>
      </c>
      <c r="D155" s="47" t="s">
        <v>359</v>
      </c>
      <c r="E155" s="41">
        <f t="shared" si="22"/>
        <v>16</v>
      </c>
      <c r="F155" s="28">
        <v>31989.877500000002</v>
      </c>
      <c r="G155" s="28">
        <f t="shared" si="23"/>
        <v>511838.04000000004</v>
      </c>
      <c r="H155" s="43"/>
      <c r="I155" s="28">
        <f t="shared" si="24"/>
        <v>0</v>
      </c>
      <c r="J155" s="42">
        <v>2</v>
      </c>
      <c r="K155" s="27">
        <f t="shared" si="25"/>
        <v>63979.755000000005</v>
      </c>
      <c r="L155" s="43">
        <v>10</v>
      </c>
      <c r="M155" s="27">
        <f t="shared" si="26"/>
        <v>319898.77500000002</v>
      </c>
      <c r="N155" s="44"/>
      <c r="O155" s="27">
        <f t="shared" si="27"/>
        <v>0</v>
      </c>
      <c r="P155" s="6"/>
      <c r="Q155" s="27">
        <f t="shared" si="28"/>
        <v>0</v>
      </c>
      <c r="R155" s="6">
        <v>3</v>
      </c>
      <c r="S155" s="27">
        <f t="shared" si="29"/>
        <v>95969.632500000007</v>
      </c>
      <c r="T155" s="45"/>
      <c r="U155" s="27">
        <f t="shared" si="30"/>
        <v>0</v>
      </c>
      <c r="V155" s="6">
        <v>1</v>
      </c>
      <c r="W155" s="27">
        <f t="shared" si="31"/>
        <v>31989.877500000002</v>
      </c>
      <c r="X155" s="6"/>
      <c r="Y155" s="27">
        <f t="shared" si="32"/>
        <v>0</v>
      </c>
      <c r="Z155" s="23" t="s">
        <v>32</v>
      </c>
      <c r="AA155" s="1" t="s">
        <v>76</v>
      </c>
    </row>
    <row r="156" spans="1:27" ht="27" x14ac:dyDescent="0.25">
      <c r="A156" s="38">
        <v>154</v>
      </c>
      <c r="B156" s="39" t="s">
        <v>1573</v>
      </c>
      <c r="C156" s="56" t="s">
        <v>46</v>
      </c>
      <c r="D156" s="47" t="s">
        <v>359</v>
      </c>
      <c r="E156" s="41">
        <f t="shared" si="22"/>
        <v>4</v>
      </c>
      <c r="F156" s="28">
        <v>41195.658000000003</v>
      </c>
      <c r="G156" s="28">
        <f t="shared" si="23"/>
        <v>164782.63200000001</v>
      </c>
      <c r="H156" s="6"/>
      <c r="I156" s="28">
        <f t="shared" si="24"/>
        <v>0</v>
      </c>
      <c r="J156" s="42"/>
      <c r="K156" s="27">
        <f t="shared" si="25"/>
        <v>0</v>
      </c>
      <c r="L156" s="43"/>
      <c r="M156" s="27">
        <f t="shared" si="26"/>
        <v>0</v>
      </c>
      <c r="N156" s="44"/>
      <c r="O156" s="27">
        <f t="shared" si="27"/>
        <v>0</v>
      </c>
      <c r="P156" s="6"/>
      <c r="Q156" s="27">
        <f t="shared" si="28"/>
        <v>0</v>
      </c>
      <c r="R156" s="6">
        <v>4</v>
      </c>
      <c r="S156" s="27">
        <f t="shared" si="29"/>
        <v>164782.63200000001</v>
      </c>
      <c r="T156" s="45"/>
      <c r="U156" s="27">
        <f t="shared" si="30"/>
        <v>0</v>
      </c>
      <c r="V156" s="6"/>
      <c r="W156" s="27">
        <f t="shared" si="31"/>
        <v>0</v>
      </c>
      <c r="X156" s="6"/>
      <c r="Y156" s="27">
        <f t="shared" si="32"/>
        <v>0</v>
      </c>
      <c r="Z156" s="23" t="s">
        <v>32</v>
      </c>
      <c r="AA156" s="1" t="s">
        <v>56</v>
      </c>
    </row>
    <row r="157" spans="1:27" x14ac:dyDescent="0.25">
      <c r="A157" s="38">
        <v>155</v>
      </c>
      <c r="B157" s="39" t="s">
        <v>1574</v>
      </c>
      <c r="C157" s="56" t="s">
        <v>46</v>
      </c>
      <c r="D157" s="47" t="s">
        <v>359</v>
      </c>
      <c r="E157" s="41">
        <f t="shared" si="22"/>
        <v>10</v>
      </c>
      <c r="F157" s="28">
        <v>33626.443819113556</v>
      </c>
      <c r="G157" s="28">
        <f t="shared" si="23"/>
        <v>336264.43819113553</v>
      </c>
      <c r="H157" s="6"/>
      <c r="I157" s="28">
        <f t="shared" si="24"/>
        <v>0</v>
      </c>
      <c r="J157" s="42">
        <v>10</v>
      </c>
      <c r="K157" s="27">
        <f t="shared" si="25"/>
        <v>336264.43819113553</v>
      </c>
      <c r="L157" s="43"/>
      <c r="M157" s="27">
        <f t="shared" si="26"/>
        <v>0</v>
      </c>
      <c r="N157" s="44"/>
      <c r="O157" s="27">
        <f t="shared" si="27"/>
        <v>0</v>
      </c>
      <c r="P157" s="6"/>
      <c r="Q157" s="27">
        <f t="shared" si="28"/>
        <v>0</v>
      </c>
      <c r="R157" s="6"/>
      <c r="S157" s="27">
        <f t="shared" si="29"/>
        <v>0</v>
      </c>
      <c r="T157" s="45"/>
      <c r="U157" s="27">
        <f t="shared" si="30"/>
        <v>0</v>
      </c>
      <c r="V157" s="6"/>
      <c r="W157" s="27">
        <f t="shared" si="31"/>
        <v>0</v>
      </c>
      <c r="X157" s="6"/>
      <c r="Y157" s="27">
        <f t="shared" si="32"/>
        <v>0</v>
      </c>
      <c r="Z157" s="23" t="s">
        <v>32</v>
      </c>
      <c r="AA157" s="1" t="s">
        <v>1575</v>
      </c>
    </row>
    <row r="158" spans="1:27" x14ac:dyDescent="0.25">
      <c r="A158" s="38">
        <v>156</v>
      </c>
      <c r="B158" s="39" t="s">
        <v>1576</v>
      </c>
      <c r="C158" s="56" t="s">
        <v>46</v>
      </c>
      <c r="D158" s="47" t="s">
        <v>359</v>
      </c>
      <c r="E158" s="41">
        <f t="shared" si="22"/>
        <v>8</v>
      </c>
      <c r="F158" s="28">
        <v>25243.4</v>
      </c>
      <c r="G158" s="28">
        <f t="shared" si="23"/>
        <v>201947.2</v>
      </c>
      <c r="H158" s="6"/>
      <c r="I158" s="28">
        <f t="shared" si="24"/>
        <v>0</v>
      </c>
      <c r="J158" s="42">
        <v>3</v>
      </c>
      <c r="K158" s="27">
        <f t="shared" si="25"/>
        <v>75730.200000000012</v>
      </c>
      <c r="L158" s="44"/>
      <c r="M158" s="27">
        <f t="shared" si="26"/>
        <v>0</v>
      </c>
      <c r="N158" s="44"/>
      <c r="O158" s="27">
        <f t="shared" si="27"/>
        <v>0</v>
      </c>
      <c r="P158" s="6"/>
      <c r="Q158" s="27">
        <f t="shared" si="28"/>
        <v>0</v>
      </c>
      <c r="R158" s="6">
        <v>5</v>
      </c>
      <c r="S158" s="27">
        <f t="shared" si="29"/>
        <v>126217</v>
      </c>
      <c r="T158" s="45"/>
      <c r="U158" s="27">
        <f t="shared" si="30"/>
        <v>0</v>
      </c>
      <c r="V158" s="6"/>
      <c r="W158" s="27">
        <f t="shared" si="31"/>
        <v>0</v>
      </c>
      <c r="X158" s="6"/>
      <c r="Y158" s="27">
        <f t="shared" si="32"/>
        <v>0</v>
      </c>
      <c r="Z158" s="23" t="s">
        <v>32</v>
      </c>
      <c r="AA158" s="1" t="s">
        <v>56</v>
      </c>
    </row>
    <row r="159" spans="1:27" ht="27" x14ac:dyDescent="0.25">
      <c r="A159" s="38">
        <v>157</v>
      </c>
      <c r="B159" s="39" t="s">
        <v>1577</v>
      </c>
      <c r="C159" s="47" t="s">
        <v>1578</v>
      </c>
      <c r="D159" s="100" t="s">
        <v>1579</v>
      </c>
      <c r="E159" s="41">
        <f t="shared" si="22"/>
        <v>4</v>
      </c>
      <c r="F159" s="28">
        <v>1390884.2658327464</v>
      </c>
      <c r="G159" s="28">
        <f t="shared" si="23"/>
        <v>5563537.0633309856</v>
      </c>
      <c r="H159" s="43">
        <v>4</v>
      </c>
      <c r="I159" s="28">
        <f t="shared" si="24"/>
        <v>5563537.0633309856</v>
      </c>
      <c r="J159" s="42"/>
      <c r="K159" s="27">
        <f t="shared" si="25"/>
        <v>0</v>
      </c>
      <c r="L159" s="44"/>
      <c r="M159" s="27">
        <f t="shared" si="26"/>
        <v>0</v>
      </c>
      <c r="N159" s="44"/>
      <c r="O159" s="27">
        <f t="shared" si="27"/>
        <v>0</v>
      </c>
      <c r="P159" s="6"/>
      <c r="Q159" s="27">
        <f t="shared" si="28"/>
        <v>0</v>
      </c>
      <c r="R159" s="6"/>
      <c r="S159" s="27">
        <f t="shared" si="29"/>
        <v>0</v>
      </c>
      <c r="T159" s="45"/>
      <c r="U159" s="27">
        <f t="shared" si="30"/>
        <v>0</v>
      </c>
      <c r="V159" s="6"/>
      <c r="W159" s="27">
        <f t="shared" si="31"/>
        <v>0</v>
      </c>
      <c r="X159" s="6"/>
      <c r="Y159" s="27">
        <f t="shared" si="32"/>
        <v>0</v>
      </c>
      <c r="Z159" s="23" t="s">
        <v>31</v>
      </c>
      <c r="AA159" s="1" t="s">
        <v>33</v>
      </c>
    </row>
    <row r="160" spans="1:27" ht="27" x14ac:dyDescent="0.25">
      <c r="A160" s="38">
        <v>158</v>
      </c>
      <c r="B160" s="39" t="s">
        <v>1580</v>
      </c>
      <c r="C160" s="47" t="s">
        <v>1581</v>
      </c>
      <c r="D160" s="47" t="s">
        <v>812</v>
      </c>
      <c r="E160" s="41">
        <f t="shared" si="22"/>
        <v>5</v>
      </c>
      <c r="F160" s="28">
        <v>1627320.7324067268</v>
      </c>
      <c r="G160" s="28">
        <f t="shared" si="23"/>
        <v>8136603.6620336343</v>
      </c>
      <c r="H160" s="43">
        <v>4</v>
      </c>
      <c r="I160" s="28">
        <f t="shared" si="24"/>
        <v>6509282.9296269072</v>
      </c>
      <c r="J160" s="42"/>
      <c r="K160" s="27">
        <f t="shared" si="25"/>
        <v>0</v>
      </c>
      <c r="L160" s="44"/>
      <c r="M160" s="27">
        <f t="shared" si="26"/>
        <v>0</v>
      </c>
      <c r="N160" s="44"/>
      <c r="O160" s="27">
        <f t="shared" si="27"/>
        <v>0</v>
      </c>
      <c r="P160" s="6"/>
      <c r="Q160" s="27">
        <f t="shared" si="28"/>
        <v>0</v>
      </c>
      <c r="R160" s="6"/>
      <c r="S160" s="27">
        <f t="shared" si="29"/>
        <v>0</v>
      </c>
      <c r="T160" s="45"/>
      <c r="U160" s="27">
        <f t="shared" si="30"/>
        <v>0</v>
      </c>
      <c r="V160" s="6">
        <v>1</v>
      </c>
      <c r="W160" s="27">
        <f>+IFERROR(V160*$F160," ")</f>
        <v>1627320.7324067268</v>
      </c>
      <c r="X160" s="6"/>
      <c r="Y160" s="27">
        <f t="shared" si="32"/>
        <v>0</v>
      </c>
      <c r="Z160" s="23" t="s">
        <v>31</v>
      </c>
      <c r="AA160" s="1" t="s">
        <v>33</v>
      </c>
    </row>
    <row r="161" spans="1:27" ht="27" x14ac:dyDescent="0.25">
      <c r="A161" s="38">
        <v>159</v>
      </c>
      <c r="B161" s="39" t="s">
        <v>1582</v>
      </c>
      <c r="C161" s="40" t="s">
        <v>46</v>
      </c>
      <c r="D161" s="47" t="s">
        <v>359</v>
      </c>
      <c r="E161" s="41">
        <f t="shared" ref="E161:E204" si="33">+H161+J161+L161+N161+P161+R161+T161+V161+X161</f>
        <v>1</v>
      </c>
      <c r="F161" s="28">
        <v>1789973.5298000001</v>
      </c>
      <c r="G161" s="28">
        <f t="shared" ref="G161:G204" si="34">+IFERROR(E161*F161," ")</f>
        <v>1789973.5298000001</v>
      </c>
      <c r="H161" s="6"/>
      <c r="I161" s="28">
        <f t="shared" ref="I161:I204" si="35">+IFERROR(H161*$F161," ")</f>
        <v>0</v>
      </c>
      <c r="J161" s="42"/>
      <c r="K161" s="27">
        <f t="shared" ref="K161:K204" si="36">+IFERROR(J161*$F161," ")</f>
        <v>0</v>
      </c>
      <c r="L161" s="44"/>
      <c r="M161" s="27">
        <f t="shared" ref="M161:M204" si="37">+IFERROR(L161*$F161," ")</f>
        <v>0</v>
      </c>
      <c r="N161" s="44"/>
      <c r="O161" s="27">
        <f t="shared" ref="O161:O204" si="38">+IFERROR(N161*$F161," ")</f>
        <v>0</v>
      </c>
      <c r="P161" s="6"/>
      <c r="Q161" s="27">
        <f t="shared" ref="Q161:Q204" si="39">+IFERROR(P161*$F161," ")</f>
        <v>0</v>
      </c>
      <c r="R161" s="6"/>
      <c r="S161" s="27">
        <f t="shared" ref="S161:S204" si="40">+IFERROR(R161*$F161," ")</f>
        <v>0</v>
      </c>
      <c r="T161" s="45">
        <v>1</v>
      </c>
      <c r="U161" s="27">
        <f t="shared" ref="U161:U204" si="41">+IFERROR(T161*$F161," ")</f>
        <v>1789973.5298000001</v>
      </c>
      <c r="V161" s="6"/>
      <c r="W161" s="27">
        <f t="shared" ref="W161:W204" si="42">+IFERROR(V161*$F161," ")</f>
        <v>0</v>
      </c>
      <c r="X161" s="6"/>
      <c r="Y161" s="27">
        <f t="shared" ref="Y161:Y204" si="43">+IFERROR(X161*$F161," ")</f>
        <v>0</v>
      </c>
      <c r="Z161" s="23" t="s">
        <v>32</v>
      </c>
      <c r="AA161" s="1" t="s">
        <v>1193</v>
      </c>
    </row>
    <row r="162" spans="1:27" x14ac:dyDescent="0.25">
      <c r="A162" s="38">
        <v>160</v>
      </c>
      <c r="B162" s="39" t="s">
        <v>1583</v>
      </c>
      <c r="C162" s="40" t="s">
        <v>46</v>
      </c>
      <c r="D162" s="47" t="s">
        <v>359</v>
      </c>
      <c r="E162" s="41">
        <f t="shared" si="33"/>
        <v>1</v>
      </c>
      <c r="F162" s="28">
        <v>737620.66700000002</v>
      </c>
      <c r="G162" s="28">
        <f t="shared" si="34"/>
        <v>737620.66700000002</v>
      </c>
      <c r="H162" s="6"/>
      <c r="I162" s="28">
        <f t="shared" si="35"/>
        <v>0</v>
      </c>
      <c r="J162" s="42"/>
      <c r="K162" s="27">
        <f t="shared" si="36"/>
        <v>0</v>
      </c>
      <c r="L162" s="43"/>
      <c r="M162" s="27">
        <f t="shared" si="37"/>
        <v>0</v>
      </c>
      <c r="N162" s="44"/>
      <c r="O162" s="27">
        <f t="shared" si="38"/>
        <v>0</v>
      </c>
      <c r="P162" s="6"/>
      <c r="Q162" s="27">
        <f t="shared" si="39"/>
        <v>0</v>
      </c>
      <c r="R162" s="6">
        <v>1</v>
      </c>
      <c r="S162" s="27">
        <f t="shared" si="40"/>
        <v>737620.66700000002</v>
      </c>
      <c r="T162" s="45"/>
      <c r="U162" s="27">
        <f t="shared" si="41"/>
        <v>0</v>
      </c>
      <c r="V162" s="6"/>
      <c r="W162" s="27">
        <f t="shared" si="42"/>
        <v>0</v>
      </c>
      <c r="X162" s="6"/>
      <c r="Y162" s="27">
        <f t="shared" si="43"/>
        <v>0</v>
      </c>
      <c r="Z162" s="23" t="s">
        <v>31</v>
      </c>
      <c r="AA162" s="1" t="s">
        <v>56</v>
      </c>
    </row>
    <row r="163" spans="1:27" x14ac:dyDescent="0.25">
      <c r="A163" s="38">
        <v>161</v>
      </c>
      <c r="B163" s="39" t="s">
        <v>1584</v>
      </c>
      <c r="C163" s="40" t="s">
        <v>46</v>
      </c>
      <c r="D163" s="47" t="s">
        <v>359</v>
      </c>
      <c r="E163" s="41">
        <f t="shared" si="33"/>
        <v>1</v>
      </c>
      <c r="F163" s="28">
        <v>2355589.7680000002</v>
      </c>
      <c r="G163" s="28">
        <f t="shared" si="34"/>
        <v>2355589.7680000002</v>
      </c>
      <c r="H163" s="6"/>
      <c r="I163" s="28">
        <f t="shared" si="35"/>
        <v>0</v>
      </c>
      <c r="J163" s="42"/>
      <c r="K163" s="27">
        <f t="shared" si="36"/>
        <v>0</v>
      </c>
      <c r="L163" s="43"/>
      <c r="M163" s="27">
        <f t="shared" si="37"/>
        <v>0</v>
      </c>
      <c r="N163" s="44"/>
      <c r="O163" s="27">
        <f t="shared" si="38"/>
        <v>0</v>
      </c>
      <c r="P163" s="6"/>
      <c r="Q163" s="27">
        <f t="shared" si="39"/>
        <v>0</v>
      </c>
      <c r="R163" s="6">
        <v>1</v>
      </c>
      <c r="S163" s="27">
        <f t="shared" si="40"/>
        <v>2355589.7680000002</v>
      </c>
      <c r="T163" s="45"/>
      <c r="U163" s="27">
        <f t="shared" si="41"/>
        <v>0</v>
      </c>
      <c r="V163" s="6"/>
      <c r="W163" s="27">
        <f t="shared" si="42"/>
        <v>0</v>
      </c>
      <c r="X163" s="6"/>
      <c r="Y163" s="27">
        <f t="shared" si="43"/>
        <v>0</v>
      </c>
      <c r="Z163" s="23" t="s">
        <v>31</v>
      </c>
      <c r="AA163" s="1" t="s">
        <v>56</v>
      </c>
    </row>
    <row r="164" spans="1:27" x14ac:dyDescent="0.25">
      <c r="A164" s="38">
        <v>162</v>
      </c>
      <c r="B164" s="39" t="s">
        <v>1585</v>
      </c>
      <c r="C164" s="40" t="s">
        <v>1496</v>
      </c>
      <c r="D164" s="47" t="s">
        <v>359</v>
      </c>
      <c r="E164" s="41">
        <f t="shared" si="33"/>
        <v>1</v>
      </c>
      <c r="F164" s="28">
        <v>625825.24314933771</v>
      </c>
      <c r="G164" s="28">
        <f t="shared" si="34"/>
        <v>625825.24314933771</v>
      </c>
      <c r="H164" s="6"/>
      <c r="I164" s="28">
        <f t="shared" si="35"/>
        <v>0</v>
      </c>
      <c r="J164" s="42"/>
      <c r="K164" s="27">
        <f t="shared" si="36"/>
        <v>0</v>
      </c>
      <c r="L164" s="43"/>
      <c r="M164" s="27">
        <f t="shared" si="37"/>
        <v>0</v>
      </c>
      <c r="N164" s="44"/>
      <c r="O164" s="27">
        <f t="shared" si="38"/>
        <v>0</v>
      </c>
      <c r="P164" s="6">
        <v>1</v>
      </c>
      <c r="Q164" s="27">
        <f t="shared" si="39"/>
        <v>625825.24314933771</v>
      </c>
      <c r="R164" s="6"/>
      <c r="S164" s="27">
        <f t="shared" si="40"/>
        <v>0</v>
      </c>
      <c r="T164" s="45"/>
      <c r="U164" s="27">
        <f t="shared" si="41"/>
        <v>0</v>
      </c>
      <c r="V164" s="6"/>
      <c r="W164" s="27">
        <f t="shared" si="42"/>
        <v>0</v>
      </c>
      <c r="X164" s="6"/>
      <c r="Y164" s="27">
        <f t="shared" si="43"/>
        <v>0</v>
      </c>
      <c r="Z164" s="23" t="s">
        <v>31</v>
      </c>
      <c r="AA164" s="1" t="s">
        <v>37</v>
      </c>
    </row>
    <row r="165" spans="1:27" ht="50.25" customHeight="1" x14ac:dyDescent="0.25">
      <c r="A165" s="38">
        <v>163</v>
      </c>
      <c r="B165" s="46" t="s">
        <v>1586</v>
      </c>
      <c r="C165" s="40" t="s">
        <v>46</v>
      </c>
      <c r="D165" s="47" t="s">
        <v>359</v>
      </c>
      <c r="E165" s="41">
        <f t="shared" si="33"/>
        <v>15</v>
      </c>
      <c r="F165" s="28">
        <v>42792.4</v>
      </c>
      <c r="G165" s="28">
        <f t="shared" si="34"/>
        <v>641886</v>
      </c>
      <c r="H165" s="6"/>
      <c r="I165" s="28">
        <f t="shared" si="35"/>
        <v>0</v>
      </c>
      <c r="J165" s="42"/>
      <c r="K165" s="27">
        <f t="shared" si="36"/>
        <v>0</v>
      </c>
      <c r="L165" s="43">
        <v>10</v>
      </c>
      <c r="M165" s="27">
        <f t="shared" si="37"/>
        <v>427924</v>
      </c>
      <c r="N165" s="44"/>
      <c r="O165" s="27">
        <f t="shared" si="38"/>
        <v>0</v>
      </c>
      <c r="P165" s="6"/>
      <c r="Q165" s="27">
        <f t="shared" si="39"/>
        <v>0</v>
      </c>
      <c r="R165" s="6">
        <v>5</v>
      </c>
      <c r="S165" s="27">
        <f t="shared" si="40"/>
        <v>213962</v>
      </c>
      <c r="T165" s="45"/>
      <c r="U165" s="27">
        <f t="shared" si="41"/>
        <v>0</v>
      </c>
      <c r="V165" s="6"/>
      <c r="W165" s="27">
        <f t="shared" si="42"/>
        <v>0</v>
      </c>
      <c r="X165" s="6"/>
      <c r="Y165" s="27">
        <f t="shared" si="43"/>
        <v>0</v>
      </c>
      <c r="Z165" s="23" t="s">
        <v>31</v>
      </c>
      <c r="AA165" s="1" t="s">
        <v>76</v>
      </c>
    </row>
    <row r="166" spans="1:27" ht="24.75" customHeight="1" x14ac:dyDescent="0.25">
      <c r="A166" s="38">
        <v>164</v>
      </c>
      <c r="B166" s="39" t="s">
        <v>1587</v>
      </c>
      <c r="C166" s="40" t="s">
        <v>1588</v>
      </c>
      <c r="D166" s="47" t="s">
        <v>359</v>
      </c>
      <c r="E166" s="41">
        <f t="shared" si="33"/>
        <v>1</v>
      </c>
      <c r="F166" s="28">
        <v>32855.639241993144</v>
      </c>
      <c r="G166" s="28">
        <f t="shared" si="34"/>
        <v>32855.639241993144</v>
      </c>
      <c r="H166" s="43"/>
      <c r="I166" s="28">
        <f t="shared" si="35"/>
        <v>0</v>
      </c>
      <c r="J166" s="42"/>
      <c r="K166" s="27">
        <f t="shared" si="36"/>
        <v>0</v>
      </c>
      <c r="L166" s="43">
        <v>1</v>
      </c>
      <c r="M166" s="27">
        <f t="shared" si="37"/>
        <v>32855.639241993144</v>
      </c>
      <c r="N166" s="44"/>
      <c r="O166" s="27">
        <f t="shared" si="38"/>
        <v>0</v>
      </c>
      <c r="P166" s="6"/>
      <c r="Q166" s="27">
        <f t="shared" si="39"/>
        <v>0</v>
      </c>
      <c r="R166" s="6"/>
      <c r="S166" s="27">
        <f t="shared" si="40"/>
        <v>0</v>
      </c>
      <c r="T166" s="45"/>
      <c r="U166" s="27">
        <f t="shared" si="41"/>
        <v>0</v>
      </c>
      <c r="V166" s="6"/>
      <c r="W166" s="27">
        <f t="shared" si="42"/>
        <v>0</v>
      </c>
      <c r="X166" s="6"/>
      <c r="Y166" s="27">
        <f t="shared" si="43"/>
        <v>0</v>
      </c>
      <c r="Z166" s="23" t="s">
        <v>31</v>
      </c>
      <c r="AA166" s="1" t="s">
        <v>76</v>
      </c>
    </row>
    <row r="167" spans="1:27" ht="108" x14ac:dyDescent="0.25">
      <c r="A167" s="38">
        <v>165</v>
      </c>
      <c r="B167" s="39" t="s">
        <v>1589</v>
      </c>
      <c r="C167" s="40" t="s">
        <v>1588</v>
      </c>
      <c r="D167" s="47" t="s">
        <v>1558</v>
      </c>
      <c r="E167" s="41">
        <f t="shared" si="33"/>
        <v>9</v>
      </c>
      <c r="F167" s="28">
        <v>761647.20683632814</v>
      </c>
      <c r="G167" s="28">
        <f t="shared" si="34"/>
        <v>6854824.8615269531</v>
      </c>
      <c r="H167" s="43"/>
      <c r="I167" s="28">
        <f t="shared" si="35"/>
        <v>0</v>
      </c>
      <c r="J167" s="42">
        <v>7</v>
      </c>
      <c r="K167" s="27">
        <f t="shared" si="36"/>
        <v>5331530.4478542972</v>
      </c>
      <c r="L167" s="43">
        <v>1</v>
      </c>
      <c r="M167" s="27">
        <f t="shared" si="37"/>
        <v>761647.20683632814</v>
      </c>
      <c r="N167" s="44"/>
      <c r="O167" s="27">
        <f t="shared" si="38"/>
        <v>0</v>
      </c>
      <c r="P167" s="6">
        <v>1</v>
      </c>
      <c r="Q167" s="27">
        <f t="shared" si="39"/>
        <v>761647.20683632814</v>
      </c>
      <c r="R167" s="6"/>
      <c r="S167" s="27">
        <f t="shared" si="40"/>
        <v>0</v>
      </c>
      <c r="T167" s="45"/>
      <c r="U167" s="27">
        <f t="shared" si="41"/>
        <v>0</v>
      </c>
      <c r="V167" s="6"/>
      <c r="W167" s="27">
        <f t="shared" si="42"/>
        <v>0</v>
      </c>
      <c r="X167" s="6"/>
      <c r="Y167" s="27">
        <f t="shared" si="43"/>
        <v>0</v>
      </c>
      <c r="Z167" s="23" t="s">
        <v>31</v>
      </c>
      <c r="AA167" s="1" t="s">
        <v>41</v>
      </c>
    </row>
    <row r="168" spans="1:27" ht="25.5" customHeight="1" x14ac:dyDescent="0.25">
      <c r="A168" s="38">
        <v>166</v>
      </c>
      <c r="B168" s="39" t="s">
        <v>1590</v>
      </c>
      <c r="C168" s="40" t="s">
        <v>1372</v>
      </c>
      <c r="D168" s="46" t="s">
        <v>234</v>
      </c>
      <c r="E168" s="41">
        <f t="shared" si="33"/>
        <v>182</v>
      </c>
      <c r="F168" s="28">
        <v>45220</v>
      </c>
      <c r="G168" s="28">
        <f t="shared" si="34"/>
        <v>8230040</v>
      </c>
      <c r="H168" s="43"/>
      <c r="I168" s="28">
        <f t="shared" si="35"/>
        <v>0</v>
      </c>
      <c r="J168" s="42"/>
      <c r="K168" s="27">
        <f t="shared" si="36"/>
        <v>0</v>
      </c>
      <c r="L168" s="43">
        <v>1</v>
      </c>
      <c r="M168" s="27">
        <f t="shared" si="37"/>
        <v>45220</v>
      </c>
      <c r="N168" s="44"/>
      <c r="O168" s="27">
        <f t="shared" si="38"/>
        <v>0</v>
      </c>
      <c r="P168" s="6">
        <v>5</v>
      </c>
      <c r="Q168" s="27">
        <f t="shared" si="39"/>
        <v>226100</v>
      </c>
      <c r="R168" s="6"/>
      <c r="S168" s="27">
        <f t="shared" si="40"/>
        <v>0</v>
      </c>
      <c r="T168" s="45"/>
      <c r="U168" s="27">
        <f t="shared" si="41"/>
        <v>0</v>
      </c>
      <c r="V168" s="6">
        <v>1</v>
      </c>
      <c r="W168" s="27">
        <f t="shared" si="42"/>
        <v>45220</v>
      </c>
      <c r="X168" s="6">
        <v>175</v>
      </c>
      <c r="Y168" s="27">
        <f t="shared" si="43"/>
        <v>7913500</v>
      </c>
      <c r="Z168" s="23" t="s">
        <v>31</v>
      </c>
      <c r="AA168" s="1" t="s">
        <v>48</v>
      </c>
    </row>
    <row r="169" spans="1:27" ht="40.5" x14ac:dyDescent="0.25">
      <c r="A169" s="38">
        <v>167</v>
      </c>
      <c r="B169" s="39" t="s">
        <v>1591</v>
      </c>
      <c r="C169" s="40" t="s">
        <v>1372</v>
      </c>
      <c r="D169" s="46" t="s">
        <v>234</v>
      </c>
      <c r="E169" s="41">
        <f t="shared" si="33"/>
        <v>185</v>
      </c>
      <c r="F169" s="28">
        <v>45220</v>
      </c>
      <c r="G169" s="28">
        <f t="shared" si="34"/>
        <v>8365700</v>
      </c>
      <c r="H169" s="43"/>
      <c r="I169" s="28">
        <f t="shared" si="35"/>
        <v>0</v>
      </c>
      <c r="J169" s="42"/>
      <c r="K169" s="27">
        <f t="shared" si="36"/>
        <v>0</v>
      </c>
      <c r="L169" s="43">
        <v>1</v>
      </c>
      <c r="M169" s="27">
        <f t="shared" si="37"/>
        <v>45220</v>
      </c>
      <c r="N169" s="44"/>
      <c r="O169" s="27">
        <f t="shared" si="38"/>
        <v>0</v>
      </c>
      <c r="P169" s="6">
        <v>4</v>
      </c>
      <c r="Q169" s="27">
        <f t="shared" si="39"/>
        <v>180880</v>
      </c>
      <c r="R169" s="6"/>
      <c r="S169" s="27">
        <f t="shared" si="40"/>
        <v>0</v>
      </c>
      <c r="T169" s="45"/>
      <c r="U169" s="27">
        <f t="shared" si="41"/>
        <v>0</v>
      </c>
      <c r="V169" s="6">
        <v>5</v>
      </c>
      <c r="W169" s="27">
        <f t="shared" si="42"/>
        <v>226100</v>
      </c>
      <c r="X169" s="6">
        <v>175</v>
      </c>
      <c r="Y169" s="27">
        <f t="shared" si="43"/>
        <v>7913500</v>
      </c>
      <c r="Z169" s="23" t="s">
        <v>31</v>
      </c>
      <c r="AA169" s="1" t="s">
        <v>48</v>
      </c>
    </row>
    <row r="170" spans="1:27" ht="40.5" x14ac:dyDescent="0.25">
      <c r="A170" s="38">
        <v>168</v>
      </c>
      <c r="B170" s="39" t="s">
        <v>1592</v>
      </c>
      <c r="C170" s="40" t="s">
        <v>1372</v>
      </c>
      <c r="D170" s="46" t="s">
        <v>234</v>
      </c>
      <c r="E170" s="41">
        <f t="shared" si="33"/>
        <v>6</v>
      </c>
      <c r="F170" s="28">
        <v>97229.378400000001</v>
      </c>
      <c r="G170" s="28">
        <f t="shared" si="34"/>
        <v>583376.27040000004</v>
      </c>
      <c r="H170" s="43"/>
      <c r="I170" s="28">
        <f t="shared" si="35"/>
        <v>0</v>
      </c>
      <c r="J170" s="42"/>
      <c r="K170" s="27">
        <f t="shared" si="36"/>
        <v>0</v>
      </c>
      <c r="L170" s="43">
        <v>1</v>
      </c>
      <c r="M170" s="27">
        <f t="shared" si="37"/>
        <v>97229.378400000001</v>
      </c>
      <c r="N170" s="44"/>
      <c r="O170" s="27">
        <f t="shared" si="38"/>
        <v>0</v>
      </c>
      <c r="P170" s="6">
        <v>4</v>
      </c>
      <c r="Q170" s="27">
        <f t="shared" si="39"/>
        <v>388917.51360000001</v>
      </c>
      <c r="R170" s="6"/>
      <c r="S170" s="27">
        <f t="shared" si="40"/>
        <v>0</v>
      </c>
      <c r="T170" s="45"/>
      <c r="U170" s="27">
        <f t="shared" si="41"/>
        <v>0</v>
      </c>
      <c r="V170" s="6">
        <v>1</v>
      </c>
      <c r="W170" s="27">
        <f t="shared" si="42"/>
        <v>97229.378400000001</v>
      </c>
      <c r="X170" s="6"/>
      <c r="Y170" s="27">
        <f t="shared" si="43"/>
        <v>0</v>
      </c>
      <c r="Z170" s="23" t="s">
        <v>31</v>
      </c>
      <c r="AA170" s="1" t="s">
        <v>37</v>
      </c>
    </row>
    <row r="171" spans="1:27" ht="40.5" x14ac:dyDescent="0.25">
      <c r="A171" s="38">
        <v>169</v>
      </c>
      <c r="B171" s="39" t="s">
        <v>1593</v>
      </c>
      <c r="C171" s="40" t="s">
        <v>1372</v>
      </c>
      <c r="D171" s="46" t="s">
        <v>234</v>
      </c>
      <c r="E171" s="41">
        <f t="shared" si="33"/>
        <v>181</v>
      </c>
      <c r="F171" s="28">
        <v>155337.9644551196</v>
      </c>
      <c r="G171" s="28">
        <f t="shared" si="34"/>
        <v>28116171.566376645</v>
      </c>
      <c r="H171" s="43"/>
      <c r="I171" s="28">
        <f t="shared" si="35"/>
        <v>0</v>
      </c>
      <c r="J171" s="42"/>
      <c r="K171" s="27">
        <f t="shared" si="36"/>
        <v>0</v>
      </c>
      <c r="L171" s="43">
        <v>1</v>
      </c>
      <c r="M171" s="27">
        <f t="shared" si="37"/>
        <v>155337.9644551196</v>
      </c>
      <c r="N171" s="44"/>
      <c r="O171" s="27">
        <f t="shared" si="38"/>
        <v>0</v>
      </c>
      <c r="P171" s="6">
        <v>4</v>
      </c>
      <c r="Q171" s="27">
        <f t="shared" si="39"/>
        <v>621351.85782047838</v>
      </c>
      <c r="R171" s="6"/>
      <c r="S171" s="27">
        <f t="shared" si="40"/>
        <v>0</v>
      </c>
      <c r="T171" s="45"/>
      <c r="U171" s="27">
        <f t="shared" si="41"/>
        <v>0</v>
      </c>
      <c r="V171" s="6">
        <v>1</v>
      </c>
      <c r="W171" s="27">
        <f t="shared" si="42"/>
        <v>155337.9644551196</v>
      </c>
      <c r="X171" s="6">
        <v>175</v>
      </c>
      <c r="Y171" s="27">
        <f t="shared" si="43"/>
        <v>27184143.779645931</v>
      </c>
      <c r="Z171" s="23" t="s">
        <v>31</v>
      </c>
      <c r="AA171" s="1" t="s">
        <v>48</v>
      </c>
    </row>
    <row r="172" spans="1:27" ht="40.5" x14ac:dyDescent="0.25">
      <c r="A172" s="38">
        <v>170</v>
      </c>
      <c r="B172" s="39" t="s">
        <v>1594</v>
      </c>
      <c r="C172" s="40" t="s">
        <v>1372</v>
      </c>
      <c r="D172" s="46" t="s">
        <v>234</v>
      </c>
      <c r="E172" s="41">
        <f t="shared" si="33"/>
        <v>2</v>
      </c>
      <c r="F172" s="28">
        <v>69726.060460992638</v>
      </c>
      <c r="G172" s="28">
        <f t="shared" si="34"/>
        <v>139452.12092198528</v>
      </c>
      <c r="H172" s="43"/>
      <c r="I172" s="28">
        <f t="shared" si="35"/>
        <v>0</v>
      </c>
      <c r="J172" s="42"/>
      <c r="K172" s="27">
        <f t="shared" si="36"/>
        <v>0</v>
      </c>
      <c r="L172" s="43">
        <v>1</v>
      </c>
      <c r="M172" s="27">
        <f t="shared" si="37"/>
        <v>69726.060460992638</v>
      </c>
      <c r="N172" s="44"/>
      <c r="O172" s="27">
        <f t="shared" si="38"/>
        <v>0</v>
      </c>
      <c r="P172" s="6"/>
      <c r="Q172" s="27">
        <f t="shared" si="39"/>
        <v>0</v>
      </c>
      <c r="R172" s="6"/>
      <c r="S172" s="27">
        <f t="shared" si="40"/>
        <v>0</v>
      </c>
      <c r="T172" s="45"/>
      <c r="U172" s="27">
        <f t="shared" si="41"/>
        <v>0</v>
      </c>
      <c r="V172" s="6">
        <v>1</v>
      </c>
      <c r="W172" s="27">
        <f t="shared" si="42"/>
        <v>69726.060460992638</v>
      </c>
      <c r="X172" s="6"/>
      <c r="Y172" s="27">
        <f t="shared" si="43"/>
        <v>0</v>
      </c>
      <c r="Z172" s="23" t="s">
        <v>31</v>
      </c>
      <c r="AA172" s="1" t="s">
        <v>60</v>
      </c>
    </row>
    <row r="173" spans="1:27" ht="27" x14ac:dyDescent="0.25">
      <c r="A173" s="38">
        <v>171</v>
      </c>
      <c r="B173" s="39" t="s">
        <v>1595</v>
      </c>
      <c r="C173" s="40" t="s">
        <v>1596</v>
      </c>
      <c r="D173" s="47" t="s">
        <v>1443</v>
      </c>
      <c r="E173" s="41">
        <f t="shared" si="33"/>
        <v>7</v>
      </c>
      <c r="F173" s="28">
        <v>2144410.8004000001</v>
      </c>
      <c r="G173" s="28">
        <f t="shared" si="34"/>
        <v>15010875.6028</v>
      </c>
      <c r="H173" s="43"/>
      <c r="I173" s="28">
        <f t="shared" si="35"/>
        <v>0</v>
      </c>
      <c r="J173" s="42">
        <v>5</v>
      </c>
      <c r="K173" s="27">
        <f t="shared" si="36"/>
        <v>10722054.002</v>
      </c>
      <c r="L173" s="43">
        <v>2</v>
      </c>
      <c r="M173" s="27">
        <f t="shared" si="37"/>
        <v>4288821.6008000001</v>
      </c>
      <c r="N173" s="44"/>
      <c r="O173" s="27">
        <f t="shared" si="38"/>
        <v>0</v>
      </c>
      <c r="P173" s="6"/>
      <c r="Q173" s="27">
        <f t="shared" si="39"/>
        <v>0</v>
      </c>
      <c r="R173" s="6"/>
      <c r="S173" s="27">
        <f t="shared" si="40"/>
        <v>0</v>
      </c>
      <c r="T173" s="45"/>
      <c r="U173" s="27">
        <f t="shared" si="41"/>
        <v>0</v>
      </c>
      <c r="V173" s="6"/>
      <c r="W173" s="27">
        <f t="shared" si="42"/>
        <v>0</v>
      </c>
      <c r="X173" s="6"/>
      <c r="Y173" s="27">
        <f t="shared" si="43"/>
        <v>0</v>
      </c>
      <c r="Z173" s="23" t="s">
        <v>31</v>
      </c>
      <c r="AA173" s="1" t="s">
        <v>41</v>
      </c>
    </row>
    <row r="174" spans="1:27" ht="40.5" x14ac:dyDescent="0.25">
      <c r="A174" s="38">
        <v>172</v>
      </c>
      <c r="B174" s="39" t="s">
        <v>1597</v>
      </c>
      <c r="C174" s="40" t="s">
        <v>1598</v>
      </c>
      <c r="D174" s="47" t="s">
        <v>1599</v>
      </c>
      <c r="E174" s="41">
        <f t="shared" si="33"/>
        <v>23</v>
      </c>
      <c r="F174" s="28">
        <v>191590</v>
      </c>
      <c r="G174" s="28">
        <f t="shared" si="34"/>
        <v>4406570</v>
      </c>
      <c r="H174" s="6">
        <v>2</v>
      </c>
      <c r="I174" s="28">
        <f t="shared" si="35"/>
        <v>383180</v>
      </c>
      <c r="J174" s="42">
        <v>20</v>
      </c>
      <c r="K174" s="27">
        <f t="shared" si="36"/>
        <v>3831800</v>
      </c>
      <c r="L174" s="43">
        <v>1</v>
      </c>
      <c r="M174" s="27">
        <f t="shared" si="37"/>
        <v>191590</v>
      </c>
      <c r="N174" s="44"/>
      <c r="O174" s="27">
        <f t="shared" si="38"/>
        <v>0</v>
      </c>
      <c r="P174" s="6"/>
      <c r="Q174" s="27">
        <f t="shared" si="39"/>
        <v>0</v>
      </c>
      <c r="R174" s="6"/>
      <c r="S174" s="27">
        <f t="shared" si="40"/>
        <v>0</v>
      </c>
      <c r="T174" s="45"/>
      <c r="U174" s="27">
        <f t="shared" si="41"/>
        <v>0</v>
      </c>
      <c r="V174" s="6"/>
      <c r="W174" s="27">
        <f t="shared" si="42"/>
        <v>0</v>
      </c>
      <c r="X174" s="6"/>
      <c r="Y174" s="27">
        <f t="shared" si="43"/>
        <v>0</v>
      </c>
      <c r="Z174" s="23" t="s">
        <v>31</v>
      </c>
      <c r="AA174" s="1" t="s">
        <v>41</v>
      </c>
    </row>
    <row r="175" spans="1:27" ht="54" x14ac:dyDescent="0.25">
      <c r="A175" s="38">
        <v>173</v>
      </c>
      <c r="B175" s="39" t="s">
        <v>1600</v>
      </c>
      <c r="C175" s="40" t="s">
        <v>1596</v>
      </c>
      <c r="D175" s="47" t="s">
        <v>1601</v>
      </c>
      <c r="E175" s="41">
        <f t="shared" si="33"/>
        <v>5</v>
      </c>
      <c r="F175" s="28">
        <v>399876.26380000002</v>
      </c>
      <c r="G175" s="28">
        <f t="shared" si="34"/>
        <v>1999381.3190000001</v>
      </c>
      <c r="H175" s="6"/>
      <c r="I175" s="28">
        <f t="shared" si="35"/>
        <v>0</v>
      </c>
      <c r="J175" s="42">
        <v>3</v>
      </c>
      <c r="K175" s="27">
        <f t="shared" si="36"/>
        <v>1199628.7914</v>
      </c>
      <c r="L175" s="43">
        <v>1</v>
      </c>
      <c r="M175" s="27">
        <f t="shared" si="37"/>
        <v>399876.26380000002</v>
      </c>
      <c r="N175" s="44"/>
      <c r="O175" s="27">
        <f t="shared" si="38"/>
        <v>0</v>
      </c>
      <c r="P175" s="6"/>
      <c r="Q175" s="27">
        <f t="shared" si="39"/>
        <v>0</v>
      </c>
      <c r="R175" s="6">
        <v>1</v>
      </c>
      <c r="S175" s="27">
        <f t="shared" si="40"/>
        <v>399876.26380000002</v>
      </c>
      <c r="T175" s="45"/>
      <c r="U175" s="27">
        <f t="shared" si="41"/>
        <v>0</v>
      </c>
      <c r="V175" s="6"/>
      <c r="W175" s="27">
        <f t="shared" si="42"/>
        <v>0</v>
      </c>
      <c r="X175" s="6"/>
      <c r="Y175" s="27">
        <f t="shared" si="43"/>
        <v>0</v>
      </c>
      <c r="Z175" s="23" t="s">
        <v>31</v>
      </c>
      <c r="AA175" s="1" t="s">
        <v>41</v>
      </c>
    </row>
    <row r="176" spans="1:27" x14ac:dyDescent="0.25">
      <c r="A176" s="38">
        <v>174</v>
      </c>
      <c r="B176" s="39" t="s">
        <v>1602</v>
      </c>
      <c r="C176" s="40" t="s">
        <v>46</v>
      </c>
      <c r="D176" s="47" t="s">
        <v>359</v>
      </c>
      <c r="E176" s="41">
        <f t="shared" si="33"/>
        <v>27</v>
      </c>
      <c r="F176" s="28">
        <v>23800</v>
      </c>
      <c r="G176" s="28">
        <f t="shared" si="34"/>
        <v>642600</v>
      </c>
      <c r="H176" s="6">
        <v>25</v>
      </c>
      <c r="I176" s="28">
        <f t="shared" si="35"/>
        <v>595000</v>
      </c>
      <c r="J176" s="42">
        <v>2</v>
      </c>
      <c r="K176" s="27">
        <f t="shared" si="36"/>
        <v>47600</v>
      </c>
      <c r="L176" s="44"/>
      <c r="M176" s="27">
        <f t="shared" si="37"/>
        <v>0</v>
      </c>
      <c r="N176" s="44"/>
      <c r="O176" s="27">
        <f t="shared" si="38"/>
        <v>0</v>
      </c>
      <c r="P176" s="6"/>
      <c r="Q176" s="27">
        <f t="shared" si="39"/>
        <v>0</v>
      </c>
      <c r="R176" s="6"/>
      <c r="S176" s="27">
        <f t="shared" si="40"/>
        <v>0</v>
      </c>
      <c r="T176" s="45"/>
      <c r="U176" s="27">
        <f t="shared" si="41"/>
        <v>0</v>
      </c>
      <c r="V176" s="6"/>
      <c r="W176" s="27">
        <f t="shared" si="42"/>
        <v>0</v>
      </c>
      <c r="X176" s="6"/>
      <c r="Y176" s="27">
        <f t="shared" si="43"/>
        <v>0</v>
      </c>
      <c r="Z176" s="23" t="s">
        <v>32</v>
      </c>
      <c r="AA176" s="1" t="s">
        <v>33</v>
      </c>
    </row>
    <row r="177" spans="1:27" ht="54" x14ac:dyDescent="0.25">
      <c r="A177" s="38">
        <v>175</v>
      </c>
      <c r="B177" s="39" t="s">
        <v>1603</v>
      </c>
      <c r="C177" s="40" t="s">
        <v>46</v>
      </c>
      <c r="D177" s="47" t="s">
        <v>359</v>
      </c>
      <c r="E177" s="41">
        <f t="shared" si="33"/>
        <v>1</v>
      </c>
      <c r="F177" s="28">
        <v>7414890</v>
      </c>
      <c r="G177" s="28">
        <f t="shared" si="34"/>
        <v>7414890</v>
      </c>
      <c r="H177" s="6">
        <v>1</v>
      </c>
      <c r="I177" s="28">
        <f t="shared" si="35"/>
        <v>7414890</v>
      </c>
      <c r="J177" s="42"/>
      <c r="K177" s="27">
        <f t="shared" si="36"/>
        <v>0</v>
      </c>
      <c r="L177" s="44"/>
      <c r="M177" s="27">
        <f t="shared" si="37"/>
        <v>0</v>
      </c>
      <c r="N177" s="44"/>
      <c r="O177" s="27">
        <f t="shared" si="38"/>
        <v>0</v>
      </c>
      <c r="P177" s="6"/>
      <c r="Q177" s="27">
        <f t="shared" si="39"/>
        <v>0</v>
      </c>
      <c r="R177" s="6"/>
      <c r="S177" s="27">
        <f t="shared" si="40"/>
        <v>0</v>
      </c>
      <c r="T177" s="45"/>
      <c r="U177" s="27">
        <f t="shared" si="41"/>
        <v>0</v>
      </c>
      <c r="V177" s="6"/>
      <c r="W177" s="27">
        <f t="shared" si="42"/>
        <v>0</v>
      </c>
      <c r="X177" s="6"/>
      <c r="Y177" s="27">
        <f t="shared" si="43"/>
        <v>0</v>
      </c>
      <c r="Z177" s="23" t="s">
        <v>32</v>
      </c>
      <c r="AA177" s="1" t="s">
        <v>33</v>
      </c>
    </row>
    <row r="178" spans="1:27" x14ac:dyDescent="0.25">
      <c r="A178" s="38">
        <v>176</v>
      </c>
      <c r="B178" s="39" t="s">
        <v>1604</v>
      </c>
      <c r="C178" s="40" t="s">
        <v>46</v>
      </c>
      <c r="D178" s="47" t="s">
        <v>359</v>
      </c>
      <c r="E178" s="41">
        <f t="shared" si="33"/>
        <v>5</v>
      </c>
      <c r="F178" s="28">
        <v>87981.46</v>
      </c>
      <c r="G178" s="28">
        <f t="shared" si="34"/>
        <v>439907.30000000005</v>
      </c>
      <c r="H178" s="6"/>
      <c r="I178" s="28">
        <f t="shared" si="35"/>
        <v>0</v>
      </c>
      <c r="J178" s="42">
        <v>5</v>
      </c>
      <c r="K178" s="27">
        <f t="shared" si="36"/>
        <v>439907.30000000005</v>
      </c>
      <c r="L178" s="44"/>
      <c r="M178" s="27">
        <f t="shared" si="37"/>
        <v>0</v>
      </c>
      <c r="N178" s="44"/>
      <c r="O178" s="27">
        <f t="shared" si="38"/>
        <v>0</v>
      </c>
      <c r="P178" s="6"/>
      <c r="Q178" s="27">
        <f t="shared" si="39"/>
        <v>0</v>
      </c>
      <c r="R178" s="6"/>
      <c r="S178" s="27">
        <f t="shared" si="40"/>
        <v>0</v>
      </c>
      <c r="T178" s="45"/>
      <c r="U178" s="27">
        <f t="shared" si="41"/>
        <v>0</v>
      </c>
      <c r="V178" s="6"/>
      <c r="W178" s="27">
        <f t="shared" si="42"/>
        <v>0</v>
      </c>
      <c r="X178" s="6"/>
      <c r="Y178" s="27">
        <f t="shared" si="43"/>
        <v>0</v>
      </c>
      <c r="Z178" s="23" t="s">
        <v>32</v>
      </c>
      <c r="AA178" s="1" t="s">
        <v>41</v>
      </c>
    </row>
    <row r="179" spans="1:27" x14ac:dyDescent="0.25">
      <c r="A179" s="38">
        <v>177</v>
      </c>
      <c r="B179" s="39" t="s">
        <v>1605</v>
      </c>
      <c r="C179" s="40" t="s">
        <v>46</v>
      </c>
      <c r="D179" s="47" t="s">
        <v>359</v>
      </c>
      <c r="E179" s="41">
        <f t="shared" si="33"/>
        <v>20</v>
      </c>
      <c r="F179" s="28">
        <v>26816.918000000001</v>
      </c>
      <c r="G179" s="28">
        <f t="shared" si="34"/>
        <v>536338.36</v>
      </c>
      <c r="H179" s="6"/>
      <c r="I179" s="28">
        <f t="shared" si="35"/>
        <v>0</v>
      </c>
      <c r="J179" s="42"/>
      <c r="K179" s="27">
        <f t="shared" si="36"/>
        <v>0</v>
      </c>
      <c r="L179" s="43">
        <v>20</v>
      </c>
      <c r="M179" s="27">
        <f t="shared" si="37"/>
        <v>536338.36</v>
      </c>
      <c r="N179" s="44"/>
      <c r="O179" s="27">
        <f t="shared" si="38"/>
        <v>0</v>
      </c>
      <c r="P179" s="6"/>
      <c r="Q179" s="27">
        <f t="shared" si="39"/>
        <v>0</v>
      </c>
      <c r="R179" s="6"/>
      <c r="S179" s="27">
        <f t="shared" si="40"/>
        <v>0</v>
      </c>
      <c r="T179" s="45"/>
      <c r="U179" s="27">
        <f t="shared" si="41"/>
        <v>0</v>
      </c>
      <c r="V179" s="6"/>
      <c r="W179" s="27">
        <f t="shared" si="42"/>
        <v>0</v>
      </c>
      <c r="X179" s="6"/>
      <c r="Y179" s="27">
        <f t="shared" si="43"/>
        <v>0</v>
      </c>
      <c r="Z179" s="23" t="s">
        <v>31</v>
      </c>
      <c r="AA179" s="1" t="s">
        <v>76</v>
      </c>
    </row>
    <row r="180" spans="1:27" ht="40.5" x14ac:dyDescent="0.25">
      <c r="A180" s="38">
        <v>178</v>
      </c>
      <c r="B180" s="39" t="s">
        <v>1606</v>
      </c>
      <c r="C180" s="40" t="s">
        <v>46</v>
      </c>
      <c r="D180" s="47" t="s">
        <v>1607</v>
      </c>
      <c r="E180" s="41">
        <f t="shared" si="33"/>
        <v>15</v>
      </c>
      <c r="F180" s="28">
        <v>109348.386</v>
      </c>
      <c r="G180" s="28">
        <f t="shared" si="34"/>
        <v>1640225.79</v>
      </c>
      <c r="H180" s="6"/>
      <c r="I180" s="28">
        <f t="shared" si="35"/>
        <v>0</v>
      </c>
      <c r="J180" s="42"/>
      <c r="K180" s="27">
        <f t="shared" si="36"/>
        <v>0</v>
      </c>
      <c r="L180" s="44"/>
      <c r="M180" s="27">
        <f t="shared" si="37"/>
        <v>0</v>
      </c>
      <c r="N180" s="44"/>
      <c r="O180" s="27">
        <f t="shared" si="38"/>
        <v>0</v>
      </c>
      <c r="P180" s="6"/>
      <c r="Q180" s="27">
        <f t="shared" si="39"/>
        <v>0</v>
      </c>
      <c r="R180" s="6"/>
      <c r="S180" s="27">
        <f t="shared" si="40"/>
        <v>0</v>
      </c>
      <c r="T180" s="45"/>
      <c r="U180" s="27">
        <f t="shared" si="41"/>
        <v>0</v>
      </c>
      <c r="V180" s="6"/>
      <c r="W180" s="27">
        <f t="shared" si="42"/>
        <v>0</v>
      </c>
      <c r="X180" s="6">
        <v>15</v>
      </c>
      <c r="Y180" s="27">
        <f t="shared" si="43"/>
        <v>1640225.79</v>
      </c>
      <c r="Z180" s="23" t="s">
        <v>32</v>
      </c>
      <c r="AA180" s="1" t="s">
        <v>48</v>
      </c>
    </row>
    <row r="181" spans="1:27" ht="27" x14ac:dyDescent="0.25">
      <c r="A181" s="38">
        <v>179</v>
      </c>
      <c r="B181" s="46" t="s">
        <v>1608</v>
      </c>
      <c r="C181" s="40" t="s">
        <v>46</v>
      </c>
      <c r="D181" s="46" t="s">
        <v>812</v>
      </c>
      <c r="E181" s="41">
        <f t="shared" si="33"/>
        <v>6</v>
      </c>
      <c r="F181" s="28">
        <v>52360</v>
      </c>
      <c r="G181" s="28">
        <f t="shared" si="34"/>
        <v>314160</v>
      </c>
      <c r="H181" s="6"/>
      <c r="I181" s="28">
        <f t="shared" si="35"/>
        <v>0</v>
      </c>
      <c r="J181" s="42"/>
      <c r="K181" s="27">
        <f t="shared" si="36"/>
        <v>0</v>
      </c>
      <c r="L181" s="44"/>
      <c r="M181" s="27">
        <f t="shared" si="37"/>
        <v>0</v>
      </c>
      <c r="N181" s="44"/>
      <c r="O181" s="27">
        <f t="shared" si="38"/>
        <v>0</v>
      </c>
      <c r="P181" s="6"/>
      <c r="Q181" s="27">
        <f t="shared" si="39"/>
        <v>0</v>
      </c>
      <c r="R181" s="6"/>
      <c r="S181" s="27">
        <f t="shared" si="40"/>
        <v>0</v>
      </c>
      <c r="T181" s="45">
        <v>6</v>
      </c>
      <c r="U181" s="27">
        <f t="shared" si="41"/>
        <v>314160</v>
      </c>
      <c r="V181" s="6"/>
      <c r="W181" s="27">
        <f t="shared" si="42"/>
        <v>0</v>
      </c>
      <c r="X181" s="6"/>
      <c r="Y181" s="27">
        <f t="shared" si="43"/>
        <v>0</v>
      </c>
      <c r="Z181" s="23" t="s">
        <v>32</v>
      </c>
      <c r="AA181" s="1" t="s">
        <v>1193</v>
      </c>
    </row>
    <row r="182" spans="1:27" x14ac:dyDescent="0.25">
      <c r="A182" s="38">
        <v>180</v>
      </c>
      <c r="B182" s="39" t="s">
        <v>1609</v>
      </c>
      <c r="C182" s="40" t="s">
        <v>46</v>
      </c>
      <c r="D182" s="47" t="s">
        <v>812</v>
      </c>
      <c r="E182" s="41">
        <f t="shared" si="33"/>
        <v>5</v>
      </c>
      <c r="F182" s="28">
        <v>44404.731</v>
      </c>
      <c r="G182" s="28">
        <f t="shared" si="34"/>
        <v>222023.655</v>
      </c>
      <c r="H182" s="6"/>
      <c r="I182" s="28">
        <f t="shared" si="35"/>
        <v>0</v>
      </c>
      <c r="J182" s="42"/>
      <c r="K182" s="27">
        <f t="shared" si="36"/>
        <v>0</v>
      </c>
      <c r="L182" s="43">
        <v>2</v>
      </c>
      <c r="M182" s="27">
        <f t="shared" si="37"/>
        <v>88809.462</v>
      </c>
      <c r="N182" s="44"/>
      <c r="O182" s="27">
        <f t="shared" si="38"/>
        <v>0</v>
      </c>
      <c r="P182" s="6">
        <v>3</v>
      </c>
      <c r="Q182" s="27">
        <f t="shared" si="39"/>
        <v>133214.193</v>
      </c>
      <c r="R182" s="6"/>
      <c r="S182" s="27">
        <f t="shared" si="40"/>
        <v>0</v>
      </c>
      <c r="T182" s="45"/>
      <c r="U182" s="27">
        <f t="shared" si="41"/>
        <v>0</v>
      </c>
      <c r="V182" s="6"/>
      <c r="W182" s="27">
        <f t="shared" si="42"/>
        <v>0</v>
      </c>
      <c r="X182" s="6"/>
      <c r="Y182" s="27">
        <f t="shared" si="43"/>
        <v>0</v>
      </c>
      <c r="Z182" s="23" t="s">
        <v>32</v>
      </c>
      <c r="AA182" s="1" t="s">
        <v>37</v>
      </c>
    </row>
    <row r="183" spans="1:27" x14ac:dyDescent="0.25">
      <c r="A183" s="38">
        <v>181</v>
      </c>
      <c r="B183" s="39" t="s">
        <v>1610</v>
      </c>
      <c r="C183" s="40" t="s">
        <v>46</v>
      </c>
      <c r="D183" s="47" t="s">
        <v>812</v>
      </c>
      <c r="E183" s="41">
        <f t="shared" si="33"/>
        <v>69</v>
      </c>
      <c r="F183" s="28">
        <v>45661.608999999997</v>
      </c>
      <c r="G183" s="28">
        <f t="shared" si="34"/>
        <v>3150651.0209999997</v>
      </c>
      <c r="H183" s="6"/>
      <c r="I183" s="28">
        <f t="shared" si="35"/>
        <v>0</v>
      </c>
      <c r="J183" s="42">
        <v>6</v>
      </c>
      <c r="K183" s="27">
        <f t="shared" si="36"/>
        <v>273969.65399999998</v>
      </c>
      <c r="L183" s="44"/>
      <c r="M183" s="27">
        <f t="shared" si="37"/>
        <v>0</v>
      </c>
      <c r="N183" s="44"/>
      <c r="O183" s="27">
        <f t="shared" si="38"/>
        <v>0</v>
      </c>
      <c r="P183" s="6">
        <v>3</v>
      </c>
      <c r="Q183" s="27">
        <f t="shared" si="39"/>
        <v>136984.82699999999</v>
      </c>
      <c r="R183" s="6"/>
      <c r="S183" s="27">
        <f t="shared" si="40"/>
        <v>0</v>
      </c>
      <c r="T183" s="45"/>
      <c r="U183" s="27">
        <f t="shared" si="41"/>
        <v>0</v>
      </c>
      <c r="V183" s="6"/>
      <c r="W183" s="27">
        <f t="shared" si="42"/>
        <v>0</v>
      </c>
      <c r="X183" s="6">
        <v>60</v>
      </c>
      <c r="Y183" s="27">
        <f t="shared" si="43"/>
        <v>2739696.54</v>
      </c>
      <c r="Z183" s="23" t="s">
        <v>32</v>
      </c>
      <c r="AA183" s="1" t="s">
        <v>48</v>
      </c>
    </row>
    <row r="184" spans="1:27" x14ac:dyDescent="0.25">
      <c r="A184" s="38">
        <v>182</v>
      </c>
      <c r="B184" s="39" t="s">
        <v>1611</v>
      </c>
      <c r="C184" s="40" t="s">
        <v>46</v>
      </c>
      <c r="D184" s="47" t="s">
        <v>812</v>
      </c>
      <c r="E184" s="41">
        <f t="shared" si="33"/>
        <v>23</v>
      </c>
      <c r="F184" s="28">
        <v>46290.047999999995</v>
      </c>
      <c r="G184" s="28">
        <f t="shared" si="34"/>
        <v>1064671.1039999998</v>
      </c>
      <c r="H184" s="6"/>
      <c r="I184" s="28">
        <f t="shared" si="35"/>
        <v>0</v>
      </c>
      <c r="J184" s="42"/>
      <c r="K184" s="27">
        <f t="shared" si="36"/>
        <v>0</v>
      </c>
      <c r="L184" s="44"/>
      <c r="M184" s="27">
        <f t="shared" si="37"/>
        <v>0</v>
      </c>
      <c r="N184" s="44"/>
      <c r="O184" s="27">
        <f t="shared" si="38"/>
        <v>0</v>
      </c>
      <c r="P184" s="6">
        <v>3</v>
      </c>
      <c r="Q184" s="27">
        <f t="shared" si="39"/>
        <v>138870.14399999997</v>
      </c>
      <c r="R184" s="6"/>
      <c r="S184" s="27">
        <f t="shared" si="40"/>
        <v>0</v>
      </c>
      <c r="T184" s="45"/>
      <c r="U184" s="27">
        <f t="shared" si="41"/>
        <v>0</v>
      </c>
      <c r="V184" s="6"/>
      <c r="W184" s="27">
        <f t="shared" si="42"/>
        <v>0</v>
      </c>
      <c r="X184" s="6">
        <v>20</v>
      </c>
      <c r="Y184" s="27">
        <f t="shared" si="43"/>
        <v>925800.95999999996</v>
      </c>
      <c r="Z184" s="23" t="s">
        <v>32</v>
      </c>
      <c r="AA184" s="1" t="s">
        <v>48</v>
      </c>
    </row>
    <row r="185" spans="1:27" x14ac:dyDescent="0.25">
      <c r="A185" s="38">
        <v>183</v>
      </c>
      <c r="B185" s="39" t="s">
        <v>1612</v>
      </c>
      <c r="C185" s="40" t="s">
        <v>46</v>
      </c>
      <c r="D185" s="47" t="s">
        <v>812</v>
      </c>
      <c r="E185" s="41">
        <f t="shared" si="33"/>
        <v>245</v>
      </c>
      <c r="F185" s="28">
        <v>47546.925999999999</v>
      </c>
      <c r="G185" s="28">
        <f t="shared" si="34"/>
        <v>11648996.869999999</v>
      </c>
      <c r="H185" s="6"/>
      <c r="I185" s="28">
        <f t="shared" si="35"/>
        <v>0</v>
      </c>
      <c r="J185" s="42"/>
      <c r="K185" s="27">
        <f t="shared" si="36"/>
        <v>0</v>
      </c>
      <c r="L185" s="44">
        <v>2</v>
      </c>
      <c r="M185" s="27">
        <f t="shared" si="37"/>
        <v>95093.851999999999</v>
      </c>
      <c r="N185" s="44"/>
      <c r="O185" s="27">
        <f t="shared" si="38"/>
        <v>0</v>
      </c>
      <c r="P185" s="6">
        <v>5</v>
      </c>
      <c r="Q185" s="27">
        <f t="shared" si="39"/>
        <v>237734.63</v>
      </c>
      <c r="R185" s="6">
        <v>20</v>
      </c>
      <c r="S185" s="27">
        <f t="shared" si="40"/>
        <v>950938.52</v>
      </c>
      <c r="T185" s="45"/>
      <c r="U185" s="27">
        <f t="shared" si="41"/>
        <v>0</v>
      </c>
      <c r="V185" s="6"/>
      <c r="W185" s="27">
        <f t="shared" si="42"/>
        <v>0</v>
      </c>
      <c r="X185" s="6">
        <v>218</v>
      </c>
      <c r="Y185" s="27">
        <f t="shared" si="43"/>
        <v>10365229.868000001</v>
      </c>
      <c r="Z185" s="23" t="s">
        <v>32</v>
      </c>
      <c r="AA185" s="1" t="s">
        <v>48</v>
      </c>
    </row>
    <row r="186" spans="1:27" ht="27" x14ac:dyDescent="0.25">
      <c r="A186" s="38">
        <v>184</v>
      </c>
      <c r="B186" s="39" t="s">
        <v>1613</v>
      </c>
      <c r="C186" s="40" t="s">
        <v>1614</v>
      </c>
      <c r="D186" s="47" t="s">
        <v>1615</v>
      </c>
      <c r="E186" s="41">
        <f t="shared" si="33"/>
        <v>10</v>
      </c>
      <c r="F186" s="28">
        <v>1333794.2450000001</v>
      </c>
      <c r="G186" s="28">
        <f t="shared" si="34"/>
        <v>13337942.450000001</v>
      </c>
      <c r="H186" s="6"/>
      <c r="I186" s="28">
        <f t="shared" si="35"/>
        <v>0</v>
      </c>
      <c r="J186" s="42">
        <v>1</v>
      </c>
      <c r="K186" s="27">
        <f t="shared" si="36"/>
        <v>1333794.2450000001</v>
      </c>
      <c r="L186" s="43">
        <v>9</v>
      </c>
      <c r="M186" s="27">
        <f t="shared" si="37"/>
        <v>12004148.205000002</v>
      </c>
      <c r="N186" s="44"/>
      <c r="O186" s="27">
        <f t="shared" si="38"/>
        <v>0</v>
      </c>
      <c r="P186" s="6"/>
      <c r="Q186" s="27">
        <f t="shared" si="39"/>
        <v>0</v>
      </c>
      <c r="R186" s="6"/>
      <c r="S186" s="27">
        <f t="shared" si="40"/>
        <v>0</v>
      </c>
      <c r="T186" s="45"/>
      <c r="U186" s="27">
        <f t="shared" si="41"/>
        <v>0</v>
      </c>
      <c r="V186" s="6"/>
      <c r="W186" s="27">
        <f t="shared" si="42"/>
        <v>0</v>
      </c>
      <c r="X186" s="6"/>
      <c r="Y186" s="27">
        <f t="shared" si="43"/>
        <v>0</v>
      </c>
      <c r="Z186" s="23" t="s">
        <v>31</v>
      </c>
      <c r="AA186" s="1" t="s">
        <v>76</v>
      </c>
    </row>
    <row r="187" spans="1:27" ht="27" x14ac:dyDescent="0.25">
      <c r="A187" s="38">
        <v>185</v>
      </c>
      <c r="B187" s="39" t="s">
        <v>1616</v>
      </c>
      <c r="C187" s="47" t="s">
        <v>1617</v>
      </c>
      <c r="D187" s="47" t="s">
        <v>359</v>
      </c>
      <c r="E187" s="41">
        <f t="shared" si="33"/>
        <v>97</v>
      </c>
      <c r="F187" s="28">
        <v>89535.1302</v>
      </c>
      <c r="G187" s="28">
        <f t="shared" si="34"/>
        <v>8684907.6294</v>
      </c>
      <c r="H187" s="6"/>
      <c r="I187" s="28">
        <f t="shared" si="35"/>
        <v>0</v>
      </c>
      <c r="J187" s="42"/>
      <c r="K187" s="27">
        <f t="shared" si="36"/>
        <v>0</v>
      </c>
      <c r="L187" s="43">
        <v>1</v>
      </c>
      <c r="M187" s="27">
        <f t="shared" si="37"/>
        <v>89535.1302</v>
      </c>
      <c r="N187" s="44"/>
      <c r="O187" s="27">
        <f t="shared" si="38"/>
        <v>0</v>
      </c>
      <c r="P187" s="6"/>
      <c r="Q187" s="27">
        <f t="shared" si="39"/>
        <v>0</v>
      </c>
      <c r="R187" s="6"/>
      <c r="S187" s="27">
        <f t="shared" si="40"/>
        <v>0</v>
      </c>
      <c r="T187" s="45"/>
      <c r="U187" s="27">
        <f t="shared" si="41"/>
        <v>0</v>
      </c>
      <c r="V187" s="6"/>
      <c r="W187" s="27">
        <f t="shared" si="42"/>
        <v>0</v>
      </c>
      <c r="X187" s="6">
        <v>96</v>
      </c>
      <c r="Y187" s="27">
        <f t="shared" si="43"/>
        <v>8595372.4991999995</v>
      </c>
      <c r="Z187" s="23" t="s">
        <v>32</v>
      </c>
      <c r="AA187" s="1" t="s">
        <v>48</v>
      </c>
    </row>
    <row r="188" spans="1:27" ht="27" x14ac:dyDescent="0.25">
      <c r="A188" s="38">
        <v>186</v>
      </c>
      <c r="B188" s="39" t="s">
        <v>1618</v>
      </c>
      <c r="C188" s="40" t="s">
        <v>1617</v>
      </c>
      <c r="D188" s="47" t="s">
        <v>359</v>
      </c>
      <c r="E188" s="41">
        <f t="shared" si="33"/>
        <v>102</v>
      </c>
      <c r="F188" s="28">
        <v>102860.48670000001</v>
      </c>
      <c r="G188" s="28">
        <f t="shared" si="34"/>
        <v>10491769.6434</v>
      </c>
      <c r="H188" s="6"/>
      <c r="I188" s="28">
        <f t="shared" si="35"/>
        <v>0</v>
      </c>
      <c r="J188" s="42">
        <v>1</v>
      </c>
      <c r="K188" s="27">
        <f t="shared" si="36"/>
        <v>102860.48670000001</v>
      </c>
      <c r="L188" s="43">
        <v>1</v>
      </c>
      <c r="M188" s="27">
        <f t="shared" si="37"/>
        <v>102860.48670000001</v>
      </c>
      <c r="N188" s="44"/>
      <c r="O188" s="27">
        <f t="shared" si="38"/>
        <v>0</v>
      </c>
      <c r="P188" s="6"/>
      <c r="Q188" s="27">
        <f t="shared" si="39"/>
        <v>0</v>
      </c>
      <c r="R188" s="6"/>
      <c r="S188" s="27">
        <f t="shared" si="40"/>
        <v>0</v>
      </c>
      <c r="T188" s="45"/>
      <c r="U188" s="27">
        <f t="shared" si="41"/>
        <v>0</v>
      </c>
      <c r="V188" s="6"/>
      <c r="W188" s="27">
        <f t="shared" si="42"/>
        <v>0</v>
      </c>
      <c r="X188" s="6">
        <v>100</v>
      </c>
      <c r="Y188" s="27">
        <f t="shared" si="43"/>
        <v>10286048.670000002</v>
      </c>
      <c r="Z188" s="23" t="s">
        <v>32</v>
      </c>
      <c r="AA188" s="1" t="s">
        <v>48</v>
      </c>
    </row>
    <row r="189" spans="1:27" x14ac:dyDescent="0.25">
      <c r="A189" s="38">
        <v>187</v>
      </c>
      <c r="B189" s="39" t="s">
        <v>1619</v>
      </c>
      <c r="C189" s="40" t="s">
        <v>1617</v>
      </c>
      <c r="D189" s="47" t="s">
        <v>359</v>
      </c>
      <c r="E189" s="41">
        <f t="shared" si="33"/>
        <v>53</v>
      </c>
      <c r="F189" s="28">
        <v>56077.56</v>
      </c>
      <c r="G189" s="28">
        <f t="shared" si="34"/>
        <v>2972110.6799999997</v>
      </c>
      <c r="H189" s="6"/>
      <c r="I189" s="28">
        <f t="shared" si="35"/>
        <v>0</v>
      </c>
      <c r="J189" s="42"/>
      <c r="K189" s="27">
        <f t="shared" si="36"/>
        <v>0</v>
      </c>
      <c r="L189" s="43">
        <v>1</v>
      </c>
      <c r="M189" s="27">
        <f t="shared" si="37"/>
        <v>56077.56</v>
      </c>
      <c r="N189" s="44"/>
      <c r="O189" s="27">
        <f t="shared" si="38"/>
        <v>0</v>
      </c>
      <c r="P189" s="6"/>
      <c r="Q189" s="27">
        <f t="shared" si="39"/>
        <v>0</v>
      </c>
      <c r="R189" s="6"/>
      <c r="S189" s="27">
        <f t="shared" si="40"/>
        <v>0</v>
      </c>
      <c r="T189" s="45"/>
      <c r="U189" s="27">
        <f t="shared" si="41"/>
        <v>0</v>
      </c>
      <c r="V189" s="6"/>
      <c r="W189" s="27">
        <f t="shared" si="42"/>
        <v>0</v>
      </c>
      <c r="X189" s="6">
        <v>52</v>
      </c>
      <c r="Y189" s="27">
        <f t="shared" si="43"/>
        <v>2916033.12</v>
      </c>
      <c r="Z189" s="23" t="s">
        <v>32</v>
      </c>
      <c r="AA189" s="1" t="s">
        <v>48</v>
      </c>
    </row>
    <row r="190" spans="1:27" ht="135" x14ac:dyDescent="0.25">
      <c r="A190" s="38">
        <v>188</v>
      </c>
      <c r="B190" s="40" t="s">
        <v>1620</v>
      </c>
      <c r="C190" s="47" t="s">
        <v>1621</v>
      </c>
      <c r="D190" s="38" t="s">
        <v>359</v>
      </c>
      <c r="E190" s="41">
        <f t="shared" si="33"/>
        <v>4</v>
      </c>
      <c r="F190" s="28">
        <v>3165948.3205740904</v>
      </c>
      <c r="G190" s="28">
        <f t="shared" si="34"/>
        <v>12663793.282296361</v>
      </c>
      <c r="H190" s="6"/>
      <c r="I190" s="28">
        <f t="shared" si="35"/>
        <v>0</v>
      </c>
      <c r="J190" s="42"/>
      <c r="K190" s="27">
        <f t="shared" si="36"/>
        <v>0</v>
      </c>
      <c r="L190" s="44"/>
      <c r="M190" s="27">
        <f t="shared" si="37"/>
        <v>0</v>
      </c>
      <c r="N190" s="44"/>
      <c r="O190" s="27">
        <f t="shared" si="38"/>
        <v>0</v>
      </c>
      <c r="P190" s="6"/>
      <c r="Q190" s="27">
        <f t="shared" si="39"/>
        <v>0</v>
      </c>
      <c r="R190" s="6"/>
      <c r="S190" s="27">
        <f t="shared" si="40"/>
        <v>0</v>
      </c>
      <c r="T190" s="45">
        <v>4</v>
      </c>
      <c r="U190" s="27">
        <f t="shared" si="41"/>
        <v>12663793.282296361</v>
      </c>
      <c r="V190" s="6"/>
      <c r="W190" s="27">
        <f t="shared" si="42"/>
        <v>0</v>
      </c>
      <c r="X190" s="6"/>
      <c r="Y190" s="27">
        <f t="shared" si="43"/>
        <v>0</v>
      </c>
      <c r="Z190" s="23" t="s">
        <v>31</v>
      </c>
      <c r="AA190" s="1" t="s">
        <v>1193</v>
      </c>
    </row>
    <row r="191" spans="1:27" ht="67.5" x14ac:dyDescent="0.25">
      <c r="A191" s="38">
        <v>189</v>
      </c>
      <c r="B191" s="39" t="s">
        <v>1622</v>
      </c>
      <c r="C191" s="40" t="s">
        <v>1623</v>
      </c>
      <c r="D191" s="47" t="s">
        <v>359</v>
      </c>
      <c r="E191" s="41">
        <f t="shared" si="33"/>
        <v>1</v>
      </c>
      <c r="F191" s="28">
        <v>2964342.0823333333</v>
      </c>
      <c r="G191" s="28">
        <f t="shared" si="34"/>
        <v>2964342.0823333333</v>
      </c>
      <c r="H191" s="6">
        <v>1</v>
      </c>
      <c r="I191" s="28">
        <f t="shared" si="35"/>
        <v>2964342.0823333333</v>
      </c>
      <c r="J191" s="42"/>
      <c r="K191" s="27">
        <f t="shared" si="36"/>
        <v>0</v>
      </c>
      <c r="L191" s="43"/>
      <c r="M191" s="27">
        <f t="shared" si="37"/>
        <v>0</v>
      </c>
      <c r="N191" s="44"/>
      <c r="O191" s="27">
        <f t="shared" si="38"/>
        <v>0</v>
      </c>
      <c r="P191" s="6"/>
      <c r="Q191" s="27">
        <f t="shared" si="39"/>
        <v>0</v>
      </c>
      <c r="R191" s="6"/>
      <c r="S191" s="27">
        <f t="shared" si="40"/>
        <v>0</v>
      </c>
      <c r="T191" s="45"/>
      <c r="U191" s="27">
        <f t="shared" si="41"/>
        <v>0</v>
      </c>
      <c r="V191" s="6"/>
      <c r="W191" s="27">
        <f t="shared" si="42"/>
        <v>0</v>
      </c>
      <c r="X191" s="6"/>
      <c r="Y191" s="27">
        <f t="shared" si="43"/>
        <v>0</v>
      </c>
      <c r="Z191" s="23" t="s">
        <v>31</v>
      </c>
      <c r="AA191" s="1" t="s">
        <v>33</v>
      </c>
    </row>
    <row r="192" spans="1:27" x14ac:dyDescent="0.25">
      <c r="A192" s="38">
        <v>190</v>
      </c>
      <c r="B192" s="39" t="s">
        <v>1624</v>
      </c>
      <c r="C192" s="40" t="s">
        <v>46</v>
      </c>
      <c r="D192" s="47" t="s">
        <v>359</v>
      </c>
      <c r="E192" s="41">
        <f t="shared" si="33"/>
        <v>2</v>
      </c>
      <c r="F192" s="28">
        <v>40291.020000000004</v>
      </c>
      <c r="G192" s="28">
        <f t="shared" si="34"/>
        <v>80582.040000000008</v>
      </c>
      <c r="H192" s="6"/>
      <c r="I192" s="28">
        <f t="shared" si="35"/>
        <v>0</v>
      </c>
      <c r="J192" s="42"/>
      <c r="K192" s="27">
        <f t="shared" si="36"/>
        <v>0</v>
      </c>
      <c r="L192" s="44"/>
      <c r="M192" s="27">
        <f t="shared" si="37"/>
        <v>0</v>
      </c>
      <c r="N192" s="44"/>
      <c r="O192" s="27">
        <f t="shared" si="38"/>
        <v>0</v>
      </c>
      <c r="P192" s="6"/>
      <c r="Q192" s="27">
        <f t="shared" si="39"/>
        <v>0</v>
      </c>
      <c r="R192" s="6">
        <v>2</v>
      </c>
      <c r="S192" s="27">
        <f t="shared" si="40"/>
        <v>80582.040000000008</v>
      </c>
      <c r="T192" s="45"/>
      <c r="U192" s="27">
        <f t="shared" si="41"/>
        <v>0</v>
      </c>
      <c r="V192" s="6"/>
      <c r="W192" s="27">
        <f t="shared" si="42"/>
        <v>0</v>
      </c>
      <c r="X192" s="6"/>
      <c r="Y192" s="27">
        <f t="shared" si="43"/>
        <v>0</v>
      </c>
      <c r="Z192" s="23" t="s">
        <v>32</v>
      </c>
      <c r="AA192" s="1" t="s">
        <v>56</v>
      </c>
    </row>
    <row r="193" spans="1:27" ht="27" x14ac:dyDescent="0.25">
      <c r="A193" s="38">
        <v>191</v>
      </c>
      <c r="B193" s="39" t="s">
        <v>1625</v>
      </c>
      <c r="C193" s="40" t="s">
        <v>1626</v>
      </c>
      <c r="D193" s="47" t="s">
        <v>359</v>
      </c>
      <c r="E193" s="41">
        <f t="shared" si="33"/>
        <v>1</v>
      </c>
      <c r="F193" s="28">
        <v>886790.80099999998</v>
      </c>
      <c r="G193" s="28">
        <v>0</v>
      </c>
      <c r="H193" s="6">
        <v>1</v>
      </c>
      <c r="I193" s="28">
        <f t="shared" si="35"/>
        <v>886790.80099999998</v>
      </c>
      <c r="J193" s="42"/>
      <c r="K193" s="27">
        <f t="shared" si="36"/>
        <v>0</v>
      </c>
      <c r="L193" s="44"/>
      <c r="M193" s="27">
        <f t="shared" si="37"/>
        <v>0</v>
      </c>
      <c r="N193" s="44"/>
      <c r="O193" s="27">
        <f t="shared" si="38"/>
        <v>0</v>
      </c>
      <c r="P193" s="6"/>
      <c r="Q193" s="27">
        <f t="shared" si="39"/>
        <v>0</v>
      </c>
      <c r="R193" s="6"/>
      <c r="S193" s="27">
        <f t="shared" si="40"/>
        <v>0</v>
      </c>
      <c r="T193" s="45"/>
      <c r="U193" s="27">
        <f t="shared" si="41"/>
        <v>0</v>
      </c>
      <c r="V193" s="6"/>
      <c r="W193" s="27">
        <f t="shared" si="42"/>
        <v>0</v>
      </c>
      <c r="X193" s="6"/>
      <c r="Y193" s="27">
        <f t="shared" si="43"/>
        <v>0</v>
      </c>
      <c r="Z193" s="23" t="s">
        <v>31</v>
      </c>
      <c r="AA193" s="1" t="s">
        <v>33</v>
      </c>
    </row>
    <row r="194" spans="1:27" ht="40.5" x14ac:dyDescent="0.25">
      <c r="A194" s="38">
        <v>192</v>
      </c>
      <c r="B194" s="58" t="s">
        <v>1627</v>
      </c>
      <c r="C194" s="40" t="s">
        <v>1628</v>
      </c>
      <c r="D194" s="51" t="s">
        <v>359</v>
      </c>
      <c r="E194" s="41">
        <f t="shared" si="33"/>
        <v>2</v>
      </c>
      <c r="F194" s="28">
        <v>187425</v>
      </c>
      <c r="G194" s="28">
        <f t="shared" si="34"/>
        <v>374850</v>
      </c>
      <c r="H194" s="6">
        <v>2</v>
      </c>
      <c r="I194" s="28">
        <f t="shared" si="35"/>
        <v>374850</v>
      </c>
      <c r="J194" s="42"/>
      <c r="K194" s="27">
        <f t="shared" si="36"/>
        <v>0</v>
      </c>
      <c r="L194" s="44"/>
      <c r="M194" s="27">
        <f t="shared" si="37"/>
        <v>0</v>
      </c>
      <c r="N194" s="44"/>
      <c r="O194" s="27">
        <f t="shared" si="38"/>
        <v>0</v>
      </c>
      <c r="P194" s="6"/>
      <c r="Q194" s="27">
        <f t="shared" si="39"/>
        <v>0</v>
      </c>
      <c r="R194" s="6"/>
      <c r="S194" s="27">
        <f t="shared" si="40"/>
        <v>0</v>
      </c>
      <c r="T194" s="45"/>
      <c r="U194" s="27">
        <f t="shared" si="41"/>
        <v>0</v>
      </c>
      <c r="V194" s="6"/>
      <c r="W194" s="27">
        <f t="shared" si="42"/>
        <v>0</v>
      </c>
      <c r="X194" s="6"/>
      <c r="Y194" s="27">
        <f t="shared" si="43"/>
        <v>0</v>
      </c>
      <c r="Z194" s="23" t="s">
        <v>31</v>
      </c>
      <c r="AA194" s="1" t="s">
        <v>33</v>
      </c>
    </row>
    <row r="195" spans="1:27" ht="108" x14ac:dyDescent="0.25">
      <c r="A195" s="38">
        <v>193</v>
      </c>
      <c r="B195" s="48" t="s">
        <v>1629</v>
      </c>
      <c r="C195" s="49" t="s">
        <v>1630</v>
      </c>
      <c r="D195" s="48" t="s">
        <v>359</v>
      </c>
      <c r="E195" s="41">
        <f t="shared" si="33"/>
        <v>3</v>
      </c>
      <c r="F195" s="28">
        <v>314320.68799857236</v>
      </c>
      <c r="G195" s="28">
        <f t="shared" si="34"/>
        <v>942962.06399571709</v>
      </c>
      <c r="H195" s="6"/>
      <c r="I195" s="28">
        <f t="shared" si="35"/>
        <v>0</v>
      </c>
      <c r="J195" s="42"/>
      <c r="K195" s="27">
        <f t="shared" si="36"/>
        <v>0</v>
      </c>
      <c r="L195" s="44"/>
      <c r="M195" s="27">
        <f t="shared" si="37"/>
        <v>0</v>
      </c>
      <c r="N195" s="44"/>
      <c r="O195" s="27">
        <f t="shared" si="38"/>
        <v>0</v>
      </c>
      <c r="P195" s="6"/>
      <c r="Q195" s="27">
        <f t="shared" si="39"/>
        <v>0</v>
      </c>
      <c r="R195" s="6"/>
      <c r="S195" s="27">
        <f t="shared" si="40"/>
        <v>0</v>
      </c>
      <c r="T195" s="45"/>
      <c r="U195" s="27">
        <f t="shared" si="41"/>
        <v>0</v>
      </c>
      <c r="V195" s="6">
        <v>3</v>
      </c>
      <c r="W195" s="27">
        <f t="shared" si="42"/>
        <v>942962.06399571709</v>
      </c>
      <c r="X195" s="6"/>
      <c r="Y195" s="27">
        <f t="shared" si="43"/>
        <v>0</v>
      </c>
      <c r="Z195" s="23" t="s">
        <v>31</v>
      </c>
      <c r="AA195" s="1" t="s">
        <v>60</v>
      </c>
    </row>
    <row r="196" spans="1:27" ht="27" x14ac:dyDescent="0.25">
      <c r="A196" s="38">
        <v>194</v>
      </c>
      <c r="B196" s="39" t="s">
        <v>1631</v>
      </c>
      <c r="C196" s="40" t="s">
        <v>1632</v>
      </c>
      <c r="D196" s="47" t="s">
        <v>359</v>
      </c>
      <c r="E196" s="41">
        <f t="shared" si="33"/>
        <v>6</v>
      </c>
      <c r="F196" s="28">
        <v>23690.52</v>
      </c>
      <c r="G196" s="28">
        <f t="shared" si="34"/>
        <v>142143.12</v>
      </c>
      <c r="H196" s="6"/>
      <c r="I196" s="28">
        <f t="shared" si="35"/>
        <v>0</v>
      </c>
      <c r="J196" s="42">
        <v>1</v>
      </c>
      <c r="K196" s="27">
        <f t="shared" si="36"/>
        <v>23690.52</v>
      </c>
      <c r="L196" s="44"/>
      <c r="M196" s="27">
        <f t="shared" si="37"/>
        <v>0</v>
      </c>
      <c r="N196" s="44"/>
      <c r="O196" s="27">
        <f t="shared" si="38"/>
        <v>0</v>
      </c>
      <c r="P196" s="6"/>
      <c r="Q196" s="27">
        <f t="shared" si="39"/>
        <v>0</v>
      </c>
      <c r="R196" s="6"/>
      <c r="S196" s="27">
        <f t="shared" si="40"/>
        <v>0</v>
      </c>
      <c r="T196" s="45"/>
      <c r="U196" s="27">
        <f t="shared" si="41"/>
        <v>0</v>
      </c>
      <c r="V196" s="6">
        <v>5</v>
      </c>
      <c r="W196" s="27">
        <f t="shared" si="42"/>
        <v>118452.6</v>
      </c>
      <c r="X196" s="6"/>
      <c r="Y196" s="27">
        <f t="shared" si="43"/>
        <v>0</v>
      </c>
      <c r="Z196" s="23" t="s">
        <v>32</v>
      </c>
      <c r="AA196" s="1" t="s">
        <v>60</v>
      </c>
    </row>
    <row r="197" spans="1:27" ht="27" x14ac:dyDescent="0.25">
      <c r="A197" s="38">
        <v>195</v>
      </c>
      <c r="B197" s="39" t="s">
        <v>1633</v>
      </c>
      <c r="C197" s="40" t="s">
        <v>1630</v>
      </c>
      <c r="D197" s="47" t="s">
        <v>359</v>
      </c>
      <c r="E197" s="41">
        <f t="shared" si="33"/>
        <v>4</v>
      </c>
      <c r="F197" s="28">
        <v>36449.462</v>
      </c>
      <c r="G197" s="28">
        <f t="shared" si="34"/>
        <v>145797.848</v>
      </c>
      <c r="H197" s="6"/>
      <c r="I197" s="28">
        <f t="shared" si="35"/>
        <v>0</v>
      </c>
      <c r="J197" s="42">
        <v>4</v>
      </c>
      <c r="K197" s="27">
        <f t="shared" si="36"/>
        <v>145797.848</v>
      </c>
      <c r="L197" s="44"/>
      <c r="M197" s="27">
        <f t="shared" si="37"/>
        <v>0</v>
      </c>
      <c r="N197" s="44"/>
      <c r="O197" s="27">
        <f t="shared" si="38"/>
        <v>0</v>
      </c>
      <c r="P197" s="6"/>
      <c r="Q197" s="27">
        <f t="shared" si="39"/>
        <v>0</v>
      </c>
      <c r="R197" s="6"/>
      <c r="S197" s="27">
        <f t="shared" si="40"/>
        <v>0</v>
      </c>
      <c r="T197" s="45"/>
      <c r="U197" s="27">
        <f t="shared" si="41"/>
        <v>0</v>
      </c>
      <c r="V197" s="6"/>
      <c r="W197" s="27">
        <f t="shared" si="42"/>
        <v>0</v>
      </c>
      <c r="X197" s="6"/>
      <c r="Y197" s="27">
        <f t="shared" si="43"/>
        <v>0</v>
      </c>
      <c r="Z197" s="23" t="s">
        <v>32</v>
      </c>
      <c r="AA197" s="1" t="s">
        <v>41</v>
      </c>
    </row>
    <row r="198" spans="1:27" ht="27" x14ac:dyDescent="0.25">
      <c r="A198" s="38">
        <v>196</v>
      </c>
      <c r="B198" s="39" t="s">
        <v>1634</v>
      </c>
      <c r="C198" s="47" t="s">
        <v>1630</v>
      </c>
      <c r="D198" s="47" t="s">
        <v>359</v>
      </c>
      <c r="E198" s="41">
        <f t="shared" si="33"/>
        <v>4</v>
      </c>
      <c r="F198" s="28">
        <v>17671.5</v>
      </c>
      <c r="G198" s="28">
        <f t="shared" si="34"/>
        <v>70686</v>
      </c>
      <c r="H198" s="6"/>
      <c r="I198" s="28">
        <f t="shared" si="35"/>
        <v>0</v>
      </c>
      <c r="J198" s="42"/>
      <c r="K198" s="27">
        <f t="shared" si="36"/>
        <v>0</v>
      </c>
      <c r="L198" s="44"/>
      <c r="M198" s="27">
        <f t="shared" si="37"/>
        <v>0</v>
      </c>
      <c r="N198" s="44"/>
      <c r="O198" s="27">
        <f t="shared" si="38"/>
        <v>0</v>
      </c>
      <c r="P198" s="6"/>
      <c r="Q198" s="27">
        <f t="shared" si="39"/>
        <v>0</v>
      </c>
      <c r="R198" s="6"/>
      <c r="S198" s="27">
        <f t="shared" si="40"/>
        <v>0</v>
      </c>
      <c r="T198" s="45"/>
      <c r="U198" s="27">
        <f t="shared" si="41"/>
        <v>0</v>
      </c>
      <c r="V198" s="6">
        <v>4</v>
      </c>
      <c r="W198" s="27">
        <f t="shared" si="42"/>
        <v>70686</v>
      </c>
      <c r="X198" s="6"/>
      <c r="Y198" s="27">
        <f t="shared" si="43"/>
        <v>0</v>
      </c>
      <c r="Z198" s="23" t="s">
        <v>32</v>
      </c>
      <c r="AA198" s="1" t="s">
        <v>60</v>
      </c>
    </row>
    <row r="199" spans="1:27" x14ac:dyDescent="0.25">
      <c r="A199" s="38">
        <v>197</v>
      </c>
      <c r="B199" s="39" t="s">
        <v>1635</v>
      </c>
      <c r="C199" s="40" t="s">
        <v>1560</v>
      </c>
      <c r="D199" s="47" t="s">
        <v>359</v>
      </c>
      <c r="E199" s="41">
        <f t="shared" si="33"/>
        <v>5</v>
      </c>
      <c r="F199" s="28">
        <v>25388.935600000001</v>
      </c>
      <c r="G199" s="28">
        <f t="shared" si="34"/>
        <v>126944.678</v>
      </c>
      <c r="H199" s="6"/>
      <c r="I199" s="28">
        <f t="shared" si="35"/>
        <v>0</v>
      </c>
      <c r="J199" s="42">
        <v>5</v>
      </c>
      <c r="K199" s="27">
        <f t="shared" si="36"/>
        <v>126944.678</v>
      </c>
      <c r="L199" s="44"/>
      <c r="M199" s="27">
        <f t="shared" si="37"/>
        <v>0</v>
      </c>
      <c r="N199" s="44"/>
      <c r="O199" s="27">
        <f t="shared" si="38"/>
        <v>0</v>
      </c>
      <c r="P199" s="6"/>
      <c r="Q199" s="27">
        <f t="shared" si="39"/>
        <v>0</v>
      </c>
      <c r="R199" s="6"/>
      <c r="S199" s="27">
        <f t="shared" si="40"/>
        <v>0</v>
      </c>
      <c r="T199" s="45"/>
      <c r="U199" s="27">
        <f t="shared" si="41"/>
        <v>0</v>
      </c>
      <c r="V199" s="6"/>
      <c r="W199" s="27">
        <f t="shared" si="42"/>
        <v>0</v>
      </c>
      <c r="X199" s="6"/>
      <c r="Y199" s="27">
        <f t="shared" si="43"/>
        <v>0</v>
      </c>
      <c r="Z199" s="23" t="s">
        <v>32</v>
      </c>
      <c r="AA199" s="1" t="s">
        <v>41</v>
      </c>
    </row>
    <row r="200" spans="1:27" ht="27" x14ac:dyDescent="0.25">
      <c r="A200" s="38">
        <v>198</v>
      </c>
      <c r="B200" s="39" t="s">
        <v>1636</v>
      </c>
      <c r="C200" s="40" t="s">
        <v>1637</v>
      </c>
      <c r="D200" s="47" t="s">
        <v>359</v>
      </c>
      <c r="E200" s="41">
        <f t="shared" si="33"/>
        <v>4</v>
      </c>
      <c r="F200" s="28">
        <v>80162.763333333336</v>
      </c>
      <c r="G200" s="28">
        <f t="shared" si="34"/>
        <v>320651.05333333334</v>
      </c>
      <c r="H200" s="6"/>
      <c r="I200" s="28">
        <f t="shared" si="35"/>
        <v>0</v>
      </c>
      <c r="J200" s="42">
        <v>2</v>
      </c>
      <c r="K200" s="27">
        <f t="shared" si="36"/>
        <v>160325.52666666667</v>
      </c>
      <c r="L200" s="43">
        <v>1</v>
      </c>
      <c r="M200" s="27">
        <f t="shared" si="37"/>
        <v>80162.763333333336</v>
      </c>
      <c r="N200" s="44"/>
      <c r="O200" s="27">
        <f t="shared" si="38"/>
        <v>0</v>
      </c>
      <c r="P200" s="6"/>
      <c r="Q200" s="27">
        <f t="shared" si="39"/>
        <v>0</v>
      </c>
      <c r="R200" s="6"/>
      <c r="S200" s="27">
        <f t="shared" si="40"/>
        <v>0</v>
      </c>
      <c r="T200" s="45"/>
      <c r="U200" s="27">
        <f t="shared" si="41"/>
        <v>0</v>
      </c>
      <c r="V200" s="6">
        <v>1</v>
      </c>
      <c r="W200" s="27">
        <f t="shared" si="42"/>
        <v>80162.763333333336</v>
      </c>
      <c r="X200" s="6"/>
      <c r="Y200" s="27">
        <f t="shared" si="43"/>
        <v>0</v>
      </c>
      <c r="Z200" s="23" t="s">
        <v>31</v>
      </c>
      <c r="AA200" s="1" t="s">
        <v>41</v>
      </c>
    </row>
    <row r="201" spans="1:27" ht="54" x14ac:dyDescent="0.25">
      <c r="A201" s="38">
        <v>199</v>
      </c>
      <c r="B201" s="39" t="s">
        <v>1638</v>
      </c>
      <c r="C201" s="40" t="s">
        <v>1630</v>
      </c>
      <c r="D201" s="47" t="s">
        <v>359</v>
      </c>
      <c r="E201" s="41">
        <f t="shared" si="33"/>
        <v>3</v>
      </c>
      <c r="F201" s="28">
        <v>68355.691002142936</v>
      </c>
      <c r="G201" s="28">
        <f t="shared" si="34"/>
        <v>205067.07300642881</v>
      </c>
      <c r="H201" s="6"/>
      <c r="I201" s="28">
        <f t="shared" si="35"/>
        <v>0</v>
      </c>
      <c r="J201" s="42">
        <v>2</v>
      </c>
      <c r="K201" s="27">
        <f t="shared" si="36"/>
        <v>136711.38200428587</v>
      </c>
      <c r="L201" s="44"/>
      <c r="M201" s="27">
        <f t="shared" si="37"/>
        <v>0</v>
      </c>
      <c r="N201" s="44"/>
      <c r="O201" s="27">
        <f t="shared" si="38"/>
        <v>0</v>
      </c>
      <c r="P201" s="6"/>
      <c r="Q201" s="27">
        <f t="shared" si="39"/>
        <v>0</v>
      </c>
      <c r="R201" s="6"/>
      <c r="S201" s="27">
        <f t="shared" si="40"/>
        <v>0</v>
      </c>
      <c r="T201" s="45"/>
      <c r="U201" s="27">
        <f t="shared" si="41"/>
        <v>0</v>
      </c>
      <c r="V201" s="6">
        <v>1</v>
      </c>
      <c r="W201" s="27">
        <f t="shared" si="42"/>
        <v>68355.691002142936</v>
      </c>
      <c r="X201" s="6"/>
      <c r="Y201" s="27">
        <f t="shared" si="43"/>
        <v>0</v>
      </c>
      <c r="Z201" s="23" t="s">
        <v>31</v>
      </c>
      <c r="AA201" s="1" t="s">
        <v>41</v>
      </c>
    </row>
    <row r="202" spans="1:27" ht="108" x14ac:dyDescent="0.25">
      <c r="A202" s="38">
        <v>200</v>
      </c>
      <c r="B202" s="39" t="s">
        <v>1639</v>
      </c>
      <c r="C202" s="40" t="s">
        <v>1630</v>
      </c>
      <c r="D202" s="47" t="s">
        <v>359</v>
      </c>
      <c r="E202" s="41">
        <f t="shared" si="33"/>
        <v>2</v>
      </c>
      <c r="F202" s="28">
        <v>81300.761771192236</v>
      </c>
      <c r="G202" s="28">
        <f t="shared" si="34"/>
        <v>162601.52354238447</v>
      </c>
      <c r="H202" s="6"/>
      <c r="I202" s="28">
        <f t="shared" si="35"/>
        <v>0</v>
      </c>
      <c r="J202" s="42">
        <v>2</v>
      </c>
      <c r="K202" s="27">
        <f t="shared" si="36"/>
        <v>162601.52354238447</v>
      </c>
      <c r="L202" s="44"/>
      <c r="M202" s="27">
        <f t="shared" si="37"/>
        <v>0</v>
      </c>
      <c r="N202" s="44"/>
      <c r="O202" s="27">
        <f t="shared" si="38"/>
        <v>0</v>
      </c>
      <c r="P202" s="6"/>
      <c r="Q202" s="27">
        <f t="shared" si="39"/>
        <v>0</v>
      </c>
      <c r="R202" s="6"/>
      <c r="S202" s="27">
        <f t="shared" si="40"/>
        <v>0</v>
      </c>
      <c r="T202" s="45"/>
      <c r="U202" s="27">
        <f t="shared" si="41"/>
        <v>0</v>
      </c>
      <c r="V202" s="6"/>
      <c r="W202" s="27">
        <f t="shared" si="42"/>
        <v>0</v>
      </c>
      <c r="X202" s="6"/>
      <c r="Y202" s="27">
        <f t="shared" si="43"/>
        <v>0</v>
      </c>
      <c r="Z202" s="23" t="s">
        <v>31</v>
      </c>
      <c r="AA202" s="1" t="s">
        <v>41</v>
      </c>
    </row>
    <row r="203" spans="1:27" ht="108" x14ac:dyDescent="0.25">
      <c r="A203" s="38">
        <v>201</v>
      </c>
      <c r="B203" s="39" t="s">
        <v>1640</v>
      </c>
      <c r="C203" s="47" t="s">
        <v>1630</v>
      </c>
      <c r="D203" s="47" t="s">
        <v>359</v>
      </c>
      <c r="E203" s="41">
        <f t="shared" si="33"/>
        <v>30</v>
      </c>
      <c r="F203" s="28">
        <v>27835.528000000002</v>
      </c>
      <c r="G203" s="28">
        <f t="shared" si="34"/>
        <v>835065.84000000008</v>
      </c>
      <c r="H203" s="6"/>
      <c r="I203" s="28">
        <f t="shared" si="35"/>
        <v>0</v>
      </c>
      <c r="J203" s="42"/>
      <c r="K203" s="27">
        <f t="shared" si="36"/>
        <v>0</v>
      </c>
      <c r="L203" s="43"/>
      <c r="M203" s="27">
        <f t="shared" si="37"/>
        <v>0</v>
      </c>
      <c r="N203" s="44"/>
      <c r="O203" s="27">
        <f t="shared" si="38"/>
        <v>0</v>
      </c>
      <c r="P203" s="6"/>
      <c r="Q203" s="27">
        <f t="shared" si="39"/>
        <v>0</v>
      </c>
      <c r="R203" s="6"/>
      <c r="S203" s="27">
        <f t="shared" si="40"/>
        <v>0</v>
      </c>
      <c r="T203" s="45"/>
      <c r="U203" s="27">
        <f t="shared" si="41"/>
        <v>0</v>
      </c>
      <c r="V203" s="6">
        <v>30</v>
      </c>
      <c r="W203" s="27">
        <f t="shared" si="42"/>
        <v>835065.84000000008</v>
      </c>
      <c r="X203" s="6"/>
      <c r="Y203" s="27">
        <f t="shared" si="43"/>
        <v>0</v>
      </c>
      <c r="Z203" s="23" t="s">
        <v>31</v>
      </c>
      <c r="AA203" s="1" t="s">
        <v>60</v>
      </c>
    </row>
    <row r="204" spans="1:27" ht="108" x14ac:dyDescent="0.25">
      <c r="A204" s="38">
        <v>202</v>
      </c>
      <c r="B204" s="39" t="s">
        <v>1641</v>
      </c>
      <c r="C204" s="40" t="s">
        <v>1630</v>
      </c>
      <c r="D204" s="47" t="s">
        <v>359</v>
      </c>
      <c r="E204" s="41">
        <f t="shared" si="33"/>
        <v>1</v>
      </c>
      <c r="F204" s="28">
        <v>147956.75653684104</v>
      </c>
      <c r="G204" s="28">
        <f t="shared" si="34"/>
        <v>147956.75653684104</v>
      </c>
      <c r="H204" s="6">
        <v>1</v>
      </c>
      <c r="I204" s="28">
        <f t="shared" si="35"/>
        <v>147956.75653684104</v>
      </c>
      <c r="J204" s="42"/>
      <c r="K204" s="27">
        <f t="shared" si="36"/>
        <v>0</v>
      </c>
      <c r="L204" s="43"/>
      <c r="M204" s="27">
        <f t="shared" si="37"/>
        <v>0</v>
      </c>
      <c r="N204" s="44"/>
      <c r="O204" s="27">
        <f t="shared" si="38"/>
        <v>0</v>
      </c>
      <c r="P204" s="6"/>
      <c r="Q204" s="27">
        <f t="shared" si="39"/>
        <v>0</v>
      </c>
      <c r="R204" s="6"/>
      <c r="S204" s="27">
        <f t="shared" si="40"/>
        <v>0</v>
      </c>
      <c r="T204" s="45"/>
      <c r="U204" s="27">
        <f t="shared" si="41"/>
        <v>0</v>
      </c>
      <c r="V204" s="6"/>
      <c r="W204" s="27">
        <f t="shared" si="42"/>
        <v>0</v>
      </c>
      <c r="X204" s="6"/>
      <c r="Y204" s="27">
        <f t="shared" si="43"/>
        <v>0</v>
      </c>
      <c r="Z204" s="23" t="s">
        <v>31</v>
      </c>
      <c r="AA204" s="1" t="s">
        <v>33</v>
      </c>
    </row>
    <row r="205" spans="1:27" ht="108" x14ac:dyDescent="0.25">
      <c r="A205" s="38">
        <v>203</v>
      </c>
      <c r="B205" s="39" t="s">
        <v>1642</v>
      </c>
      <c r="C205" s="40" t="s">
        <v>1630</v>
      </c>
      <c r="D205" s="47" t="s">
        <v>359</v>
      </c>
      <c r="E205" s="41">
        <f t="shared" ref="E205:E256" si="44">+H205+J205+L205+N205+P205+R205+T205+V205+X205</f>
        <v>40</v>
      </c>
      <c r="F205" s="28">
        <v>32854.563303298848</v>
      </c>
      <c r="G205" s="28">
        <f t="shared" ref="G205:G256" si="45">+IFERROR(E205*F205," ")</f>
        <v>1314182.5321319539</v>
      </c>
      <c r="H205" s="6">
        <v>10</v>
      </c>
      <c r="I205" s="28">
        <f t="shared" ref="I205:I256" si="46">+IFERROR(H205*$F205," ")</f>
        <v>328545.63303298847</v>
      </c>
      <c r="J205" s="42"/>
      <c r="K205" s="27">
        <f t="shared" ref="K205:K256" si="47">+IFERROR(J205*$F205," ")</f>
        <v>0</v>
      </c>
      <c r="L205" s="43"/>
      <c r="M205" s="27">
        <f t="shared" ref="M205:M256" si="48">+IFERROR(L205*$F205," ")</f>
        <v>0</v>
      </c>
      <c r="N205" s="44"/>
      <c r="O205" s="27">
        <f t="shared" ref="O205:O256" si="49">+IFERROR(N205*$F205," ")</f>
        <v>0</v>
      </c>
      <c r="P205" s="6"/>
      <c r="Q205" s="27">
        <f t="shared" ref="Q205:Q256" si="50">+IFERROR(P205*$F205," ")</f>
        <v>0</v>
      </c>
      <c r="R205" s="6"/>
      <c r="S205" s="27">
        <f t="shared" ref="S205:S256" si="51">+IFERROR(R205*$F205," ")</f>
        <v>0</v>
      </c>
      <c r="T205" s="45"/>
      <c r="U205" s="27">
        <f t="shared" ref="U205:U256" si="52">+IFERROR(T205*$F205," ")</f>
        <v>0</v>
      </c>
      <c r="V205" s="6">
        <v>30</v>
      </c>
      <c r="W205" s="27">
        <f t="shared" ref="W205:W256" si="53">+IFERROR(V205*$F205," ")</f>
        <v>985636.89909896546</v>
      </c>
      <c r="X205" s="6"/>
      <c r="Y205" s="27">
        <f t="shared" ref="Y205:Y256" si="54">+IFERROR(X205*$F205," ")</f>
        <v>0</v>
      </c>
      <c r="Z205" s="23" t="s">
        <v>31</v>
      </c>
      <c r="AA205" s="1" t="s">
        <v>251</v>
      </c>
    </row>
    <row r="206" spans="1:27" ht="108" x14ac:dyDescent="0.25">
      <c r="A206" s="38">
        <v>204</v>
      </c>
      <c r="B206" s="39" t="s">
        <v>1643</v>
      </c>
      <c r="C206" s="40" t="s">
        <v>1630</v>
      </c>
      <c r="D206" s="47" t="s">
        <v>359</v>
      </c>
      <c r="E206" s="41">
        <f t="shared" si="44"/>
        <v>2</v>
      </c>
      <c r="F206" s="28">
        <v>776220.24410000001</v>
      </c>
      <c r="G206" s="28">
        <f t="shared" si="45"/>
        <v>1552440.4882</v>
      </c>
      <c r="H206" s="6">
        <v>2</v>
      </c>
      <c r="I206" s="28">
        <f t="shared" si="46"/>
        <v>1552440.4882</v>
      </c>
      <c r="J206" s="42"/>
      <c r="K206" s="27">
        <f t="shared" si="47"/>
        <v>0</v>
      </c>
      <c r="L206" s="43"/>
      <c r="M206" s="27">
        <f t="shared" si="48"/>
        <v>0</v>
      </c>
      <c r="N206" s="44"/>
      <c r="O206" s="27">
        <f t="shared" si="49"/>
        <v>0</v>
      </c>
      <c r="P206" s="6"/>
      <c r="Q206" s="27">
        <f t="shared" si="50"/>
        <v>0</v>
      </c>
      <c r="R206" s="6"/>
      <c r="S206" s="27">
        <f t="shared" si="51"/>
        <v>0</v>
      </c>
      <c r="T206" s="45"/>
      <c r="U206" s="27">
        <f t="shared" si="52"/>
        <v>0</v>
      </c>
      <c r="V206" s="6"/>
      <c r="W206" s="27">
        <f t="shared" si="53"/>
        <v>0</v>
      </c>
      <c r="X206" s="6"/>
      <c r="Y206" s="27">
        <f t="shared" si="54"/>
        <v>0</v>
      </c>
      <c r="Z206" s="23" t="s">
        <v>31</v>
      </c>
      <c r="AA206" s="1" t="s">
        <v>33</v>
      </c>
    </row>
    <row r="207" spans="1:27" ht="108" x14ac:dyDescent="0.25">
      <c r="A207" s="38">
        <v>205</v>
      </c>
      <c r="B207" s="39" t="s">
        <v>1644</v>
      </c>
      <c r="C207" s="40" t="s">
        <v>1630</v>
      </c>
      <c r="D207" s="47" t="s">
        <v>359</v>
      </c>
      <c r="E207" s="41">
        <f t="shared" si="44"/>
        <v>6</v>
      </c>
      <c r="F207" s="28">
        <v>18326</v>
      </c>
      <c r="G207" s="28">
        <f t="shared" si="45"/>
        <v>109956</v>
      </c>
      <c r="H207" s="6"/>
      <c r="I207" s="28">
        <f t="shared" si="46"/>
        <v>0</v>
      </c>
      <c r="J207" s="42"/>
      <c r="K207" s="27">
        <f t="shared" si="47"/>
        <v>0</v>
      </c>
      <c r="L207" s="43"/>
      <c r="M207" s="27">
        <f t="shared" si="48"/>
        <v>0</v>
      </c>
      <c r="N207" s="44"/>
      <c r="O207" s="27">
        <f t="shared" si="49"/>
        <v>0</v>
      </c>
      <c r="P207" s="6"/>
      <c r="Q207" s="27">
        <f t="shared" si="50"/>
        <v>0</v>
      </c>
      <c r="R207" s="6"/>
      <c r="S207" s="27">
        <f t="shared" si="51"/>
        <v>0</v>
      </c>
      <c r="T207" s="45"/>
      <c r="U207" s="27">
        <f t="shared" si="52"/>
        <v>0</v>
      </c>
      <c r="V207" s="6">
        <f>6</f>
        <v>6</v>
      </c>
      <c r="W207" s="27">
        <f t="shared" si="53"/>
        <v>109956</v>
      </c>
      <c r="X207" s="6"/>
      <c r="Y207" s="27">
        <f t="shared" si="54"/>
        <v>0</v>
      </c>
      <c r="Z207" s="23" t="s">
        <v>31</v>
      </c>
      <c r="AA207" s="1" t="s">
        <v>60</v>
      </c>
    </row>
    <row r="208" spans="1:27" ht="27" x14ac:dyDescent="0.25">
      <c r="A208" s="38">
        <v>206</v>
      </c>
      <c r="B208" s="39" t="s">
        <v>1645</v>
      </c>
      <c r="C208" s="47" t="s">
        <v>1646</v>
      </c>
      <c r="D208" s="47" t="s">
        <v>359</v>
      </c>
      <c r="E208" s="41">
        <f t="shared" si="44"/>
        <v>1</v>
      </c>
      <c r="F208" s="28">
        <v>326223.50599999999</v>
      </c>
      <c r="G208" s="28">
        <f t="shared" si="45"/>
        <v>326223.50599999999</v>
      </c>
      <c r="H208" s="6"/>
      <c r="I208" s="28">
        <f t="shared" si="46"/>
        <v>0</v>
      </c>
      <c r="J208" s="42"/>
      <c r="K208" s="27">
        <f t="shared" si="47"/>
        <v>0</v>
      </c>
      <c r="L208" s="43"/>
      <c r="M208" s="27">
        <f t="shared" si="48"/>
        <v>0</v>
      </c>
      <c r="N208" s="44"/>
      <c r="O208" s="27">
        <f t="shared" si="49"/>
        <v>0</v>
      </c>
      <c r="P208" s="6"/>
      <c r="Q208" s="27">
        <f t="shared" si="50"/>
        <v>0</v>
      </c>
      <c r="R208" s="6"/>
      <c r="S208" s="27">
        <f t="shared" si="51"/>
        <v>0</v>
      </c>
      <c r="T208" s="45"/>
      <c r="U208" s="27">
        <f t="shared" si="52"/>
        <v>0</v>
      </c>
      <c r="V208" s="6">
        <v>1</v>
      </c>
      <c r="W208" s="27">
        <f t="shared" si="53"/>
        <v>326223.50599999999</v>
      </c>
      <c r="X208" s="6"/>
      <c r="Y208" s="27">
        <f t="shared" si="54"/>
        <v>0</v>
      </c>
      <c r="Z208" s="23" t="s">
        <v>32</v>
      </c>
      <c r="AA208" s="1" t="s">
        <v>60</v>
      </c>
    </row>
    <row r="209" spans="1:27" ht="40.5" x14ac:dyDescent="0.25">
      <c r="A209" s="38">
        <v>207</v>
      </c>
      <c r="B209" s="39" t="s">
        <v>1647</v>
      </c>
      <c r="C209" s="47" t="s">
        <v>46</v>
      </c>
      <c r="D209" s="47" t="s">
        <v>359</v>
      </c>
      <c r="E209" s="41">
        <f t="shared" si="44"/>
        <v>3</v>
      </c>
      <c r="F209" s="28">
        <v>40220.095999999998</v>
      </c>
      <c r="G209" s="28">
        <f t="shared" si="45"/>
        <v>120660.288</v>
      </c>
      <c r="H209" s="6"/>
      <c r="I209" s="28">
        <f t="shared" si="46"/>
        <v>0</v>
      </c>
      <c r="J209" s="42">
        <v>2</v>
      </c>
      <c r="K209" s="27">
        <f t="shared" si="47"/>
        <v>80440.191999999995</v>
      </c>
      <c r="L209" s="44"/>
      <c r="M209" s="27">
        <f t="shared" si="48"/>
        <v>0</v>
      </c>
      <c r="N209" s="44"/>
      <c r="O209" s="27">
        <f t="shared" si="49"/>
        <v>0</v>
      </c>
      <c r="P209" s="6"/>
      <c r="Q209" s="27">
        <f t="shared" si="50"/>
        <v>0</v>
      </c>
      <c r="R209" s="6"/>
      <c r="S209" s="27">
        <f t="shared" si="51"/>
        <v>0</v>
      </c>
      <c r="T209" s="45"/>
      <c r="U209" s="27">
        <f t="shared" si="52"/>
        <v>0</v>
      </c>
      <c r="V209" s="6">
        <v>1</v>
      </c>
      <c r="W209" s="27">
        <f t="shared" si="53"/>
        <v>40220.095999999998</v>
      </c>
      <c r="X209" s="6"/>
      <c r="Y209" s="27">
        <f t="shared" si="54"/>
        <v>0</v>
      </c>
      <c r="Z209" s="23" t="s">
        <v>32</v>
      </c>
      <c r="AA209" s="1" t="s">
        <v>41</v>
      </c>
    </row>
    <row r="210" spans="1:27" ht="27" x14ac:dyDescent="0.25">
      <c r="A210" s="38">
        <v>208</v>
      </c>
      <c r="B210" s="39" t="s">
        <v>1648</v>
      </c>
      <c r="C210" s="40" t="s">
        <v>1649</v>
      </c>
      <c r="D210" s="47" t="s">
        <v>1650</v>
      </c>
      <c r="E210" s="41">
        <f t="shared" si="44"/>
        <v>1</v>
      </c>
      <c r="F210" s="28">
        <v>368468.50599999999</v>
      </c>
      <c r="G210" s="28">
        <f t="shared" si="45"/>
        <v>368468.50599999999</v>
      </c>
      <c r="H210" s="6"/>
      <c r="I210" s="28">
        <f t="shared" si="46"/>
        <v>0</v>
      </c>
      <c r="J210" s="42"/>
      <c r="K210" s="27">
        <f t="shared" si="47"/>
        <v>0</v>
      </c>
      <c r="L210" s="44"/>
      <c r="M210" s="27">
        <f t="shared" si="48"/>
        <v>0</v>
      </c>
      <c r="N210" s="44"/>
      <c r="O210" s="27">
        <f t="shared" si="49"/>
        <v>0</v>
      </c>
      <c r="P210" s="6"/>
      <c r="Q210" s="27">
        <f t="shared" si="50"/>
        <v>0</v>
      </c>
      <c r="R210" s="6"/>
      <c r="S210" s="27">
        <f t="shared" si="51"/>
        <v>0</v>
      </c>
      <c r="T210" s="45"/>
      <c r="U210" s="27">
        <f t="shared" si="52"/>
        <v>0</v>
      </c>
      <c r="V210" s="6">
        <v>1</v>
      </c>
      <c r="W210" s="27">
        <f t="shared" si="53"/>
        <v>368468.50599999999</v>
      </c>
      <c r="X210" s="6"/>
      <c r="Y210" s="27">
        <f t="shared" si="54"/>
        <v>0</v>
      </c>
      <c r="Z210" s="23" t="s">
        <v>32</v>
      </c>
      <c r="AA210" s="1" t="s">
        <v>60</v>
      </c>
    </row>
    <row r="211" spans="1:27" ht="27" x14ac:dyDescent="0.25">
      <c r="A211" s="38">
        <v>209</v>
      </c>
      <c r="B211" s="40" t="s">
        <v>1651</v>
      </c>
      <c r="C211" s="40" t="s">
        <v>1652</v>
      </c>
      <c r="D211" s="46" t="s">
        <v>234</v>
      </c>
      <c r="E211" s="41">
        <f t="shared" si="44"/>
        <v>6</v>
      </c>
      <c r="F211" s="28">
        <v>59500</v>
      </c>
      <c r="G211" s="28">
        <f t="shared" si="45"/>
        <v>357000</v>
      </c>
      <c r="H211" s="6"/>
      <c r="I211" s="28">
        <f t="shared" si="46"/>
        <v>0</v>
      </c>
      <c r="J211" s="42">
        <v>1</v>
      </c>
      <c r="K211" s="27">
        <f t="shared" si="47"/>
        <v>59500</v>
      </c>
      <c r="L211" s="44"/>
      <c r="M211" s="27">
        <f t="shared" si="48"/>
        <v>0</v>
      </c>
      <c r="N211" s="44"/>
      <c r="O211" s="27">
        <f t="shared" si="49"/>
        <v>0</v>
      </c>
      <c r="P211" s="6"/>
      <c r="Q211" s="27">
        <f t="shared" si="50"/>
        <v>0</v>
      </c>
      <c r="R211" s="6"/>
      <c r="S211" s="27">
        <f t="shared" si="51"/>
        <v>0</v>
      </c>
      <c r="T211" s="45"/>
      <c r="U211" s="27">
        <f t="shared" si="52"/>
        <v>0</v>
      </c>
      <c r="V211" s="6">
        <f>5</f>
        <v>5</v>
      </c>
      <c r="W211" s="27">
        <f t="shared" si="53"/>
        <v>297500</v>
      </c>
      <c r="X211" s="6"/>
      <c r="Y211" s="27">
        <f t="shared" si="54"/>
        <v>0</v>
      </c>
      <c r="Z211" s="23" t="s">
        <v>32</v>
      </c>
      <c r="AA211" s="1" t="s">
        <v>60</v>
      </c>
    </row>
    <row r="212" spans="1:27" ht="40.5" x14ac:dyDescent="0.25">
      <c r="A212" s="38">
        <v>210</v>
      </c>
      <c r="B212" s="40" t="s">
        <v>1653</v>
      </c>
      <c r="C212" s="40" t="s">
        <v>1654</v>
      </c>
      <c r="D212" s="46" t="s">
        <v>234</v>
      </c>
      <c r="E212" s="41">
        <f t="shared" si="44"/>
        <v>7</v>
      </c>
      <c r="F212" s="28">
        <v>43910.047999999995</v>
      </c>
      <c r="G212" s="28">
        <f t="shared" si="45"/>
        <v>307370.33599999995</v>
      </c>
      <c r="H212" s="6">
        <v>2</v>
      </c>
      <c r="I212" s="28">
        <f t="shared" si="46"/>
        <v>87820.09599999999</v>
      </c>
      <c r="J212" s="42">
        <v>2</v>
      </c>
      <c r="K212" s="27">
        <f t="shared" si="47"/>
        <v>87820.09599999999</v>
      </c>
      <c r="L212" s="44"/>
      <c r="M212" s="27">
        <f t="shared" si="48"/>
        <v>0</v>
      </c>
      <c r="N212" s="44"/>
      <c r="O212" s="27">
        <f t="shared" si="49"/>
        <v>0</v>
      </c>
      <c r="P212" s="6"/>
      <c r="Q212" s="27">
        <f t="shared" si="50"/>
        <v>0</v>
      </c>
      <c r="R212" s="6"/>
      <c r="S212" s="27">
        <f t="shared" si="51"/>
        <v>0</v>
      </c>
      <c r="T212" s="45"/>
      <c r="U212" s="27">
        <f t="shared" si="52"/>
        <v>0</v>
      </c>
      <c r="V212" s="6">
        <f>3</f>
        <v>3</v>
      </c>
      <c r="W212" s="27">
        <f t="shared" si="53"/>
        <v>131730.14399999997</v>
      </c>
      <c r="X212" s="6"/>
      <c r="Y212" s="27">
        <f t="shared" si="54"/>
        <v>0</v>
      </c>
      <c r="Z212" s="23" t="s">
        <v>32</v>
      </c>
      <c r="AA212" s="1" t="s">
        <v>60</v>
      </c>
    </row>
    <row r="213" spans="1:27" ht="27" x14ac:dyDescent="0.25">
      <c r="A213" s="38">
        <v>211</v>
      </c>
      <c r="B213" s="46" t="s">
        <v>1655</v>
      </c>
      <c r="C213" s="40" t="s">
        <v>1656</v>
      </c>
      <c r="D213" s="46" t="s">
        <v>1657</v>
      </c>
      <c r="E213" s="41">
        <f t="shared" si="44"/>
        <v>30</v>
      </c>
      <c r="F213" s="28">
        <v>4165</v>
      </c>
      <c r="G213" s="28">
        <f t="shared" si="45"/>
        <v>124950</v>
      </c>
      <c r="H213" s="6"/>
      <c r="I213" s="28">
        <f t="shared" si="46"/>
        <v>0</v>
      </c>
      <c r="J213" s="42"/>
      <c r="K213" s="27">
        <f t="shared" si="47"/>
        <v>0</v>
      </c>
      <c r="L213" s="44"/>
      <c r="M213" s="27">
        <f t="shared" si="48"/>
        <v>0</v>
      </c>
      <c r="N213" s="44"/>
      <c r="O213" s="27">
        <f t="shared" si="49"/>
        <v>0</v>
      </c>
      <c r="P213" s="6"/>
      <c r="Q213" s="27">
        <f t="shared" si="50"/>
        <v>0</v>
      </c>
      <c r="R213" s="6"/>
      <c r="S213" s="27">
        <f t="shared" si="51"/>
        <v>0</v>
      </c>
      <c r="T213" s="45"/>
      <c r="U213" s="27">
        <f t="shared" si="52"/>
        <v>0</v>
      </c>
      <c r="V213" s="6">
        <v>30</v>
      </c>
      <c r="W213" s="27">
        <f t="shared" si="53"/>
        <v>124950</v>
      </c>
      <c r="X213" s="6"/>
      <c r="Y213" s="27">
        <f t="shared" si="54"/>
        <v>0</v>
      </c>
      <c r="Z213" s="23" t="s">
        <v>32</v>
      </c>
      <c r="AA213" s="1" t="s">
        <v>60</v>
      </c>
    </row>
    <row r="214" spans="1:27" ht="27" x14ac:dyDescent="0.25">
      <c r="A214" s="38">
        <v>212</v>
      </c>
      <c r="B214" s="39" t="s">
        <v>1658</v>
      </c>
      <c r="C214" s="47" t="s">
        <v>1372</v>
      </c>
      <c r="D214" s="47" t="s">
        <v>359</v>
      </c>
      <c r="E214" s="41">
        <f t="shared" si="44"/>
        <v>9</v>
      </c>
      <c r="F214" s="28">
        <v>66450.529173054136</v>
      </c>
      <c r="G214" s="28">
        <f t="shared" si="45"/>
        <v>598054.76255748724</v>
      </c>
      <c r="H214" s="6">
        <v>1</v>
      </c>
      <c r="I214" s="28">
        <f t="shared" si="46"/>
        <v>66450.529173054136</v>
      </c>
      <c r="J214" s="42">
        <v>6</v>
      </c>
      <c r="K214" s="27">
        <f t="shared" si="47"/>
        <v>398703.17503832479</v>
      </c>
      <c r="L214" s="43">
        <v>1</v>
      </c>
      <c r="M214" s="27">
        <f t="shared" si="48"/>
        <v>66450.529173054136</v>
      </c>
      <c r="N214" s="44"/>
      <c r="O214" s="27">
        <f t="shared" si="49"/>
        <v>0</v>
      </c>
      <c r="P214" s="6"/>
      <c r="Q214" s="27">
        <f t="shared" si="50"/>
        <v>0</v>
      </c>
      <c r="R214" s="6"/>
      <c r="S214" s="27">
        <f t="shared" si="51"/>
        <v>0</v>
      </c>
      <c r="T214" s="45"/>
      <c r="U214" s="27">
        <f t="shared" si="52"/>
        <v>0</v>
      </c>
      <c r="V214" s="6">
        <v>1</v>
      </c>
      <c r="W214" s="27">
        <f t="shared" si="53"/>
        <v>66450.529173054136</v>
      </c>
      <c r="X214" s="6"/>
      <c r="Y214" s="27">
        <f t="shared" si="54"/>
        <v>0</v>
      </c>
      <c r="Z214" s="23" t="s">
        <v>32</v>
      </c>
      <c r="AA214" s="1" t="s">
        <v>41</v>
      </c>
    </row>
    <row r="215" spans="1:27" x14ac:dyDescent="0.25">
      <c r="A215" s="38">
        <v>213</v>
      </c>
      <c r="B215" s="39" t="s">
        <v>1659</v>
      </c>
      <c r="C215" s="40" t="s">
        <v>46</v>
      </c>
      <c r="D215" s="47" t="s">
        <v>359</v>
      </c>
      <c r="E215" s="41">
        <f t="shared" si="44"/>
        <v>8</v>
      </c>
      <c r="F215" s="28">
        <v>17596.292000000001</v>
      </c>
      <c r="G215" s="28">
        <f t="shared" si="45"/>
        <v>140770.33600000001</v>
      </c>
      <c r="H215" s="6"/>
      <c r="I215" s="28">
        <f t="shared" si="46"/>
        <v>0</v>
      </c>
      <c r="J215" s="42">
        <v>7</v>
      </c>
      <c r="K215" s="27">
        <f t="shared" si="47"/>
        <v>123174.04400000001</v>
      </c>
      <c r="L215" s="43">
        <v>1</v>
      </c>
      <c r="M215" s="27">
        <f t="shared" si="48"/>
        <v>17596.292000000001</v>
      </c>
      <c r="N215" s="44"/>
      <c r="O215" s="27">
        <f t="shared" si="49"/>
        <v>0</v>
      </c>
      <c r="P215" s="6"/>
      <c r="Q215" s="27">
        <f t="shared" si="50"/>
        <v>0</v>
      </c>
      <c r="R215" s="6"/>
      <c r="S215" s="27">
        <f t="shared" si="51"/>
        <v>0</v>
      </c>
      <c r="T215" s="45"/>
      <c r="U215" s="27">
        <f t="shared" si="52"/>
        <v>0</v>
      </c>
      <c r="V215" s="6"/>
      <c r="W215" s="27">
        <f t="shared" si="53"/>
        <v>0</v>
      </c>
      <c r="X215" s="6"/>
      <c r="Y215" s="27">
        <f t="shared" si="54"/>
        <v>0</v>
      </c>
      <c r="Z215" s="23" t="s">
        <v>32</v>
      </c>
      <c r="AA215" s="1" t="s">
        <v>41</v>
      </c>
    </row>
    <row r="216" spans="1:27" x14ac:dyDescent="0.25">
      <c r="A216" s="38">
        <v>214</v>
      </c>
      <c r="B216" s="39" t="s">
        <v>1660</v>
      </c>
      <c r="C216" s="40" t="s">
        <v>46</v>
      </c>
      <c r="D216" s="47" t="s">
        <v>359</v>
      </c>
      <c r="E216" s="41">
        <f t="shared" si="44"/>
        <v>3</v>
      </c>
      <c r="F216" s="28">
        <v>20349</v>
      </c>
      <c r="G216" s="28">
        <f t="shared" si="45"/>
        <v>61047</v>
      </c>
      <c r="H216" s="6"/>
      <c r="I216" s="28">
        <f t="shared" si="46"/>
        <v>0</v>
      </c>
      <c r="J216" s="42">
        <v>3</v>
      </c>
      <c r="K216" s="27">
        <f t="shared" si="47"/>
        <v>61047</v>
      </c>
      <c r="L216" s="44"/>
      <c r="M216" s="27">
        <f t="shared" si="48"/>
        <v>0</v>
      </c>
      <c r="N216" s="44"/>
      <c r="O216" s="27">
        <f t="shared" si="49"/>
        <v>0</v>
      </c>
      <c r="P216" s="6"/>
      <c r="Q216" s="27">
        <f t="shared" si="50"/>
        <v>0</v>
      </c>
      <c r="R216" s="6"/>
      <c r="S216" s="27">
        <f t="shared" si="51"/>
        <v>0</v>
      </c>
      <c r="T216" s="45"/>
      <c r="U216" s="27">
        <f t="shared" si="52"/>
        <v>0</v>
      </c>
      <c r="V216" s="6"/>
      <c r="W216" s="27">
        <f t="shared" si="53"/>
        <v>0</v>
      </c>
      <c r="X216" s="6"/>
      <c r="Y216" s="27">
        <f t="shared" si="54"/>
        <v>0</v>
      </c>
      <c r="Z216" s="23" t="s">
        <v>32</v>
      </c>
      <c r="AA216" s="1" t="s">
        <v>41</v>
      </c>
    </row>
    <row r="217" spans="1:27" ht="40.5" x14ac:dyDescent="0.25">
      <c r="A217" s="38">
        <v>215</v>
      </c>
      <c r="B217" s="39" t="s">
        <v>1661</v>
      </c>
      <c r="C217" s="47" t="s">
        <v>46</v>
      </c>
      <c r="D217" s="47" t="s">
        <v>359</v>
      </c>
      <c r="E217" s="41">
        <f t="shared" si="44"/>
        <v>1</v>
      </c>
      <c r="F217" s="28">
        <v>87205.153000000006</v>
      </c>
      <c r="G217" s="28">
        <f t="shared" si="45"/>
        <v>87205.153000000006</v>
      </c>
      <c r="H217" s="6"/>
      <c r="I217" s="28">
        <f t="shared" si="46"/>
        <v>0</v>
      </c>
      <c r="J217" s="42">
        <v>1</v>
      </c>
      <c r="K217" s="27">
        <f t="shared" si="47"/>
        <v>87205.153000000006</v>
      </c>
      <c r="L217" s="44"/>
      <c r="M217" s="27">
        <f t="shared" si="48"/>
        <v>0</v>
      </c>
      <c r="N217" s="44"/>
      <c r="O217" s="27">
        <f t="shared" si="49"/>
        <v>0</v>
      </c>
      <c r="P217" s="6"/>
      <c r="Q217" s="27">
        <f t="shared" si="50"/>
        <v>0</v>
      </c>
      <c r="R217" s="6"/>
      <c r="S217" s="27">
        <f t="shared" si="51"/>
        <v>0</v>
      </c>
      <c r="T217" s="45"/>
      <c r="U217" s="27">
        <f t="shared" si="52"/>
        <v>0</v>
      </c>
      <c r="V217" s="6"/>
      <c r="W217" s="27">
        <f t="shared" si="53"/>
        <v>0</v>
      </c>
      <c r="X217" s="6"/>
      <c r="Y217" s="27">
        <f t="shared" si="54"/>
        <v>0</v>
      </c>
      <c r="Z217" s="23" t="s">
        <v>32</v>
      </c>
      <c r="AA217" s="1" t="s">
        <v>41</v>
      </c>
    </row>
    <row r="218" spans="1:27" ht="40.5" x14ac:dyDescent="0.25">
      <c r="A218" s="38">
        <v>216</v>
      </c>
      <c r="B218" s="39" t="s">
        <v>1662</v>
      </c>
      <c r="C218" s="47" t="s">
        <v>1663</v>
      </c>
      <c r="D218" s="47" t="s">
        <v>812</v>
      </c>
      <c r="E218" s="41">
        <f t="shared" si="44"/>
        <v>4</v>
      </c>
      <c r="F218" s="28">
        <v>53550</v>
      </c>
      <c r="G218" s="28">
        <f t="shared" si="45"/>
        <v>214200</v>
      </c>
      <c r="H218" s="6"/>
      <c r="I218" s="28">
        <f t="shared" si="46"/>
        <v>0</v>
      </c>
      <c r="J218" s="42">
        <v>3</v>
      </c>
      <c r="K218" s="27">
        <f t="shared" si="47"/>
        <v>160650</v>
      </c>
      <c r="L218" s="44"/>
      <c r="M218" s="27">
        <f t="shared" si="48"/>
        <v>0</v>
      </c>
      <c r="N218" s="44"/>
      <c r="O218" s="27">
        <f t="shared" si="49"/>
        <v>0</v>
      </c>
      <c r="P218" s="6"/>
      <c r="Q218" s="27">
        <f t="shared" si="50"/>
        <v>0</v>
      </c>
      <c r="R218" s="6"/>
      <c r="S218" s="27">
        <f t="shared" si="51"/>
        <v>0</v>
      </c>
      <c r="T218" s="45"/>
      <c r="U218" s="27">
        <f t="shared" si="52"/>
        <v>0</v>
      </c>
      <c r="V218" s="6">
        <v>1</v>
      </c>
      <c r="W218" s="27">
        <f t="shared" si="53"/>
        <v>53550</v>
      </c>
      <c r="X218" s="6"/>
      <c r="Y218" s="27">
        <f t="shared" si="54"/>
        <v>0</v>
      </c>
      <c r="Z218" s="23" t="s">
        <v>32</v>
      </c>
      <c r="AA218" s="1" t="s">
        <v>41</v>
      </c>
    </row>
    <row r="219" spans="1:27" ht="27" x14ac:dyDescent="0.25">
      <c r="A219" s="38">
        <v>217</v>
      </c>
      <c r="B219" s="39" t="s">
        <v>1664</v>
      </c>
      <c r="C219" s="50" t="s">
        <v>46</v>
      </c>
      <c r="D219" s="47" t="s">
        <v>1665</v>
      </c>
      <c r="E219" s="41">
        <f t="shared" si="44"/>
        <v>1</v>
      </c>
      <c r="F219" s="28">
        <v>50750.41</v>
      </c>
      <c r="G219" s="28">
        <f t="shared" si="45"/>
        <v>50750.41</v>
      </c>
      <c r="H219" s="6"/>
      <c r="I219" s="28">
        <f t="shared" si="46"/>
        <v>0</v>
      </c>
      <c r="J219" s="42"/>
      <c r="K219" s="27">
        <f t="shared" si="47"/>
        <v>0</v>
      </c>
      <c r="L219" s="44">
        <v>1</v>
      </c>
      <c r="M219" s="27">
        <f t="shared" si="48"/>
        <v>50750.41</v>
      </c>
      <c r="N219" s="44"/>
      <c r="O219" s="27">
        <f t="shared" si="49"/>
        <v>0</v>
      </c>
      <c r="P219" s="6"/>
      <c r="Q219" s="27">
        <f t="shared" si="50"/>
        <v>0</v>
      </c>
      <c r="R219" s="6"/>
      <c r="S219" s="27">
        <f t="shared" si="51"/>
        <v>0</v>
      </c>
      <c r="T219" s="45"/>
      <c r="U219" s="27">
        <f t="shared" si="52"/>
        <v>0</v>
      </c>
      <c r="V219" s="6"/>
      <c r="W219" s="27">
        <f t="shared" si="53"/>
        <v>0</v>
      </c>
      <c r="X219" s="6"/>
      <c r="Y219" s="27">
        <f t="shared" si="54"/>
        <v>0</v>
      </c>
      <c r="Z219" s="23" t="s">
        <v>32</v>
      </c>
      <c r="AA219" s="1" t="s">
        <v>1193</v>
      </c>
    </row>
    <row r="220" spans="1:27" x14ac:dyDescent="0.25">
      <c r="A220" s="38">
        <v>218</v>
      </c>
      <c r="B220" s="39" t="s">
        <v>1666</v>
      </c>
      <c r="C220" s="50" t="s">
        <v>46</v>
      </c>
      <c r="D220" s="47" t="s">
        <v>359</v>
      </c>
      <c r="E220" s="41">
        <f t="shared" si="44"/>
        <v>17</v>
      </c>
      <c r="F220" s="28">
        <v>104720</v>
      </c>
      <c r="G220" s="28">
        <f t="shared" si="45"/>
        <v>1780240</v>
      </c>
      <c r="H220" s="6"/>
      <c r="I220" s="28">
        <f t="shared" si="46"/>
        <v>0</v>
      </c>
      <c r="J220" s="42"/>
      <c r="K220" s="27">
        <f t="shared" si="47"/>
        <v>0</v>
      </c>
      <c r="L220" s="44"/>
      <c r="M220" s="27">
        <f t="shared" si="48"/>
        <v>0</v>
      </c>
      <c r="N220" s="44"/>
      <c r="O220" s="27">
        <f t="shared" si="49"/>
        <v>0</v>
      </c>
      <c r="P220" s="6">
        <v>2</v>
      </c>
      <c r="Q220" s="27">
        <f t="shared" si="50"/>
        <v>209440</v>
      </c>
      <c r="R220" s="6"/>
      <c r="S220" s="27">
        <f t="shared" si="51"/>
        <v>0</v>
      </c>
      <c r="T220" s="45">
        <v>15</v>
      </c>
      <c r="U220" s="27">
        <f t="shared" si="52"/>
        <v>1570800</v>
      </c>
      <c r="V220" s="6"/>
      <c r="W220" s="27">
        <f t="shared" si="53"/>
        <v>0</v>
      </c>
      <c r="X220" s="6"/>
      <c r="Y220" s="27">
        <f t="shared" si="54"/>
        <v>0</v>
      </c>
      <c r="Z220" s="23" t="s">
        <v>32</v>
      </c>
      <c r="AA220" s="1" t="s">
        <v>76</v>
      </c>
    </row>
    <row r="221" spans="1:27" ht="27" x14ac:dyDescent="0.25">
      <c r="A221" s="38">
        <v>219</v>
      </c>
      <c r="B221" s="39" t="s">
        <v>1667</v>
      </c>
      <c r="C221" s="59" t="s">
        <v>1668</v>
      </c>
      <c r="D221" s="59" t="s">
        <v>1669</v>
      </c>
      <c r="E221" s="41">
        <f t="shared" si="44"/>
        <v>6</v>
      </c>
      <c r="F221" s="28">
        <v>685433.11621178768</v>
      </c>
      <c r="G221" s="28">
        <f t="shared" si="45"/>
        <v>4112598.6972707259</v>
      </c>
      <c r="H221" s="6"/>
      <c r="I221" s="28">
        <f t="shared" si="46"/>
        <v>0</v>
      </c>
      <c r="J221" s="42"/>
      <c r="K221" s="27">
        <f t="shared" si="47"/>
        <v>0</v>
      </c>
      <c r="L221" s="43">
        <v>6</v>
      </c>
      <c r="M221" s="27">
        <f t="shared" si="48"/>
        <v>4112598.6972707259</v>
      </c>
      <c r="N221" s="44"/>
      <c r="O221" s="27">
        <f t="shared" si="49"/>
        <v>0</v>
      </c>
      <c r="P221" s="6"/>
      <c r="Q221" s="27">
        <f t="shared" si="50"/>
        <v>0</v>
      </c>
      <c r="R221" s="6"/>
      <c r="S221" s="27">
        <f t="shared" si="51"/>
        <v>0</v>
      </c>
      <c r="T221" s="45"/>
      <c r="U221" s="27">
        <f t="shared" si="52"/>
        <v>0</v>
      </c>
      <c r="V221" s="6"/>
      <c r="W221" s="27">
        <f t="shared" si="53"/>
        <v>0</v>
      </c>
      <c r="X221" s="6"/>
      <c r="Y221" s="27">
        <f t="shared" si="54"/>
        <v>0</v>
      </c>
      <c r="Z221" s="23" t="s">
        <v>32</v>
      </c>
      <c r="AA221" s="1" t="s">
        <v>76</v>
      </c>
    </row>
    <row r="222" spans="1:27" ht="27" x14ac:dyDescent="0.25">
      <c r="A222" s="38">
        <v>220</v>
      </c>
      <c r="B222" s="39" t="s">
        <v>1670</v>
      </c>
      <c r="C222" s="50" t="s">
        <v>1671</v>
      </c>
      <c r="D222" s="51" t="s">
        <v>1672</v>
      </c>
      <c r="E222" s="41">
        <f t="shared" si="44"/>
        <v>6</v>
      </c>
      <c r="F222" s="28">
        <v>615675.89300000004</v>
      </c>
      <c r="G222" s="28">
        <f t="shared" si="45"/>
        <v>3694055.358</v>
      </c>
      <c r="H222" s="6"/>
      <c r="I222" s="28">
        <f t="shared" si="46"/>
        <v>0</v>
      </c>
      <c r="J222" s="42"/>
      <c r="K222" s="27">
        <f t="shared" si="47"/>
        <v>0</v>
      </c>
      <c r="L222" s="43">
        <v>6</v>
      </c>
      <c r="M222" s="27">
        <f t="shared" si="48"/>
        <v>3694055.358</v>
      </c>
      <c r="N222" s="44"/>
      <c r="O222" s="27">
        <f t="shared" si="49"/>
        <v>0</v>
      </c>
      <c r="P222" s="6"/>
      <c r="Q222" s="27">
        <f t="shared" si="50"/>
        <v>0</v>
      </c>
      <c r="R222" s="6"/>
      <c r="S222" s="27">
        <f t="shared" si="51"/>
        <v>0</v>
      </c>
      <c r="T222" s="45"/>
      <c r="U222" s="27">
        <f t="shared" si="52"/>
        <v>0</v>
      </c>
      <c r="V222" s="6"/>
      <c r="W222" s="27">
        <f t="shared" si="53"/>
        <v>0</v>
      </c>
      <c r="X222" s="6"/>
      <c r="Y222" s="27">
        <f t="shared" si="54"/>
        <v>0</v>
      </c>
      <c r="Z222" s="23" t="s">
        <v>32</v>
      </c>
      <c r="AA222" s="1" t="s">
        <v>76</v>
      </c>
    </row>
    <row r="223" spans="1:27" ht="27" x14ac:dyDescent="0.25">
      <c r="A223" s="38">
        <v>221</v>
      </c>
      <c r="B223" s="39" t="s">
        <v>1673</v>
      </c>
      <c r="C223" s="40" t="s">
        <v>1674</v>
      </c>
      <c r="D223" s="47" t="s">
        <v>1675</v>
      </c>
      <c r="E223" s="41">
        <f t="shared" si="44"/>
        <v>1</v>
      </c>
      <c r="F223" s="28">
        <v>357333.58400000003</v>
      </c>
      <c r="G223" s="28">
        <f t="shared" si="45"/>
        <v>357333.58400000003</v>
      </c>
      <c r="H223" s="6"/>
      <c r="I223" s="28">
        <f t="shared" si="46"/>
        <v>0</v>
      </c>
      <c r="J223" s="42"/>
      <c r="K223" s="27">
        <f t="shared" si="47"/>
        <v>0</v>
      </c>
      <c r="L223" s="43">
        <v>1</v>
      </c>
      <c r="M223" s="27">
        <f t="shared" si="48"/>
        <v>357333.58400000003</v>
      </c>
      <c r="N223" s="44"/>
      <c r="O223" s="27">
        <f t="shared" si="49"/>
        <v>0</v>
      </c>
      <c r="P223" s="6"/>
      <c r="Q223" s="27">
        <f t="shared" si="50"/>
        <v>0</v>
      </c>
      <c r="R223" s="6"/>
      <c r="S223" s="27">
        <f t="shared" si="51"/>
        <v>0</v>
      </c>
      <c r="T223" s="45"/>
      <c r="U223" s="27">
        <f t="shared" si="52"/>
        <v>0</v>
      </c>
      <c r="V223" s="6"/>
      <c r="W223" s="27">
        <f t="shared" si="53"/>
        <v>0</v>
      </c>
      <c r="X223" s="6"/>
      <c r="Y223" s="27">
        <f t="shared" si="54"/>
        <v>0</v>
      </c>
      <c r="Z223" s="23" t="s">
        <v>32</v>
      </c>
      <c r="AA223" s="1" t="s">
        <v>76</v>
      </c>
    </row>
    <row r="224" spans="1:27" ht="27" x14ac:dyDescent="0.25">
      <c r="A224" s="38">
        <v>222</v>
      </c>
      <c r="B224" s="39" t="s">
        <v>1676</v>
      </c>
      <c r="C224" s="40" t="s">
        <v>1674</v>
      </c>
      <c r="D224" s="47" t="s">
        <v>1675</v>
      </c>
      <c r="E224" s="41">
        <f t="shared" si="44"/>
        <v>1</v>
      </c>
      <c r="F224" s="28">
        <v>216937.1428</v>
      </c>
      <c r="G224" s="28">
        <f t="shared" si="45"/>
        <v>216937.1428</v>
      </c>
      <c r="H224" s="6"/>
      <c r="I224" s="28">
        <f t="shared" si="46"/>
        <v>0</v>
      </c>
      <c r="J224" s="42"/>
      <c r="K224" s="27">
        <f t="shared" si="47"/>
        <v>0</v>
      </c>
      <c r="L224" s="43">
        <v>1</v>
      </c>
      <c r="M224" s="27">
        <f t="shared" si="48"/>
        <v>216937.1428</v>
      </c>
      <c r="N224" s="44"/>
      <c r="O224" s="27">
        <f t="shared" si="49"/>
        <v>0</v>
      </c>
      <c r="P224" s="6"/>
      <c r="Q224" s="27">
        <f t="shared" si="50"/>
        <v>0</v>
      </c>
      <c r="R224" s="6"/>
      <c r="S224" s="27">
        <f t="shared" si="51"/>
        <v>0</v>
      </c>
      <c r="T224" s="45"/>
      <c r="U224" s="27">
        <f t="shared" si="52"/>
        <v>0</v>
      </c>
      <c r="V224" s="6"/>
      <c r="W224" s="27">
        <f t="shared" si="53"/>
        <v>0</v>
      </c>
      <c r="X224" s="6"/>
      <c r="Y224" s="27">
        <f t="shared" si="54"/>
        <v>0</v>
      </c>
      <c r="Z224" s="23" t="s">
        <v>32</v>
      </c>
      <c r="AA224" s="1" t="s">
        <v>76</v>
      </c>
    </row>
    <row r="225" spans="1:27" ht="34.5" customHeight="1" x14ac:dyDescent="0.25">
      <c r="A225" s="38">
        <v>223</v>
      </c>
      <c r="B225" s="39" t="s">
        <v>1677</v>
      </c>
      <c r="C225" s="47" t="s">
        <v>1678</v>
      </c>
      <c r="D225" s="47" t="s">
        <v>812</v>
      </c>
      <c r="E225" s="41">
        <f t="shared" si="44"/>
        <v>6</v>
      </c>
      <c r="F225" s="28">
        <v>1121665.1590171386</v>
      </c>
      <c r="G225" s="28">
        <f t="shared" si="45"/>
        <v>6729990.9541028319</v>
      </c>
      <c r="H225" s="6">
        <v>1</v>
      </c>
      <c r="I225" s="28">
        <f t="shared" si="46"/>
        <v>1121665.1590171386</v>
      </c>
      <c r="J225" s="42">
        <v>3</v>
      </c>
      <c r="K225" s="27">
        <f t="shared" si="47"/>
        <v>3364995.4770514159</v>
      </c>
      <c r="L225" s="43">
        <v>2</v>
      </c>
      <c r="M225" s="27">
        <f t="shared" si="48"/>
        <v>2243330.3180342773</v>
      </c>
      <c r="N225" s="44"/>
      <c r="O225" s="27">
        <f t="shared" si="49"/>
        <v>0</v>
      </c>
      <c r="P225" s="6"/>
      <c r="Q225" s="27">
        <f t="shared" si="50"/>
        <v>0</v>
      </c>
      <c r="R225" s="6"/>
      <c r="S225" s="27">
        <f t="shared" si="51"/>
        <v>0</v>
      </c>
      <c r="T225" s="45"/>
      <c r="U225" s="27">
        <f t="shared" si="52"/>
        <v>0</v>
      </c>
      <c r="V225" s="6"/>
      <c r="W225" s="27">
        <f t="shared" si="53"/>
        <v>0</v>
      </c>
      <c r="X225" s="6"/>
      <c r="Y225" s="27">
        <f t="shared" si="54"/>
        <v>0</v>
      </c>
      <c r="Z225" s="23" t="s">
        <v>31</v>
      </c>
      <c r="AA225" s="1" t="s">
        <v>76</v>
      </c>
    </row>
    <row r="226" spans="1:27" x14ac:dyDescent="0.25">
      <c r="A226" s="38">
        <v>224</v>
      </c>
      <c r="B226" s="39" t="s">
        <v>1679</v>
      </c>
      <c r="C226" s="47" t="s">
        <v>46</v>
      </c>
      <c r="D226" s="47" t="s">
        <v>1426</v>
      </c>
      <c r="E226" s="41">
        <f t="shared" si="44"/>
        <v>15</v>
      </c>
      <c r="F226" s="28">
        <v>1232114.1201224916</v>
      </c>
      <c r="G226" s="28">
        <f t="shared" si="45"/>
        <v>18481711.801837374</v>
      </c>
      <c r="H226" s="6">
        <v>1</v>
      </c>
      <c r="I226" s="28">
        <f t="shared" si="46"/>
        <v>1232114.1201224916</v>
      </c>
      <c r="J226" s="42">
        <v>3</v>
      </c>
      <c r="K226" s="27">
        <f t="shared" si="47"/>
        <v>3696342.3603674751</v>
      </c>
      <c r="L226" s="43">
        <v>10</v>
      </c>
      <c r="M226" s="27">
        <f t="shared" si="48"/>
        <v>12321141.201224916</v>
      </c>
      <c r="N226" s="44"/>
      <c r="O226" s="27">
        <f t="shared" si="49"/>
        <v>0</v>
      </c>
      <c r="P226" s="6">
        <v>1</v>
      </c>
      <c r="Q226" s="27">
        <f t="shared" si="50"/>
        <v>1232114.1201224916</v>
      </c>
      <c r="R226" s="6"/>
      <c r="S226" s="27">
        <f t="shared" si="51"/>
        <v>0</v>
      </c>
      <c r="T226" s="45"/>
      <c r="U226" s="27">
        <f t="shared" si="52"/>
        <v>0</v>
      </c>
      <c r="V226" s="6"/>
      <c r="W226" s="27">
        <f t="shared" si="53"/>
        <v>0</v>
      </c>
      <c r="X226" s="6"/>
      <c r="Y226" s="27">
        <f t="shared" si="54"/>
        <v>0</v>
      </c>
      <c r="Z226" s="23" t="s">
        <v>31</v>
      </c>
      <c r="AA226" s="1" t="s">
        <v>76</v>
      </c>
    </row>
    <row r="227" spans="1:27" x14ac:dyDescent="0.25">
      <c r="A227" s="38">
        <v>225</v>
      </c>
      <c r="B227" s="39" t="s">
        <v>1680</v>
      </c>
      <c r="C227" s="47" t="s">
        <v>1681</v>
      </c>
      <c r="D227" s="47" t="s">
        <v>1426</v>
      </c>
      <c r="E227" s="41">
        <f t="shared" si="44"/>
        <v>28</v>
      </c>
      <c r="F227" s="28">
        <v>596056.87639306625</v>
      </c>
      <c r="G227" s="28">
        <f t="shared" si="45"/>
        <v>16689592.539005855</v>
      </c>
      <c r="H227" s="6">
        <v>1</v>
      </c>
      <c r="I227" s="28">
        <f t="shared" si="46"/>
        <v>596056.87639306625</v>
      </c>
      <c r="J227" s="42">
        <v>3</v>
      </c>
      <c r="K227" s="27">
        <f t="shared" si="47"/>
        <v>1788170.6291791988</v>
      </c>
      <c r="L227" s="43">
        <v>1</v>
      </c>
      <c r="M227" s="27">
        <f t="shared" si="48"/>
        <v>596056.87639306625</v>
      </c>
      <c r="N227" s="44"/>
      <c r="O227" s="27">
        <f t="shared" si="49"/>
        <v>0</v>
      </c>
      <c r="P227" s="6"/>
      <c r="Q227" s="27">
        <f t="shared" si="50"/>
        <v>0</v>
      </c>
      <c r="R227" s="6">
        <v>2</v>
      </c>
      <c r="S227" s="27">
        <f t="shared" si="51"/>
        <v>1192113.7527861325</v>
      </c>
      <c r="T227" s="45"/>
      <c r="U227" s="27">
        <f t="shared" si="52"/>
        <v>0</v>
      </c>
      <c r="V227" s="6">
        <v>21</v>
      </c>
      <c r="W227" s="27">
        <f t="shared" si="53"/>
        <v>12517194.404254392</v>
      </c>
      <c r="X227" s="6"/>
      <c r="Y227" s="27">
        <f t="shared" si="54"/>
        <v>0</v>
      </c>
      <c r="Z227" s="23" t="s">
        <v>31</v>
      </c>
      <c r="AA227" s="1" t="s">
        <v>60</v>
      </c>
    </row>
    <row r="228" spans="1:27" ht="27" x14ac:dyDescent="0.25">
      <c r="A228" s="38">
        <v>226</v>
      </c>
      <c r="B228" s="39" t="s">
        <v>1682</v>
      </c>
      <c r="C228" s="40" t="s">
        <v>1683</v>
      </c>
      <c r="D228" s="47" t="s">
        <v>1615</v>
      </c>
      <c r="E228" s="41">
        <f t="shared" si="44"/>
        <v>22</v>
      </c>
      <c r="F228" s="28">
        <v>446191.69</v>
      </c>
      <c r="G228" s="28">
        <f t="shared" si="45"/>
        <v>9816217.1799999997</v>
      </c>
      <c r="H228" s="6"/>
      <c r="I228" s="28">
        <f t="shared" si="46"/>
        <v>0</v>
      </c>
      <c r="J228" s="42">
        <v>20</v>
      </c>
      <c r="K228" s="27">
        <f t="shared" si="47"/>
        <v>8923833.8000000007</v>
      </c>
      <c r="L228" s="43">
        <v>1</v>
      </c>
      <c r="M228" s="27">
        <f t="shared" si="48"/>
        <v>446191.69</v>
      </c>
      <c r="N228" s="44"/>
      <c r="O228" s="27">
        <f t="shared" si="49"/>
        <v>0</v>
      </c>
      <c r="P228" s="6"/>
      <c r="Q228" s="27">
        <f t="shared" si="50"/>
        <v>0</v>
      </c>
      <c r="R228" s="6">
        <v>1</v>
      </c>
      <c r="S228" s="27">
        <f t="shared" si="51"/>
        <v>446191.69</v>
      </c>
      <c r="T228" s="45"/>
      <c r="U228" s="27">
        <f t="shared" si="52"/>
        <v>0</v>
      </c>
      <c r="V228" s="6"/>
      <c r="W228" s="27">
        <f t="shared" si="53"/>
        <v>0</v>
      </c>
      <c r="X228" s="6"/>
      <c r="Y228" s="27">
        <f t="shared" si="54"/>
        <v>0</v>
      </c>
      <c r="Z228" s="23" t="s">
        <v>31</v>
      </c>
      <c r="AA228" s="1" t="s">
        <v>41</v>
      </c>
    </row>
    <row r="229" spans="1:27" x14ac:dyDescent="0.25">
      <c r="A229" s="38">
        <v>227</v>
      </c>
      <c r="B229" s="39" t="s">
        <v>1684</v>
      </c>
      <c r="C229" s="40" t="s">
        <v>1685</v>
      </c>
      <c r="D229" s="47" t="s">
        <v>1686</v>
      </c>
      <c r="E229" s="41">
        <f t="shared" si="44"/>
        <v>2</v>
      </c>
      <c r="F229" s="28">
        <v>58822.117700000003</v>
      </c>
      <c r="G229" s="28">
        <f t="shared" si="45"/>
        <v>117644.23540000001</v>
      </c>
      <c r="H229" s="6"/>
      <c r="I229" s="28">
        <f t="shared" si="46"/>
        <v>0</v>
      </c>
      <c r="J229" s="42">
        <v>2</v>
      </c>
      <c r="K229" s="27">
        <f t="shared" si="47"/>
        <v>117644.23540000001</v>
      </c>
      <c r="L229" s="44"/>
      <c r="M229" s="27">
        <f t="shared" si="48"/>
        <v>0</v>
      </c>
      <c r="N229" s="44"/>
      <c r="O229" s="27">
        <f t="shared" si="49"/>
        <v>0</v>
      </c>
      <c r="P229" s="6"/>
      <c r="Q229" s="27">
        <f t="shared" si="50"/>
        <v>0</v>
      </c>
      <c r="R229" s="6"/>
      <c r="S229" s="27">
        <f t="shared" si="51"/>
        <v>0</v>
      </c>
      <c r="T229" s="45"/>
      <c r="U229" s="27">
        <f t="shared" si="52"/>
        <v>0</v>
      </c>
      <c r="V229" s="6"/>
      <c r="W229" s="27">
        <f t="shared" si="53"/>
        <v>0</v>
      </c>
      <c r="X229" s="6"/>
      <c r="Y229" s="27">
        <f t="shared" si="54"/>
        <v>0</v>
      </c>
      <c r="Z229" s="23" t="s">
        <v>31</v>
      </c>
      <c r="AA229" s="1" t="s">
        <v>41</v>
      </c>
    </row>
    <row r="230" spans="1:27" ht="40.5" x14ac:dyDescent="0.25">
      <c r="A230" s="38">
        <v>228</v>
      </c>
      <c r="B230" s="39" t="s">
        <v>1687</v>
      </c>
      <c r="C230" s="40" t="s">
        <v>1688</v>
      </c>
      <c r="D230" s="47" t="s">
        <v>359</v>
      </c>
      <c r="E230" s="41">
        <f t="shared" si="44"/>
        <v>1</v>
      </c>
      <c r="F230" s="28">
        <v>509436.62</v>
      </c>
      <c r="G230" s="28">
        <f t="shared" si="45"/>
        <v>509436.62</v>
      </c>
      <c r="H230" s="6"/>
      <c r="I230" s="28">
        <f t="shared" si="46"/>
        <v>0</v>
      </c>
      <c r="J230" s="42"/>
      <c r="K230" s="27">
        <f t="shared" si="47"/>
        <v>0</v>
      </c>
      <c r="L230" s="44"/>
      <c r="M230" s="27">
        <f t="shared" si="48"/>
        <v>0</v>
      </c>
      <c r="N230" s="44"/>
      <c r="O230" s="27">
        <f t="shared" si="49"/>
        <v>0</v>
      </c>
      <c r="P230" s="6"/>
      <c r="Q230" s="27">
        <f t="shared" si="50"/>
        <v>0</v>
      </c>
      <c r="R230" s="6">
        <v>1</v>
      </c>
      <c r="S230" s="27">
        <f t="shared" si="51"/>
        <v>509436.62</v>
      </c>
      <c r="T230" s="45"/>
      <c r="U230" s="27">
        <f t="shared" si="52"/>
        <v>0</v>
      </c>
      <c r="V230" s="6"/>
      <c r="W230" s="27">
        <f t="shared" si="53"/>
        <v>0</v>
      </c>
      <c r="X230" s="6"/>
      <c r="Y230" s="27">
        <f t="shared" si="54"/>
        <v>0</v>
      </c>
      <c r="Z230" s="23" t="s">
        <v>31</v>
      </c>
      <c r="AA230" s="1" t="s">
        <v>56</v>
      </c>
    </row>
    <row r="231" spans="1:27" ht="27" x14ac:dyDescent="0.25">
      <c r="A231" s="38">
        <v>229</v>
      </c>
      <c r="B231" s="39" t="s">
        <v>1689</v>
      </c>
      <c r="C231" s="47" t="s">
        <v>46</v>
      </c>
      <c r="D231" s="47" t="s">
        <v>1426</v>
      </c>
      <c r="E231" s="41">
        <f t="shared" si="44"/>
        <v>2</v>
      </c>
      <c r="F231" s="28">
        <v>478752.11300000001</v>
      </c>
      <c r="G231" s="28">
        <f t="shared" si="45"/>
        <v>957504.22600000002</v>
      </c>
      <c r="H231" s="6">
        <v>2</v>
      </c>
      <c r="I231" s="28">
        <f t="shared" si="46"/>
        <v>957504.22600000002</v>
      </c>
      <c r="J231" s="42"/>
      <c r="K231" s="27">
        <f t="shared" si="47"/>
        <v>0</v>
      </c>
      <c r="L231" s="44"/>
      <c r="M231" s="27">
        <f t="shared" si="48"/>
        <v>0</v>
      </c>
      <c r="N231" s="44"/>
      <c r="O231" s="27">
        <f t="shared" si="49"/>
        <v>0</v>
      </c>
      <c r="P231" s="6"/>
      <c r="Q231" s="27">
        <f t="shared" si="50"/>
        <v>0</v>
      </c>
      <c r="R231" s="6"/>
      <c r="S231" s="27">
        <f t="shared" si="51"/>
        <v>0</v>
      </c>
      <c r="T231" s="45"/>
      <c r="U231" s="27">
        <f t="shared" si="52"/>
        <v>0</v>
      </c>
      <c r="V231" s="6"/>
      <c r="W231" s="27">
        <f t="shared" si="53"/>
        <v>0</v>
      </c>
      <c r="X231" s="6"/>
      <c r="Y231" s="27">
        <f t="shared" si="54"/>
        <v>0</v>
      </c>
      <c r="Z231" s="23" t="s">
        <v>31</v>
      </c>
      <c r="AA231" s="1" t="s">
        <v>33</v>
      </c>
    </row>
    <row r="232" spans="1:27" ht="27" x14ac:dyDescent="0.25">
      <c r="A232" s="38">
        <v>230</v>
      </c>
      <c r="B232" s="39" t="s">
        <v>1690</v>
      </c>
      <c r="C232" s="40" t="s">
        <v>1691</v>
      </c>
      <c r="D232" s="47" t="s">
        <v>1692</v>
      </c>
      <c r="E232" s="41">
        <f t="shared" si="44"/>
        <v>5</v>
      </c>
      <c r="F232" s="28">
        <v>625746.21085344173</v>
      </c>
      <c r="G232" s="28">
        <f t="shared" si="45"/>
        <v>3128731.0542672086</v>
      </c>
      <c r="H232" s="6"/>
      <c r="I232" s="28">
        <f t="shared" si="46"/>
        <v>0</v>
      </c>
      <c r="J232" s="42"/>
      <c r="K232" s="27">
        <f t="shared" si="47"/>
        <v>0</v>
      </c>
      <c r="L232" s="44"/>
      <c r="M232" s="27">
        <f t="shared" si="48"/>
        <v>0</v>
      </c>
      <c r="N232" s="44"/>
      <c r="O232" s="27">
        <f t="shared" si="49"/>
        <v>0</v>
      </c>
      <c r="P232" s="6"/>
      <c r="Q232" s="27">
        <f t="shared" si="50"/>
        <v>0</v>
      </c>
      <c r="R232" s="6"/>
      <c r="S232" s="27">
        <f t="shared" si="51"/>
        <v>0</v>
      </c>
      <c r="T232" s="45"/>
      <c r="U232" s="27">
        <f t="shared" si="52"/>
        <v>0</v>
      </c>
      <c r="V232" s="6"/>
      <c r="W232" s="27">
        <f t="shared" si="53"/>
        <v>0</v>
      </c>
      <c r="X232" s="6">
        <v>5</v>
      </c>
      <c r="Y232" s="27">
        <f t="shared" si="54"/>
        <v>3128731.0542672086</v>
      </c>
      <c r="Z232" s="23" t="s">
        <v>31</v>
      </c>
      <c r="AA232" s="1" t="s">
        <v>48</v>
      </c>
    </row>
    <row r="233" spans="1:27" ht="27" x14ac:dyDescent="0.25">
      <c r="A233" s="38">
        <v>231</v>
      </c>
      <c r="B233" s="39" t="s">
        <v>1693</v>
      </c>
      <c r="C233" s="40" t="s">
        <v>1694</v>
      </c>
      <c r="D233" s="47" t="s">
        <v>812</v>
      </c>
      <c r="E233" s="41">
        <f t="shared" si="44"/>
        <v>21</v>
      </c>
      <c r="F233" s="28">
        <v>1719278.9180000001</v>
      </c>
      <c r="G233" s="28">
        <f t="shared" si="45"/>
        <v>36104857.278000005</v>
      </c>
      <c r="H233" s="6"/>
      <c r="I233" s="28">
        <f t="shared" si="46"/>
        <v>0</v>
      </c>
      <c r="J233" s="42"/>
      <c r="K233" s="27">
        <f t="shared" si="47"/>
        <v>0</v>
      </c>
      <c r="L233" s="43">
        <v>1</v>
      </c>
      <c r="M233" s="27">
        <f t="shared" si="48"/>
        <v>1719278.9180000001</v>
      </c>
      <c r="N233" s="44"/>
      <c r="O233" s="27">
        <f t="shared" si="49"/>
        <v>0</v>
      </c>
      <c r="P233" s="6"/>
      <c r="Q233" s="27">
        <f t="shared" si="50"/>
        <v>0</v>
      </c>
      <c r="R233" s="6"/>
      <c r="S233" s="27">
        <f t="shared" si="51"/>
        <v>0</v>
      </c>
      <c r="T233" s="45"/>
      <c r="U233" s="27">
        <f t="shared" si="52"/>
        <v>0</v>
      </c>
      <c r="V233" s="6"/>
      <c r="W233" s="27">
        <f t="shared" si="53"/>
        <v>0</v>
      </c>
      <c r="X233" s="6">
        <v>20</v>
      </c>
      <c r="Y233" s="27">
        <f t="shared" si="54"/>
        <v>34385578.359999999</v>
      </c>
      <c r="Z233" s="23" t="s">
        <v>31</v>
      </c>
      <c r="AA233" s="1" t="s">
        <v>48</v>
      </c>
    </row>
    <row r="234" spans="1:27" ht="27" x14ac:dyDescent="0.25">
      <c r="A234" s="38">
        <v>232</v>
      </c>
      <c r="B234" s="39" t="s">
        <v>1695</v>
      </c>
      <c r="C234" s="40" t="s">
        <v>1694</v>
      </c>
      <c r="D234" s="47" t="s">
        <v>1615</v>
      </c>
      <c r="E234" s="41">
        <f t="shared" si="44"/>
        <v>1</v>
      </c>
      <c r="F234" s="28">
        <v>1886765.0501999999</v>
      </c>
      <c r="G234" s="28">
        <f t="shared" si="45"/>
        <v>1886765.0501999999</v>
      </c>
      <c r="H234" s="6"/>
      <c r="I234" s="28">
        <f t="shared" si="46"/>
        <v>0</v>
      </c>
      <c r="J234" s="42"/>
      <c r="K234" s="27">
        <f t="shared" si="47"/>
        <v>0</v>
      </c>
      <c r="L234" s="43">
        <v>1</v>
      </c>
      <c r="M234" s="27">
        <f t="shared" si="48"/>
        <v>1886765.0501999999</v>
      </c>
      <c r="N234" s="44"/>
      <c r="O234" s="27">
        <f t="shared" si="49"/>
        <v>0</v>
      </c>
      <c r="P234" s="6"/>
      <c r="Q234" s="27">
        <f t="shared" si="50"/>
        <v>0</v>
      </c>
      <c r="R234" s="6"/>
      <c r="S234" s="27">
        <f t="shared" si="51"/>
        <v>0</v>
      </c>
      <c r="T234" s="45"/>
      <c r="U234" s="27">
        <f t="shared" si="52"/>
        <v>0</v>
      </c>
      <c r="V234" s="6"/>
      <c r="W234" s="27">
        <f t="shared" si="53"/>
        <v>0</v>
      </c>
      <c r="X234" s="6"/>
      <c r="Y234" s="27">
        <f t="shared" si="54"/>
        <v>0</v>
      </c>
      <c r="Z234" s="23" t="s">
        <v>31</v>
      </c>
      <c r="AA234" s="1" t="s">
        <v>76</v>
      </c>
    </row>
    <row r="235" spans="1:27" ht="67.5" x14ac:dyDescent="0.25">
      <c r="A235" s="38">
        <v>233</v>
      </c>
      <c r="B235" s="39" t="s">
        <v>1696</v>
      </c>
      <c r="C235" s="47" t="s">
        <v>1697</v>
      </c>
      <c r="D235" s="47" t="s">
        <v>359</v>
      </c>
      <c r="E235" s="41">
        <f t="shared" si="44"/>
        <v>13</v>
      </c>
      <c r="F235" s="28">
        <v>95499.817240000004</v>
      </c>
      <c r="G235" s="28">
        <f t="shared" si="45"/>
        <v>1241497.6241200001</v>
      </c>
      <c r="H235" s="6"/>
      <c r="I235" s="28">
        <f t="shared" si="46"/>
        <v>0</v>
      </c>
      <c r="J235" s="42">
        <v>2</v>
      </c>
      <c r="K235" s="27">
        <f t="shared" si="47"/>
        <v>190999.63448000001</v>
      </c>
      <c r="L235" s="43">
        <v>1</v>
      </c>
      <c r="M235" s="27">
        <f t="shared" si="48"/>
        <v>95499.817240000004</v>
      </c>
      <c r="N235" s="44"/>
      <c r="O235" s="27">
        <f t="shared" si="49"/>
        <v>0</v>
      </c>
      <c r="P235" s="6"/>
      <c r="Q235" s="27">
        <f t="shared" si="50"/>
        <v>0</v>
      </c>
      <c r="R235" s="6">
        <v>5</v>
      </c>
      <c r="S235" s="27">
        <f t="shared" si="51"/>
        <v>477499.08620000002</v>
      </c>
      <c r="T235" s="45">
        <v>4</v>
      </c>
      <c r="U235" s="27">
        <f t="shared" si="52"/>
        <v>381999.26896000002</v>
      </c>
      <c r="V235" s="6">
        <v>1</v>
      </c>
      <c r="W235" s="27">
        <f t="shared" si="53"/>
        <v>95499.817240000004</v>
      </c>
      <c r="X235" s="6"/>
      <c r="Y235" s="27">
        <f t="shared" si="54"/>
        <v>0</v>
      </c>
      <c r="Z235" s="23" t="s">
        <v>31</v>
      </c>
      <c r="AA235" s="1" t="s">
        <v>56</v>
      </c>
    </row>
    <row r="236" spans="1:27" ht="40.5" x14ac:dyDescent="0.25">
      <c r="A236" s="38">
        <v>234</v>
      </c>
      <c r="B236" s="39" t="s">
        <v>1698</v>
      </c>
      <c r="C236" s="47" t="s">
        <v>1699</v>
      </c>
      <c r="D236" s="51" t="s">
        <v>359</v>
      </c>
      <c r="E236" s="41">
        <f t="shared" si="44"/>
        <v>7</v>
      </c>
      <c r="F236" s="28">
        <v>55930</v>
      </c>
      <c r="G236" s="28">
        <f t="shared" si="45"/>
        <v>391510</v>
      </c>
      <c r="H236" s="6"/>
      <c r="I236" s="28">
        <f t="shared" si="46"/>
        <v>0</v>
      </c>
      <c r="J236" s="42"/>
      <c r="K236" s="27">
        <f t="shared" si="47"/>
        <v>0</v>
      </c>
      <c r="L236" s="43">
        <v>1</v>
      </c>
      <c r="M236" s="27">
        <f t="shared" si="48"/>
        <v>55930</v>
      </c>
      <c r="N236" s="44"/>
      <c r="O236" s="27">
        <f t="shared" si="49"/>
        <v>0</v>
      </c>
      <c r="P236" s="6"/>
      <c r="Q236" s="27">
        <f t="shared" si="50"/>
        <v>0</v>
      </c>
      <c r="R236" s="6"/>
      <c r="S236" s="27">
        <f t="shared" si="51"/>
        <v>0</v>
      </c>
      <c r="T236" s="45">
        <v>4</v>
      </c>
      <c r="U236" s="27">
        <f t="shared" si="52"/>
        <v>223720</v>
      </c>
      <c r="V236" s="6">
        <v>2</v>
      </c>
      <c r="W236" s="27">
        <f t="shared" si="53"/>
        <v>111860</v>
      </c>
      <c r="X236" s="6"/>
      <c r="Y236" s="27">
        <f t="shared" si="54"/>
        <v>0</v>
      </c>
      <c r="Z236" s="23" t="s">
        <v>31</v>
      </c>
      <c r="AA236" s="1" t="s">
        <v>1193</v>
      </c>
    </row>
    <row r="237" spans="1:27" ht="67.5" x14ac:dyDescent="0.25">
      <c r="A237" s="38">
        <v>235</v>
      </c>
      <c r="B237" s="39" t="s">
        <v>1700</v>
      </c>
      <c r="C237" s="40" t="s">
        <v>1699</v>
      </c>
      <c r="D237" s="47" t="s">
        <v>359</v>
      </c>
      <c r="E237" s="41">
        <f t="shared" si="44"/>
        <v>9</v>
      </c>
      <c r="F237" s="28">
        <v>66279.417799999996</v>
      </c>
      <c r="G237" s="28">
        <f t="shared" si="45"/>
        <v>596514.7601999999</v>
      </c>
      <c r="H237" s="6"/>
      <c r="I237" s="28">
        <f t="shared" si="46"/>
        <v>0</v>
      </c>
      <c r="J237" s="42">
        <v>2</v>
      </c>
      <c r="K237" s="27">
        <f t="shared" si="47"/>
        <v>132558.83559999999</v>
      </c>
      <c r="L237" s="43">
        <v>1</v>
      </c>
      <c r="M237" s="27">
        <f t="shared" si="48"/>
        <v>66279.417799999996</v>
      </c>
      <c r="N237" s="44"/>
      <c r="O237" s="27">
        <f t="shared" si="49"/>
        <v>0</v>
      </c>
      <c r="P237" s="6"/>
      <c r="Q237" s="27">
        <f t="shared" si="50"/>
        <v>0</v>
      </c>
      <c r="R237" s="6">
        <v>5</v>
      </c>
      <c r="S237" s="27">
        <f t="shared" si="51"/>
        <v>331397.08899999998</v>
      </c>
      <c r="T237" s="45"/>
      <c r="U237" s="27">
        <f t="shared" si="52"/>
        <v>0</v>
      </c>
      <c r="V237" s="6">
        <v>1</v>
      </c>
      <c r="W237" s="27">
        <f t="shared" si="53"/>
        <v>66279.417799999996</v>
      </c>
      <c r="X237" s="6"/>
      <c r="Y237" s="27">
        <f t="shared" si="54"/>
        <v>0</v>
      </c>
      <c r="Z237" s="23" t="s">
        <v>31</v>
      </c>
      <c r="AA237" s="1" t="s">
        <v>56</v>
      </c>
    </row>
    <row r="238" spans="1:27" ht="67.5" x14ac:dyDescent="0.25">
      <c r="A238" s="38">
        <v>236</v>
      </c>
      <c r="B238" s="39" t="s">
        <v>1701</v>
      </c>
      <c r="C238" s="47" t="s">
        <v>1699</v>
      </c>
      <c r="D238" s="47" t="s">
        <v>359</v>
      </c>
      <c r="E238" s="41">
        <f t="shared" si="44"/>
        <v>12</v>
      </c>
      <c r="F238" s="28">
        <v>135660</v>
      </c>
      <c r="G238" s="28">
        <f t="shared" si="45"/>
        <v>1627920</v>
      </c>
      <c r="H238" s="6"/>
      <c r="I238" s="28">
        <f t="shared" si="46"/>
        <v>0</v>
      </c>
      <c r="J238" s="42">
        <v>2</v>
      </c>
      <c r="K238" s="27">
        <f t="shared" si="47"/>
        <v>271320</v>
      </c>
      <c r="L238" s="43">
        <v>2</v>
      </c>
      <c r="M238" s="27">
        <f t="shared" si="48"/>
        <v>271320</v>
      </c>
      <c r="N238" s="44"/>
      <c r="O238" s="27">
        <f t="shared" si="49"/>
        <v>0</v>
      </c>
      <c r="P238" s="6"/>
      <c r="Q238" s="27">
        <f t="shared" si="50"/>
        <v>0</v>
      </c>
      <c r="R238" s="6">
        <v>2</v>
      </c>
      <c r="S238" s="27">
        <f t="shared" si="51"/>
        <v>271320</v>
      </c>
      <c r="T238" s="45">
        <v>4</v>
      </c>
      <c r="U238" s="27">
        <f t="shared" si="52"/>
        <v>542640</v>
      </c>
      <c r="V238" s="6">
        <v>2</v>
      </c>
      <c r="W238" s="27">
        <f t="shared" si="53"/>
        <v>271320</v>
      </c>
      <c r="X238" s="6"/>
      <c r="Y238" s="27">
        <f t="shared" si="54"/>
        <v>0</v>
      </c>
      <c r="Z238" s="23" t="s">
        <v>31</v>
      </c>
      <c r="AA238" s="1" t="s">
        <v>1193</v>
      </c>
    </row>
    <row r="239" spans="1:27" ht="40.5" x14ac:dyDescent="0.25">
      <c r="A239" s="38">
        <v>237</v>
      </c>
      <c r="B239" s="39" t="s">
        <v>1702</v>
      </c>
      <c r="C239" s="40" t="s">
        <v>1699</v>
      </c>
      <c r="D239" s="47" t="s">
        <v>359</v>
      </c>
      <c r="E239" s="41">
        <f t="shared" si="44"/>
        <v>9</v>
      </c>
      <c r="F239" s="28">
        <v>235663.435</v>
      </c>
      <c r="G239" s="28">
        <f t="shared" si="45"/>
        <v>2120970.915</v>
      </c>
      <c r="H239" s="6">
        <v>1</v>
      </c>
      <c r="I239" s="28">
        <f t="shared" si="46"/>
        <v>235663.435</v>
      </c>
      <c r="J239" s="42"/>
      <c r="K239" s="27">
        <f t="shared" si="47"/>
        <v>0</v>
      </c>
      <c r="L239" s="43">
        <v>4</v>
      </c>
      <c r="M239" s="27">
        <f t="shared" si="48"/>
        <v>942653.74</v>
      </c>
      <c r="N239" s="44"/>
      <c r="O239" s="27">
        <f t="shared" si="49"/>
        <v>0</v>
      </c>
      <c r="P239" s="6"/>
      <c r="Q239" s="27">
        <f t="shared" si="50"/>
        <v>0</v>
      </c>
      <c r="R239" s="6"/>
      <c r="S239" s="27">
        <f t="shared" si="51"/>
        <v>0</v>
      </c>
      <c r="T239" s="45"/>
      <c r="U239" s="27">
        <f t="shared" si="52"/>
        <v>0</v>
      </c>
      <c r="V239" s="6">
        <v>4</v>
      </c>
      <c r="W239" s="27">
        <f t="shared" si="53"/>
        <v>942653.74</v>
      </c>
      <c r="X239" s="6"/>
      <c r="Y239" s="27">
        <f t="shared" si="54"/>
        <v>0</v>
      </c>
      <c r="Z239" s="23" t="s">
        <v>31</v>
      </c>
      <c r="AA239" s="1" t="s">
        <v>60</v>
      </c>
    </row>
    <row r="240" spans="1:27" ht="67.5" x14ac:dyDescent="0.25">
      <c r="A240" s="38">
        <v>238</v>
      </c>
      <c r="B240" s="39" t="s">
        <v>1703</v>
      </c>
      <c r="C240" s="40" t="s">
        <v>1699</v>
      </c>
      <c r="D240" s="47" t="s">
        <v>359</v>
      </c>
      <c r="E240" s="41">
        <f t="shared" si="44"/>
        <v>26</v>
      </c>
      <c r="F240" s="28">
        <v>29624.761259993509</v>
      </c>
      <c r="G240" s="28">
        <f t="shared" si="45"/>
        <v>770243.7927598313</v>
      </c>
      <c r="H240" s="6">
        <v>25</v>
      </c>
      <c r="I240" s="28">
        <f t="shared" si="46"/>
        <v>740619.03149983776</v>
      </c>
      <c r="J240" s="42"/>
      <c r="K240" s="27">
        <f t="shared" si="47"/>
        <v>0</v>
      </c>
      <c r="L240" s="43"/>
      <c r="M240" s="27">
        <f t="shared" si="48"/>
        <v>0</v>
      </c>
      <c r="N240" s="44"/>
      <c r="O240" s="27">
        <f t="shared" si="49"/>
        <v>0</v>
      </c>
      <c r="P240" s="6"/>
      <c r="Q240" s="27">
        <f t="shared" si="50"/>
        <v>0</v>
      </c>
      <c r="R240" s="6"/>
      <c r="S240" s="27">
        <f t="shared" si="51"/>
        <v>0</v>
      </c>
      <c r="T240" s="45"/>
      <c r="U240" s="27">
        <f t="shared" si="52"/>
        <v>0</v>
      </c>
      <c r="V240" s="6">
        <v>1</v>
      </c>
      <c r="W240" s="27">
        <f t="shared" si="53"/>
        <v>29624.761259993509</v>
      </c>
      <c r="X240" s="6"/>
      <c r="Y240" s="27">
        <f t="shared" si="54"/>
        <v>0</v>
      </c>
      <c r="Z240" s="23" t="s">
        <v>31</v>
      </c>
      <c r="AA240" s="1" t="s">
        <v>33</v>
      </c>
    </row>
    <row r="241" spans="1:27" ht="67.5" x14ac:dyDescent="0.25">
      <c r="A241" s="38">
        <v>239</v>
      </c>
      <c r="B241" s="39" t="s">
        <v>1704</v>
      </c>
      <c r="C241" s="40" t="s">
        <v>1699</v>
      </c>
      <c r="D241" s="47" t="s">
        <v>359</v>
      </c>
      <c r="E241" s="41">
        <f t="shared" si="44"/>
        <v>11</v>
      </c>
      <c r="F241" s="28">
        <v>80117.804326365411</v>
      </c>
      <c r="G241" s="28">
        <f t="shared" si="45"/>
        <v>881295.84759001946</v>
      </c>
      <c r="H241" s="6">
        <v>3</v>
      </c>
      <c r="I241" s="28">
        <f t="shared" si="46"/>
        <v>240353.41297909623</v>
      </c>
      <c r="J241" s="42"/>
      <c r="K241" s="27">
        <f t="shared" si="47"/>
        <v>0</v>
      </c>
      <c r="L241" s="43"/>
      <c r="M241" s="27">
        <f t="shared" si="48"/>
        <v>0</v>
      </c>
      <c r="N241" s="44"/>
      <c r="O241" s="27">
        <f t="shared" si="49"/>
        <v>0</v>
      </c>
      <c r="P241" s="6"/>
      <c r="Q241" s="27">
        <f t="shared" si="50"/>
        <v>0</v>
      </c>
      <c r="R241" s="6"/>
      <c r="S241" s="27">
        <f t="shared" si="51"/>
        <v>0</v>
      </c>
      <c r="T241" s="45">
        <v>2</v>
      </c>
      <c r="U241" s="27">
        <f t="shared" si="52"/>
        <v>160235.60865273082</v>
      </c>
      <c r="V241" s="6">
        <v>6</v>
      </c>
      <c r="W241" s="27">
        <f t="shared" si="53"/>
        <v>480706.82595819246</v>
      </c>
      <c r="X241" s="6"/>
      <c r="Y241" s="27">
        <f t="shared" si="54"/>
        <v>0</v>
      </c>
      <c r="Z241" s="23" t="s">
        <v>31</v>
      </c>
      <c r="AA241" s="1" t="s">
        <v>60</v>
      </c>
    </row>
    <row r="242" spans="1:27" ht="67.5" x14ac:dyDescent="0.25">
      <c r="A242" s="38">
        <v>240</v>
      </c>
      <c r="B242" s="39" t="s">
        <v>1705</v>
      </c>
      <c r="C242" s="47" t="s">
        <v>1699</v>
      </c>
      <c r="D242" s="47" t="s">
        <v>359</v>
      </c>
      <c r="E242" s="41">
        <f t="shared" si="44"/>
        <v>11</v>
      </c>
      <c r="F242" s="28">
        <v>147864.2311899089</v>
      </c>
      <c r="G242" s="28">
        <f t="shared" si="45"/>
        <v>1626506.5430889979</v>
      </c>
      <c r="H242" s="6">
        <v>5</v>
      </c>
      <c r="I242" s="28">
        <f t="shared" si="46"/>
        <v>739321.15594954451</v>
      </c>
      <c r="J242" s="42"/>
      <c r="K242" s="27">
        <f t="shared" si="47"/>
        <v>0</v>
      </c>
      <c r="L242" s="43"/>
      <c r="M242" s="27">
        <f t="shared" si="48"/>
        <v>0</v>
      </c>
      <c r="N242" s="44"/>
      <c r="O242" s="27">
        <f t="shared" si="49"/>
        <v>0</v>
      </c>
      <c r="P242" s="6"/>
      <c r="Q242" s="27">
        <f t="shared" si="50"/>
        <v>0</v>
      </c>
      <c r="R242" s="6">
        <v>1</v>
      </c>
      <c r="S242" s="27">
        <f t="shared" si="51"/>
        <v>147864.2311899089</v>
      </c>
      <c r="T242" s="45"/>
      <c r="U242" s="27">
        <f t="shared" si="52"/>
        <v>0</v>
      </c>
      <c r="V242" s="6">
        <v>5</v>
      </c>
      <c r="W242" s="27">
        <f t="shared" si="53"/>
        <v>739321.15594954451</v>
      </c>
      <c r="X242" s="6"/>
      <c r="Y242" s="27">
        <f t="shared" si="54"/>
        <v>0</v>
      </c>
      <c r="Z242" s="23" t="s">
        <v>31</v>
      </c>
      <c r="AA242" s="1" t="s">
        <v>33</v>
      </c>
    </row>
    <row r="243" spans="1:27" ht="67.5" x14ac:dyDescent="0.25">
      <c r="A243" s="38">
        <v>241</v>
      </c>
      <c r="B243" s="39" t="s">
        <v>1706</v>
      </c>
      <c r="C243" s="40" t="s">
        <v>1699</v>
      </c>
      <c r="D243" s="47" t="s">
        <v>359</v>
      </c>
      <c r="E243" s="41">
        <f t="shared" si="44"/>
        <v>3</v>
      </c>
      <c r="F243" s="28">
        <v>30745.92272575961</v>
      </c>
      <c r="G243" s="28">
        <f t="shared" si="45"/>
        <v>92237.768177278835</v>
      </c>
      <c r="H243" s="6"/>
      <c r="I243" s="28">
        <f t="shared" si="46"/>
        <v>0</v>
      </c>
      <c r="J243" s="42"/>
      <c r="K243" s="27">
        <f t="shared" si="47"/>
        <v>0</v>
      </c>
      <c r="L243" s="43"/>
      <c r="M243" s="27">
        <f t="shared" si="48"/>
        <v>0</v>
      </c>
      <c r="N243" s="44"/>
      <c r="O243" s="27">
        <f t="shared" si="49"/>
        <v>0</v>
      </c>
      <c r="P243" s="6"/>
      <c r="Q243" s="27">
        <f t="shared" si="50"/>
        <v>0</v>
      </c>
      <c r="R243" s="6">
        <v>2</v>
      </c>
      <c r="S243" s="27">
        <f t="shared" si="51"/>
        <v>61491.845451519221</v>
      </c>
      <c r="T243" s="45"/>
      <c r="U243" s="27">
        <f t="shared" si="52"/>
        <v>0</v>
      </c>
      <c r="V243" s="6">
        <v>1</v>
      </c>
      <c r="W243" s="27">
        <f t="shared" si="53"/>
        <v>30745.92272575961</v>
      </c>
      <c r="X243" s="6"/>
      <c r="Y243" s="27">
        <f t="shared" si="54"/>
        <v>0</v>
      </c>
      <c r="Z243" s="23" t="s">
        <v>31</v>
      </c>
      <c r="AA243" s="1" t="s">
        <v>56</v>
      </c>
    </row>
    <row r="244" spans="1:27" ht="67.5" x14ac:dyDescent="0.25">
      <c r="A244" s="38">
        <v>242</v>
      </c>
      <c r="B244" s="39" t="s">
        <v>1707</v>
      </c>
      <c r="C244" s="47" t="s">
        <v>1699</v>
      </c>
      <c r="D244" s="47" t="s">
        <v>359</v>
      </c>
      <c r="E244" s="41">
        <f t="shared" si="44"/>
        <v>5</v>
      </c>
      <c r="F244" s="28">
        <v>39290.382938877163</v>
      </c>
      <c r="G244" s="28">
        <f t="shared" si="45"/>
        <v>196451.91469438581</v>
      </c>
      <c r="H244" s="6"/>
      <c r="I244" s="28">
        <f t="shared" si="46"/>
        <v>0</v>
      </c>
      <c r="J244" s="42"/>
      <c r="K244" s="27">
        <f t="shared" si="47"/>
        <v>0</v>
      </c>
      <c r="L244" s="43"/>
      <c r="M244" s="27">
        <f t="shared" si="48"/>
        <v>0</v>
      </c>
      <c r="N244" s="44"/>
      <c r="O244" s="27">
        <f t="shared" si="49"/>
        <v>0</v>
      </c>
      <c r="P244" s="6"/>
      <c r="Q244" s="27">
        <f t="shared" si="50"/>
        <v>0</v>
      </c>
      <c r="R244" s="6">
        <v>4</v>
      </c>
      <c r="S244" s="27">
        <f t="shared" si="51"/>
        <v>157161.53175550865</v>
      </c>
      <c r="T244" s="45"/>
      <c r="U244" s="27">
        <f t="shared" si="52"/>
        <v>0</v>
      </c>
      <c r="V244" s="6">
        <v>1</v>
      </c>
      <c r="W244" s="27">
        <f t="shared" si="53"/>
        <v>39290.382938877163</v>
      </c>
      <c r="X244" s="6"/>
      <c r="Y244" s="27">
        <f t="shared" si="54"/>
        <v>0</v>
      </c>
      <c r="Z244" s="23" t="s">
        <v>31</v>
      </c>
      <c r="AA244" s="1" t="s">
        <v>56</v>
      </c>
    </row>
    <row r="245" spans="1:27" ht="67.5" x14ac:dyDescent="0.25">
      <c r="A245" s="38">
        <v>243</v>
      </c>
      <c r="B245" s="39" t="s">
        <v>1708</v>
      </c>
      <c r="C245" s="40" t="s">
        <v>1699</v>
      </c>
      <c r="D245" s="47" t="s">
        <v>359</v>
      </c>
      <c r="E245" s="41">
        <f>+H245+J245+L245+N245+P245+R245+T245+V245+X245</f>
        <v>51</v>
      </c>
      <c r="F245" s="28">
        <v>38985.283440745006</v>
      </c>
      <c r="G245" s="28">
        <f t="shared" si="45"/>
        <v>1988249.4554779953</v>
      </c>
      <c r="H245" s="6">
        <v>50</v>
      </c>
      <c r="I245" s="28">
        <f t="shared" si="46"/>
        <v>1949264.1720372504</v>
      </c>
      <c r="J245" s="42"/>
      <c r="K245" s="27" t="s">
        <v>1709</v>
      </c>
      <c r="L245" s="43"/>
      <c r="M245" s="27">
        <f t="shared" si="48"/>
        <v>0</v>
      </c>
      <c r="N245" s="44"/>
      <c r="O245" s="27">
        <f t="shared" si="49"/>
        <v>0</v>
      </c>
      <c r="P245" s="6"/>
      <c r="Q245" s="27">
        <f t="shared" si="50"/>
        <v>0</v>
      </c>
      <c r="R245" s="6"/>
      <c r="S245" s="27">
        <f t="shared" si="51"/>
        <v>0</v>
      </c>
      <c r="T245" s="45"/>
      <c r="U245" s="27">
        <f t="shared" si="52"/>
        <v>0</v>
      </c>
      <c r="V245" s="6">
        <v>1</v>
      </c>
      <c r="W245" s="27">
        <f t="shared" si="53"/>
        <v>38985.283440745006</v>
      </c>
      <c r="X245" s="6"/>
      <c r="Y245" s="27">
        <f t="shared" si="54"/>
        <v>0</v>
      </c>
      <c r="Z245" s="23" t="s">
        <v>31</v>
      </c>
      <c r="AA245" s="1" t="s">
        <v>33</v>
      </c>
    </row>
    <row r="246" spans="1:27" ht="67.5" x14ac:dyDescent="0.25">
      <c r="A246" s="38">
        <v>244</v>
      </c>
      <c r="B246" s="39" t="s">
        <v>1710</v>
      </c>
      <c r="C246" s="40" t="s">
        <v>1699</v>
      </c>
      <c r="D246" s="47" t="s">
        <v>359</v>
      </c>
      <c r="E246" s="41">
        <f t="shared" si="44"/>
        <v>27</v>
      </c>
      <c r="F246" s="28">
        <v>40521.426736249749</v>
      </c>
      <c r="G246" s="28">
        <f t="shared" si="45"/>
        <v>1094078.5218787433</v>
      </c>
      <c r="H246" s="43">
        <v>5</v>
      </c>
      <c r="I246" s="28">
        <f t="shared" si="46"/>
        <v>202607.13368124876</v>
      </c>
      <c r="J246" s="42"/>
      <c r="K246" s="27">
        <f t="shared" si="47"/>
        <v>0</v>
      </c>
      <c r="L246" s="43"/>
      <c r="M246" s="27">
        <f t="shared" si="48"/>
        <v>0</v>
      </c>
      <c r="N246" s="44"/>
      <c r="O246" s="27">
        <f t="shared" si="49"/>
        <v>0</v>
      </c>
      <c r="P246" s="6"/>
      <c r="Q246" s="27">
        <f t="shared" si="50"/>
        <v>0</v>
      </c>
      <c r="R246" s="6">
        <v>4</v>
      </c>
      <c r="S246" s="27">
        <f t="shared" si="51"/>
        <v>162085.70694499899</v>
      </c>
      <c r="T246" s="45">
        <v>2</v>
      </c>
      <c r="U246" s="27">
        <f t="shared" si="52"/>
        <v>81042.853472499497</v>
      </c>
      <c r="V246" s="6">
        <v>16</v>
      </c>
      <c r="W246" s="27">
        <f t="shared" si="53"/>
        <v>648342.82777999598</v>
      </c>
      <c r="X246" s="6"/>
      <c r="Y246" s="27">
        <f t="shared" si="54"/>
        <v>0</v>
      </c>
      <c r="Z246" s="23" t="s">
        <v>31</v>
      </c>
      <c r="AA246" s="1" t="s">
        <v>60</v>
      </c>
    </row>
    <row r="247" spans="1:27" x14ac:dyDescent="0.25">
      <c r="A247" s="38">
        <v>245</v>
      </c>
      <c r="B247" s="46" t="s">
        <v>1711</v>
      </c>
      <c r="C247" s="40" t="s">
        <v>46</v>
      </c>
      <c r="D247" s="46" t="s">
        <v>359</v>
      </c>
      <c r="E247" s="41">
        <f t="shared" si="44"/>
        <v>7</v>
      </c>
      <c r="F247" s="28">
        <v>19040</v>
      </c>
      <c r="G247" s="28">
        <f t="shared" si="45"/>
        <v>133280</v>
      </c>
      <c r="H247" s="6"/>
      <c r="I247" s="28">
        <f t="shared" si="46"/>
        <v>0</v>
      </c>
      <c r="J247" s="42"/>
      <c r="K247" s="27">
        <f t="shared" si="47"/>
        <v>0</v>
      </c>
      <c r="L247" s="44"/>
      <c r="M247" s="27">
        <f t="shared" si="48"/>
        <v>0</v>
      </c>
      <c r="N247" s="44"/>
      <c r="O247" s="27">
        <f t="shared" si="49"/>
        <v>0</v>
      </c>
      <c r="P247" s="6"/>
      <c r="Q247" s="27">
        <f t="shared" si="50"/>
        <v>0</v>
      </c>
      <c r="R247" s="6">
        <v>4</v>
      </c>
      <c r="S247" s="27">
        <f t="shared" si="51"/>
        <v>76160</v>
      </c>
      <c r="T247" s="45"/>
      <c r="U247" s="27">
        <f t="shared" si="52"/>
        <v>0</v>
      </c>
      <c r="V247" s="6">
        <f>1+2</f>
        <v>3</v>
      </c>
      <c r="W247" s="27">
        <f t="shared" si="53"/>
        <v>57120</v>
      </c>
      <c r="X247" s="6"/>
      <c r="Y247" s="27">
        <f t="shared" si="54"/>
        <v>0</v>
      </c>
      <c r="Z247" s="23" t="s">
        <v>32</v>
      </c>
      <c r="AA247" s="1" t="s">
        <v>56</v>
      </c>
    </row>
    <row r="248" spans="1:27" ht="27" x14ac:dyDescent="0.25">
      <c r="A248" s="38">
        <v>246</v>
      </c>
      <c r="B248" s="39" t="s">
        <v>1712</v>
      </c>
      <c r="C248" s="47" t="s">
        <v>1713</v>
      </c>
      <c r="D248" s="47" t="s">
        <v>1714</v>
      </c>
      <c r="E248" s="41">
        <f t="shared" si="44"/>
        <v>11</v>
      </c>
      <c r="F248" s="28">
        <v>21001.119999999999</v>
      </c>
      <c r="G248" s="28">
        <f t="shared" si="45"/>
        <v>231012.31999999998</v>
      </c>
      <c r="H248" s="43">
        <v>2</v>
      </c>
      <c r="I248" s="28">
        <f t="shared" si="46"/>
        <v>42002.239999999998</v>
      </c>
      <c r="J248" s="42">
        <v>5</v>
      </c>
      <c r="K248" s="27">
        <f t="shared" si="47"/>
        <v>105005.59999999999</v>
      </c>
      <c r="L248" s="44"/>
      <c r="M248" s="27">
        <f t="shared" si="48"/>
        <v>0</v>
      </c>
      <c r="N248" s="44"/>
      <c r="O248" s="27">
        <f t="shared" si="49"/>
        <v>0</v>
      </c>
      <c r="P248" s="6"/>
      <c r="Q248" s="27">
        <f t="shared" si="50"/>
        <v>0</v>
      </c>
      <c r="R248" s="6">
        <v>2</v>
      </c>
      <c r="S248" s="27">
        <f t="shared" si="51"/>
        <v>42002.239999999998</v>
      </c>
      <c r="T248" s="45"/>
      <c r="U248" s="27">
        <f t="shared" si="52"/>
        <v>0</v>
      </c>
      <c r="V248" s="6">
        <v>2</v>
      </c>
      <c r="W248" s="27">
        <f t="shared" si="53"/>
        <v>42002.239999999998</v>
      </c>
      <c r="X248" s="6"/>
      <c r="Y248" s="27">
        <f t="shared" si="54"/>
        <v>0</v>
      </c>
      <c r="Z248" s="23" t="s">
        <v>32</v>
      </c>
      <c r="AA248" s="1" t="s">
        <v>41</v>
      </c>
    </row>
    <row r="249" spans="1:27" ht="27" x14ac:dyDescent="0.25">
      <c r="A249" s="38">
        <v>247</v>
      </c>
      <c r="B249" s="39" t="s">
        <v>1715</v>
      </c>
      <c r="C249" s="47" t="s">
        <v>46</v>
      </c>
      <c r="D249" s="47" t="s">
        <v>1714</v>
      </c>
      <c r="E249" s="41">
        <f t="shared" si="44"/>
        <v>9</v>
      </c>
      <c r="F249" s="28">
        <v>157423.00271110318</v>
      </c>
      <c r="G249" s="28">
        <f t="shared" si="45"/>
        <v>1416807.0243999287</v>
      </c>
      <c r="H249" s="43">
        <v>5</v>
      </c>
      <c r="I249" s="28">
        <f t="shared" si="46"/>
        <v>787115.01355551591</v>
      </c>
      <c r="J249" s="42">
        <v>1</v>
      </c>
      <c r="K249" s="27">
        <f t="shared" si="47"/>
        <v>157423.00271110318</v>
      </c>
      <c r="L249" s="44"/>
      <c r="M249" s="27">
        <f t="shared" si="48"/>
        <v>0</v>
      </c>
      <c r="N249" s="44"/>
      <c r="O249" s="27">
        <f t="shared" si="49"/>
        <v>0</v>
      </c>
      <c r="P249" s="6"/>
      <c r="Q249" s="27">
        <f t="shared" si="50"/>
        <v>0</v>
      </c>
      <c r="R249" s="6">
        <v>2</v>
      </c>
      <c r="S249" s="27">
        <f t="shared" si="51"/>
        <v>314846.00542220636</v>
      </c>
      <c r="T249" s="45"/>
      <c r="U249" s="27">
        <f t="shared" si="52"/>
        <v>0</v>
      </c>
      <c r="V249" s="6">
        <v>1</v>
      </c>
      <c r="W249" s="27">
        <f t="shared" si="53"/>
        <v>157423.00271110318</v>
      </c>
      <c r="X249" s="6"/>
      <c r="Y249" s="27">
        <f t="shared" si="54"/>
        <v>0</v>
      </c>
      <c r="Z249" s="23" t="s">
        <v>32</v>
      </c>
      <c r="AA249" s="1" t="s">
        <v>56</v>
      </c>
    </row>
    <row r="250" spans="1:27" ht="27" x14ac:dyDescent="0.25">
      <c r="A250" s="38">
        <v>248</v>
      </c>
      <c r="B250" s="39" t="s">
        <v>1716</v>
      </c>
      <c r="C250" s="40" t="s">
        <v>46</v>
      </c>
      <c r="D250" s="47" t="s">
        <v>359</v>
      </c>
      <c r="E250" s="41">
        <f t="shared" si="44"/>
        <v>2</v>
      </c>
      <c r="F250" s="28">
        <v>123174.04400000001</v>
      </c>
      <c r="G250" s="28">
        <f t="shared" si="45"/>
        <v>246348.08800000002</v>
      </c>
      <c r="H250" s="6"/>
      <c r="I250" s="28">
        <f t="shared" si="46"/>
        <v>0</v>
      </c>
      <c r="J250" s="42"/>
      <c r="K250" s="27">
        <f t="shared" si="47"/>
        <v>0</v>
      </c>
      <c r="L250" s="44"/>
      <c r="M250" s="27">
        <f t="shared" si="48"/>
        <v>0</v>
      </c>
      <c r="N250" s="44"/>
      <c r="O250" s="27">
        <f t="shared" si="49"/>
        <v>0</v>
      </c>
      <c r="P250" s="6"/>
      <c r="Q250" s="27">
        <f t="shared" si="50"/>
        <v>0</v>
      </c>
      <c r="R250" s="6">
        <v>2</v>
      </c>
      <c r="S250" s="27">
        <f t="shared" si="51"/>
        <v>246348.08800000002</v>
      </c>
      <c r="T250" s="45"/>
      <c r="U250" s="27">
        <f t="shared" si="52"/>
        <v>0</v>
      </c>
      <c r="V250" s="6"/>
      <c r="W250" s="27">
        <f t="shared" si="53"/>
        <v>0</v>
      </c>
      <c r="X250" s="6"/>
      <c r="Y250" s="27">
        <f t="shared" si="54"/>
        <v>0</v>
      </c>
      <c r="Z250" s="23" t="s">
        <v>32</v>
      </c>
      <c r="AA250" s="1" t="s">
        <v>56</v>
      </c>
    </row>
    <row r="251" spans="1:27" ht="27" x14ac:dyDescent="0.25">
      <c r="A251" s="38">
        <v>249</v>
      </c>
      <c r="B251" s="39" t="s">
        <v>1717</v>
      </c>
      <c r="C251" s="40" t="s">
        <v>46</v>
      </c>
      <c r="D251" s="47" t="s">
        <v>359</v>
      </c>
      <c r="E251" s="41">
        <f t="shared" si="44"/>
        <v>10000</v>
      </c>
      <c r="F251" s="28">
        <v>1003.7494</v>
      </c>
      <c r="G251" s="28">
        <f t="shared" si="45"/>
        <v>10037494</v>
      </c>
      <c r="H251" s="6"/>
      <c r="I251" s="28">
        <f t="shared" si="46"/>
        <v>0</v>
      </c>
      <c r="J251" s="42"/>
      <c r="K251" s="27">
        <f t="shared" si="47"/>
        <v>0</v>
      </c>
      <c r="L251" s="44"/>
      <c r="M251" s="27">
        <f t="shared" si="48"/>
        <v>0</v>
      </c>
      <c r="N251" s="44"/>
      <c r="O251" s="27">
        <f t="shared" si="49"/>
        <v>0</v>
      </c>
      <c r="P251" s="6"/>
      <c r="Q251" s="27">
        <f t="shared" si="50"/>
        <v>0</v>
      </c>
      <c r="R251" s="6"/>
      <c r="S251" s="27">
        <f t="shared" si="51"/>
        <v>0</v>
      </c>
      <c r="T251" s="45"/>
      <c r="U251" s="27">
        <f t="shared" si="52"/>
        <v>0</v>
      </c>
      <c r="V251" s="6"/>
      <c r="W251" s="27">
        <f t="shared" si="53"/>
        <v>0</v>
      </c>
      <c r="X251" s="6">
        <v>10000</v>
      </c>
      <c r="Y251" s="27">
        <f t="shared" si="54"/>
        <v>10037494</v>
      </c>
      <c r="Z251" s="23" t="s">
        <v>32</v>
      </c>
      <c r="AA251" s="1" t="s">
        <v>48</v>
      </c>
    </row>
    <row r="252" spans="1:27" ht="40.5" x14ac:dyDescent="0.25">
      <c r="A252" s="38">
        <v>250</v>
      </c>
      <c r="B252" s="39" t="s">
        <v>1718</v>
      </c>
      <c r="C252" s="40" t="s">
        <v>1719</v>
      </c>
      <c r="D252" s="47" t="s">
        <v>1720</v>
      </c>
      <c r="E252" s="41">
        <f t="shared" si="44"/>
        <v>129</v>
      </c>
      <c r="F252" s="28">
        <v>161825.19870000001</v>
      </c>
      <c r="G252" s="28">
        <f t="shared" si="45"/>
        <v>20875450.632300001</v>
      </c>
      <c r="H252" s="6"/>
      <c r="I252" s="28">
        <f t="shared" si="46"/>
        <v>0</v>
      </c>
      <c r="J252" s="42"/>
      <c r="K252" s="27">
        <f t="shared" si="47"/>
        <v>0</v>
      </c>
      <c r="L252" s="44"/>
      <c r="M252" s="27">
        <f t="shared" si="48"/>
        <v>0</v>
      </c>
      <c r="N252" s="44"/>
      <c r="O252" s="27">
        <f t="shared" si="49"/>
        <v>0</v>
      </c>
      <c r="P252" s="6"/>
      <c r="Q252" s="27">
        <f t="shared" si="50"/>
        <v>0</v>
      </c>
      <c r="R252" s="6"/>
      <c r="S252" s="27">
        <f t="shared" si="51"/>
        <v>0</v>
      </c>
      <c r="T252" s="45"/>
      <c r="U252" s="27">
        <f t="shared" si="52"/>
        <v>0</v>
      </c>
      <c r="V252" s="6">
        <v>1</v>
      </c>
      <c r="W252" s="27">
        <f t="shared" si="53"/>
        <v>161825.19870000001</v>
      </c>
      <c r="X252" s="6">
        <v>128</v>
      </c>
      <c r="Y252" s="27">
        <f t="shared" si="54"/>
        <v>20713625.433600001</v>
      </c>
      <c r="Z252" s="23" t="s">
        <v>32</v>
      </c>
      <c r="AA252" s="1" t="s">
        <v>48</v>
      </c>
    </row>
    <row r="253" spans="1:27" ht="27" x14ac:dyDescent="0.25">
      <c r="A253" s="38">
        <v>251</v>
      </c>
      <c r="B253" s="39" t="s">
        <v>1721</v>
      </c>
      <c r="C253" s="40" t="s">
        <v>46</v>
      </c>
      <c r="D253" s="47" t="s">
        <v>359</v>
      </c>
      <c r="E253" s="41">
        <f t="shared" si="44"/>
        <v>210</v>
      </c>
      <c r="F253" s="28">
        <v>22522.056700000001</v>
      </c>
      <c r="G253" s="28">
        <f t="shared" si="45"/>
        <v>4729631.9070000006</v>
      </c>
      <c r="H253" s="6"/>
      <c r="I253" s="28">
        <f t="shared" si="46"/>
        <v>0</v>
      </c>
      <c r="J253" s="42">
        <v>10</v>
      </c>
      <c r="K253" s="27">
        <f t="shared" si="47"/>
        <v>225220.56700000001</v>
      </c>
      <c r="L253" s="44"/>
      <c r="M253" s="27">
        <f t="shared" si="48"/>
        <v>0</v>
      </c>
      <c r="N253" s="44"/>
      <c r="O253" s="27">
        <f t="shared" si="49"/>
        <v>0</v>
      </c>
      <c r="P253" s="6"/>
      <c r="Q253" s="27">
        <f t="shared" si="50"/>
        <v>0</v>
      </c>
      <c r="R253" s="6"/>
      <c r="S253" s="27">
        <f t="shared" si="51"/>
        <v>0</v>
      </c>
      <c r="T253" s="45"/>
      <c r="U253" s="27">
        <f t="shared" si="52"/>
        <v>0</v>
      </c>
      <c r="V253" s="6"/>
      <c r="W253" s="27">
        <f t="shared" si="53"/>
        <v>0</v>
      </c>
      <c r="X253" s="6">
        <v>200</v>
      </c>
      <c r="Y253" s="27">
        <f t="shared" si="54"/>
        <v>4504411.34</v>
      </c>
      <c r="Z253" s="23" t="s">
        <v>32</v>
      </c>
      <c r="AA253" s="1" t="s">
        <v>48</v>
      </c>
    </row>
    <row r="254" spans="1:27" ht="27" x14ac:dyDescent="0.25">
      <c r="A254" s="38">
        <v>252</v>
      </c>
      <c r="B254" s="39" t="s">
        <v>1722</v>
      </c>
      <c r="C254" s="40" t="s">
        <v>46</v>
      </c>
      <c r="D254" s="47" t="s">
        <v>1438</v>
      </c>
      <c r="E254" s="41">
        <f t="shared" si="44"/>
        <v>51</v>
      </c>
      <c r="F254" s="28">
        <v>742421.55805606826</v>
      </c>
      <c r="G254" s="28">
        <f t="shared" si="45"/>
        <v>37863499.460859478</v>
      </c>
      <c r="H254" s="6"/>
      <c r="I254" s="28">
        <f t="shared" si="46"/>
        <v>0</v>
      </c>
      <c r="J254" s="42"/>
      <c r="K254" s="27">
        <f t="shared" si="47"/>
        <v>0</v>
      </c>
      <c r="L254" s="44"/>
      <c r="M254" s="27">
        <f t="shared" si="48"/>
        <v>0</v>
      </c>
      <c r="N254" s="44"/>
      <c r="O254" s="27">
        <f t="shared" si="49"/>
        <v>0</v>
      </c>
      <c r="P254" s="6"/>
      <c r="Q254" s="27">
        <f t="shared" si="50"/>
        <v>0</v>
      </c>
      <c r="R254" s="6"/>
      <c r="S254" s="27">
        <f t="shared" si="51"/>
        <v>0</v>
      </c>
      <c r="T254" s="45"/>
      <c r="U254" s="27">
        <f t="shared" si="52"/>
        <v>0</v>
      </c>
      <c r="V254" s="6">
        <v>1</v>
      </c>
      <c r="W254" s="27">
        <f t="shared" si="53"/>
        <v>742421.55805606826</v>
      </c>
      <c r="X254" s="6">
        <v>50</v>
      </c>
      <c r="Y254" s="27">
        <f t="shared" si="54"/>
        <v>37121077.902803414</v>
      </c>
      <c r="Z254" s="23" t="s">
        <v>32</v>
      </c>
      <c r="AA254" s="1" t="s">
        <v>48</v>
      </c>
    </row>
    <row r="255" spans="1:27" ht="40.5" x14ac:dyDescent="0.25">
      <c r="A255" s="38">
        <v>253</v>
      </c>
      <c r="B255" s="39" t="s">
        <v>1723</v>
      </c>
      <c r="C255" s="40" t="s">
        <v>1724</v>
      </c>
      <c r="D255" s="47" t="s">
        <v>1725</v>
      </c>
      <c r="E255" s="41">
        <f t="shared" si="44"/>
        <v>1</v>
      </c>
      <c r="F255" s="28">
        <v>359875.85740000004</v>
      </c>
      <c r="G255" s="28">
        <f t="shared" si="45"/>
        <v>359875.85740000004</v>
      </c>
      <c r="H255" s="6"/>
      <c r="I255" s="28">
        <f t="shared" si="46"/>
        <v>0</v>
      </c>
      <c r="J255" s="42"/>
      <c r="K255" s="27">
        <f t="shared" si="47"/>
        <v>0</v>
      </c>
      <c r="L255" s="43">
        <v>1</v>
      </c>
      <c r="M255" s="27">
        <f t="shared" si="48"/>
        <v>359875.85740000004</v>
      </c>
      <c r="N255" s="44"/>
      <c r="O255" s="27">
        <f t="shared" si="49"/>
        <v>0</v>
      </c>
      <c r="P255" s="6"/>
      <c r="Q255" s="27">
        <f t="shared" si="50"/>
        <v>0</v>
      </c>
      <c r="R255" s="6"/>
      <c r="S255" s="27">
        <f t="shared" si="51"/>
        <v>0</v>
      </c>
      <c r="T255" s="45"/>
      <c r="U255" s="27">
        <f t="shared" si="52"/>
        <v>0</v>
      </c>
      <c r="V255" s="6"/>
      <c r="W255" s="27">
        <f t="shared" si="53"/>
        <v>0</v>
      </c>
      <c r="X255" s="6"/>
      <c r="Y255" s="27">
        <f t="shared" si="54"/>
        <v>0</v>
      </c>
      <c r="Z255" s="23" t="s">
        <v>32</v>
      </c>
      <c r="AA255" s="1" t="s">
        <v>76</v>
      </c>
    </row>
    <row r="256" spans="1:27" ht="27" x14ac:dyDescent="0.25">
      <c r="A256" s="38">
        <v>254</v>
      </c>
      <c r="B256" s="39" t="s">
        <v>1726</v>
      </c>
      <c r="C256" s="50" t="s">
        <v>46</v>
      </c>
      <c r="D256" s="51" t="s">
        <v>812</v>
      </c>
      <c r="E256" s="41">
        <f t="shared" si="44"/>
        <v>1</v>
      </c>
      <c r="F256" s="28">
        <v>1666000</v>
      </c>
      <c r="G256" s="28">
        <f t="shared" si="45"/>
        <v>1666000</v>
      </c>
      <c r="H256" s="6"/>
      <c r="I256" s="28">
        <f t="shared" si="46"/>
        <v>0</v>
      </c>
      <c r="J256" s="42"/>
      <c r="K256" s="27">
        <f t="shared" si="47"/>
        <v>0</v>
      </c>
      <c r="L256" s="43">
        <v>1</v>
      </c>
      <c r="M256" s="27">
        <f t="shared" si="48"/>
        <v>1666000</v>
      </c>
      <c r="N256" s="44"/>
      <c r="O256" s="27">
        <f t="shared" si="49"/>
        <v>0</v>
      </c>
      <c r="P256" s="6"/>
      <c r="Q256" s="27">
        <f t="shared" si="50"/>
        <v>0</v>
      </c>
      <c r="R256" s="6"/>
      <c r="S256" s="27">
        <f t="shared" si="51"/>
        <v>0</v>
      </c>
      <c r="T256" s="45"/>
      <c r="U256" s="27">
        <f t="shared" si="52"/>
        <v>0</v>
      </c>
      <c r="V256" s="6"/>
      <c r="W256" s="27">
        <f t="shared" si="53"/>
        <v>0</v>
      </c>
      <c r="X256" s="6"/>
      <c r="Y256" s="27">
        <f t="shared" si="54"/>
        <v>0</v>
      </c>
      <c r="Z256" s="23" t="s">
        <v>32</v>
      </c>
      <c r="AA256" s="1" t="s">
        <v>76</v>
      </c>
    </row>
    <row r="257" spans="1:27" ht="40.5" x14ac:dyDescent="0.25">
      <c r="A257" s="38">
        <v>255</v>
      </c>
      <c r="B257" s="39" t="s">
        <v>1727</v>
      </c>
      <c r="C257" s="47" t="s">
        <v>491</v>
      </c>
      <c r="D257" s="47" t="s">
        <v>1728</v>
      </c>
      <c r="E257" s="41">
        <f t="shared" ref="E257:E300" si="55">+H257+J257+L257+N257+P257+R257+T257+V257+X257</f>
        <v>33</v>
      </c>
      <c r="F257" s="28">
        <v>242760</v>
      </c>
      <c r="G257" s="28">
        <f t="shared" ref="G257:G300" si="56">+IFERROR(E257*F257," ")</f>
        <v>8011080</v>
      </c>
      <c r="H257" s="6"/>
      <c r="I257" s="28">
        <f t="shared" ref="I257:I300" si="57">+IFERROR(H257*$F257," ")</f>
        <v>0</v>
      </c>
      <c r="J257" s="42"/>
      <c r="K257" s="27">
        <f t="shared" ref="K257:K300" si="58">+IFERROR(J257*$F257," ")</f>
        <v>0</v>
      </c>
      <c r="L257" s="44"/>
      <c r="M257" s="27">
        <f t="shared" ref="M257:M300" si="59">+IFERROR(L257*$F257," ")</f>
        <v>0</v>
      </c>
      <c r="N257" s="44"/>
      <c r="O257" s="27">
        <f t="shared" ref="O257:O300" si="60">+IFERROR(N257*$F257," ")</f>
        <v>0</v>
      </c>
      <c r="P257" s="6"/>
      <c r="Q257" s="27">
        <f t="shared" ref="Q257:Q300" si="61">+IFERROR(P257*$F257," ")</f>
        <v>0</v>
      </c>
      <c r="R257" s="6"/>
      <c r="S257" s="27">
        <f t="shared" ref="S257:S300" si="62">+IFERROR(R257*$F257," ")</f>
        <v>0</v>
      </c>
      <c r="T257" s="45"/>
      <c r="U257" s="27">
        <f t="shared" ref="U257:U300" si="63">+IFERROR(T257*$F257," ")</f>
        <v>0</v>
      </c>
      <c r="V257" s="6">
        <v>1</v>
      </c>
      <c r="W257" s="27">
        <f t="shared" ref="W257:W300" si="64">+IFERROR(V257*$F257," ")</f>
        <v>242760</v>
      </c>
      <c r="X257" s="6">
        <v>32</v>
      </c>
      <c r="Y257" s="27">
        <f t="shared" ref="Y257:Y300" si="65">+IFERROR(X257*$F257," ")</f>
        <v>7768320</v>
      </c>
      <c r="Z257" s="23" t="s">
        <v>31</v>
      </c>
      <c r="AA257" s="1" t="s">
        <v>48</v>
      </c>
    </row>
    <row r="258" spans="1:27" ht="27" x14ac:dyDescent="0.25">
      <c r="A258" s="38">
        <v>256</v>
      </c>
      <c r="B258" s="39" t="s">
        <v>1729</v>
      </c>
      <c r="C258" s="40" t="s">
        <v>46</v>
      </c>
      <c r="D258" s="47" t="s">
        <v>1730</v>
      </c>
      <c r="E258" s="41">
        <f t="shared" si="55"/>
        <v>1</v>
      </c>
      <c r="F258" s="28">
        <v>434115.52301202039</v>
      </c>
      <c r="G258" s="28">
        <f t="shared" si="56"/>
        <v>434115.52301202039</v>
      </c>
      <c r="H258" s="6"/>
      <c r="I258" s="28">
        <f t="shared" si="57"/>
        <v>0</v>
      </c>
      <c r="J258" s="42"/>
      <c r="K258" s="27">
        <f t="shared" si="58"/>
        <v>0</v>
      </c>
      <c r="L258" s="44"/>
      <c r="M258" s="27">
        <f t="shared" si="59"/>
        <v>0</v>
      </c>
      <c r="N258" s="44"/>
      <c r="O258" s="27">
        <f t="shared" si="60"/>
        <v>0</v>
      </c>
      <c r="P258" s="6"/>
      <c r="Q258" s="27">
        <f t="shared" si="61"/>
        <v>0</v>
      </c>
      <c r="R258" s="6"/>
      <c r="S258" s="27">
        <f t="shared" si="62"/>
        <v>0</v>
      </c>
      <c r="T258" s="45"/>
      <c r="U258" s="27">
        <f t="shared" si="63"/>
        <v>0</v>
      </c>
      <c r="V258" s="6">
        <v>1</v>
      </c>
      <c r="W258" s="27">
        <f t="shared" si="64"/>
        <v>434115.52301202039</v>
      </c>
      <c r="X258" s="6"/>
      <c r="Y258" s="27">
        <f t="shared" si="65"/>
        <v>0</v>
      </c>
      <c r="Z258" s="23" t="s">
        <v>32</v>
      </c>
      <c r="AA258" s="1" t="s">
        <v>60</v>
      </c>
    </row>
    <row r="259" spans="1:27" ht="27" x14ac:dyDescent="0.25">
      <c r="A259" s="38">
        <v>257</v>
      </c>
      <c r="B259" s="39" t="s">
        <v>1731</v>
      </c>
      <c r="C259" s="40" t="s">
        <v>1732</v>
      </c>
      <c r="D259" s="47" t="s">
        <v>359</v>
      </c>
      <c r="E259" s="41">
        <f t="shared" si="55"/>
        <v>311</v>
      </c>
      <c r="F259" s="28">
        <v>7025.4963568419844</v>
      </c>
      <c r="G259" s="28">
        <f t="shared" si="56"/>
        <v>2184929.366977857</v>
      </c>
      <c r="H259" s="43">
        <v>100</v>
      </c>
      <c r="I259" s="28">
        <f t="shared" si="57"/>
        <v>702549.63568419847</v>
      </c>
      <c r="J259" s="42">
        <v>36</v>
      </c>
      <c r="K259" s="27">
        <f t="shared" si="58"/>
        <v>252917.86884631144</v>
      </c>
      <c r="L259" s="43"/>
      <c r="M259" s="27">
        <f t="shared" si="59"/>
        <v>0</v>
      </c>
      <c r="N259" s="44"/>
      <c r="O259" s="27">
        <f t="shared" si="60"/>
        <v>0</v>
      </c>
      <c r="P259" s="6"/>
      <c r="Q259" s="27">
        <f t="shared" si="61"/>
        <v>0</v>
      </c>
      <c r="R259" s="6"/>
      <c r="S259" s="27">
        <f t="shared" si="62"/>
        <v>0</v>
      </c>
      <c r="T259" s="45"/>
      <c r="U259" s="27">
        <f t="shared" si="63"/>
        <v>0</v>
      </c>
      <c r="V259" s="6"/>
      <c r="W259" s="27">
        <f t="shared" si="64"/>
        <v>0</v>
      </c>
      <c r="X259" s="6">
        <v>175</v>
      </c>
      <c r="Y259" s="27">
        <f t="shared" si="65"/>
        <v>1229461.8624473473</v>
      </c>
      <c r="Z259" s="23" t="s">
        <v>31</v>
      </c>
      <c r="AA259" s="1" t="s">
        <v>48</v>
      </c>
    </row>
    <row r="260" spans="1:27" x14ac:dyDescent="0.25">
      <c r="A260" s="38">
        <v>258</v>
      </c>
      <c r="B260" s="39" t="s">
        <v>1733</v>
      </c>
      <c r="C260" s="40" t="s">
        <v>1734</v>
      </c>
      <c r="D260" s="47" t="s">
        <v>359</v>
      </c>
      <c r="E260" s="41">
        <f t="shared" si="55"/>
        <v>15</v>
      </c>
      <c r="F260" s="28">
        <v>42024.731</v>
      </c>
      <c r="G260" s="28">
        <f t="shared" si="56"/>
        <v>630370.96499999997</v>
      </c>
      <c r="H260" s="43">
        <v>10</v>
      </c>
      <c r="I260" s="28">
        <f t="shared" si="57"/>
        <v>420247.31</v>
      </c>
      <c r="J260" s="42">
        <v>3</v>
      </c>
      <c r="K260" s="27">
        <f t="shared" si="58"/>
        <v>126074.193</v>
      </c>
      <c r="L260" s="43"/>
      <c r="M260" s="27">
        <f t="shared" si="59"/>
        <v>0</v>
      </c>
      <c r="N260" s="44"/>
      <c r="O260" s="27">
        <f t="shared" si="60"/>
        <v>0</v>
      </c>
      <c r="P260" s="6"/>
      <c r="Q260" s="27">
        <f t="shared" si="61"/>
        <v>0</v>
      </c>
      <c r="R260" s="6"/>
      <c r="S260" s="27">
        <f t="shared" si="62"/>
        <v>0</v>
      </c>
      <c r="T260" s="45"/>
      <c r="U260" s="27">
        <f t="shared" si="63"/>
        <v>0</v>
      </c>
      <c r="V260" s="6">
        <v>2</v>
      </c>
      <c r="W260" s="27">
        <f t="shared" si="64"/>
        <v>84049.462</v>
      </c>
      <c r="X260" s="6"/>
      <c r="Y260" s="27">
        <f t="shared" si="65"/>
        <v>0</v>
      </c>
      <c r="Z260" s="23" t="s">
        <v>32</v>
      </c>
      <c r="AA260" s="1" t="s">
        <v>33</v>
      </c>
    </row>
    <row r="261" spans="1:27" ht="81" x14ac:dyDescent="0.25">
      <c r="A261" s="38">
        <v>259</v>
      </c>
      <c r="B261" s="39" t="s">
        <v>1735</v>
      </c>
      <c r="C261" s="47" t="s">
        <v>1736</v>
      </c>
      <c r="D261" s="47" t="s">
        <v>359</v>
      </c>
      <c r="E261" s="41">
        <f t="shared" si="55"/>
        <v>7</v>
      </c>
      <c r="F261" s="28">
        <v>121708.55900000001</v>
      </c>
      <c r="G261" s="28">
        <f t="shared" si="56"/>
        <v>851959.91300000006</v>
      </c>
      <c r="H261" s="43">
        <v>5</v>
      </c>
      <c r="I261" s="28">
        <f t="shared" si="57"/>
        <v>608542.79500000004</v>
      </c>
      <c r="J261" s="42"/>
      <c r="K261" s="27">
        <f t="shared" si="58"/>
        <v>0</v>
      </c>
      <c r="L261" s="43"/>
      <c r="M261" s="27">
        <f t="shared" si="59"/>
        <v>0</v>
      </c>
      <c r="N261" s="44"/>
      <c r="O261" s="27">
        <f t="shared" si="60"/>
        <v>0</v>
      </c>
      <c r="P261" s="6"/>
      <c r="Q261" s="27">
        <f t="shared" si="61"/>
        <v>0</v>
      </c>
      <c r="R261" s="6">
        <v>2</v>
      </c>
      <c r="S261" s="27">
        <f t="shared" si="62"/>
        <v>243417.11800000002</v>
      </c>
      <c r="T261" s="45"/>
      <c r="U261" s="27">
        <f t="shared" si="63"/>
        <v>0</v>
      </c>
      <c r="V261" s="6"/>
      <c r="W261" s="27">
        <f t="shared" si="64"/>
        <v>0</v>
      </c>
      <c r="X261" s="6"/>
      <c r="Y261" s="27">
        <f t="shared" si="65"/>
        <v>0</v>
      </c>
      <c r="Z261" s="23" t="s">
        <v>32</v>
      </c>
      <c r="AA261" s="1" t="s">
        <v>33</v>
      </c>
    </row>
    <row r="262" spans="1:27" x14ac:dyDescent="0.25">
      <c r="A262" s="38">
        <v>260</v>
      </c>
      <c r="B262" s="39" t="s">
        <v>1737</v>
      </c>
      <c r="C262" s="40" t="s">
        <v>46</v>
      </c>
      <c r="D262" s="47" t="s">
        <v>359</v>
      </c>
      <c r="E262" s="41">
        <f t="shared" si="55"/>
        <v>40</v>
      </c>
      <c r="F262" s="28">
        <v>286814.68773408385</v>
      </c>
      <c r="G262" s="28">
        <f t="shared" si="56"/>
        <v>11472587.509363353</v>
      </c>
      <c r="H262" s="43"/>
      <c r="I262" s="28">
        <f t="shared" si="57"/>
        <v>0</v>
      </c>
      <c r="J262" s="42"/>
      <c r="K262" s="27">
        <f t="shared" si="58"/>
        <v>0</v>
      </c>
      <c r="L262" s="44"/>
      <c r="M262" s="27">
        <f t="shared" si="59"/>
        <v>0</v>
      </c>
      <c r="N262" s="44"/>
      <c r="O262" s="27">
        <f t="shared" si="60"/>
        <v>0</v>
      </c>
      <c r="P262" s="6"/>
      <c r="Q262" s="27">
        <f t="shared" si="61"/>
        <v>0</v>
      </c>
      <c r="R262" s="6"/>
      <c r="S262" s="27">
        <f t="shared" si="62"/>
        <v>0</v>
      </c>
      <c r="T262" s="45"/>
      <c r="U262" s="27">
        <f t="shared" si="63"/>
        <v>0</v>
      </c>
      <c r="V262" s="6"/>
      <c r="W262" s="27">
        <f t="shared" si="64"/>
        <v>0</v>
      </c>
      <c r="X262" s="6">
        <v>40</v>
      </c>
      <c r="Y262" s="27">
        <f t="shared" si="65"/>
        <v>11472587.509363353</v>
      </c>
      <c r="Z262" s="23" t="s">
        <v>32</v>
      </c>
      <c r="AA262" s="1" t="s">
        <v>48</v>
      </c>
    </row>
    <row r="263" spans="1:27" ht="27" x14ac:dyDescent="0.25">
      <c r="A263" s="38">
        <v>261</v>
      </c>
      <c r="B263" s="39" t="s">
        <v>1738</v>
      </c>
      <c r="C263" s="40" t="s">
        <v>46</v>
      </c>
      <c r="D263" s="47" t="s">
        <v>1739</v>
      </c>
      <c r="E263" s="41">
        <f t="shared" si="55"/>
        <v>36</v>
      </c>
      <c r="F263" s="28">
        <v>109440.73000000001</v>
      </c>
      <c r="G263" s="28">
        <f t="shared" si="56"/>
        <v>3939866.2800000003</v>
      </c>
      <c r="H263" s="6">
        <v>3</v>
      </c>
      <c r="I263" s="28">
        <f t="shared" si="57"/>
        <v>328322.19000000006</v>
      </c>
      <c r="J263" s="42">
        <v>10</v>
      </c>
      <c r="K263" s="27">
        <f t="shared" si="58"/>
        <v>1094407.3</v>
      </c>
      <c r="L263" s="43">
        <v>20</v>
      </c>
      <c r="M263" s="27">
        <f t="shared" si="59"/>
        <v>2188814.6</v>
      </c>
      <c r="N263" s="44"/>
      <c r="O263" s="27">
        <f t="shared" si="60"/>
        <v>0</v>
      </c>
      <c r="P263" s="6">
        <v>1</v>
      </c>
      <c r="Q263" s="27">
        <f t="shared" si="61"/>
        <v>109440.73000000001</v>
      </c>
      <c r="R263" s="6"/>
      <c r="S263" s="27">
        <f t="shared" si="62"/>
        <v>0</v>
      </c>
      <c r="T263" s="45">
        <v>1</v>
      </c>
      <c r="U263" s="27">
        <f t="shared" si="63"/>
        <v>109440.73000000001</v>
      </c>
      <c r="V263" s="6">
        <v>1</v>
      </c>
      <c r="W263" s="27">
        <f t="shared" si="64"/>
        <v>109440.73000000001</v>
      </c>
      <c r="X263" s="6"/>
      <c r="Y263" s="27">
        <f t="shared" si="65"/>
        <v>0</v>
      </c>
      <c r="Z263" s="23" t="s">
        <v>32</v>
      </c>
      <c r="AA263" s="1" t="s">
        <v>76</v>
      </c>
    </row>
    <row r="264" spans="1:27" ht="27" x14ac:dyDescent="0.25">
      <c r="A264" s="38">
        <v>262</v>
      </c>
      <c r="B264" s="39" t="s">
        <v>1740</v>
      </c>
      <c r="C264" s="40" t="s">
        <v>46</v>
      </c>
      <c r="D264" s="47" t="s">
        <v>1741</v>
      </c>
      <c r="E264" s="41">
        <f t="shared" si="55"/>
        <v>12</v>
      </c>
      <c r="F264" s="28">
        <v>288935.34779999999</v>
      </c>
      <c r="G264" s="28">
        <f t="shared" si="56"/>
        <v>3467224.1735999999</v>
      </c>
      <c r="H264" s="6"/>
      <c r="I264" s="28">
        <f t="shared" si="57"/>
        <v>0</v>
      </c>
      <c r="J264" s="42">
        <v>2</v>
      </c>
      <c r="K264" s="27">
        <f t="shared" si="58"/>
        <v>577870.69559999998</v>
      </c>
      <c r="L264" s="44"/>
      <c r="M264" s="27">
        <f t="shared" si="59"/>
        <v>0</v>
      </c>
      <c r="N264" s="44"/>
      <c r="O264" s="27">
        <f t="shared" si="60"/>
        <v>0</v>
      </c>
      <c r="P264" s="6"/>
      <c r="Q264" s="27">
        <f t="shared" si="61"/>
        <v>0</v>
      </c>
      <c r="R264" s="6"/>
      <c r="S264" s="27">
        <f t="shared" si="62"/>
        <v>0</v>
      </c>
      <c r="T264" s="45"/>
      <c r="U264" s="27">
        <f t="shared" si="63"/>
        <v>0</v>
      </c>
      <c r="V264" s="6"/>
      <c r="W264" s="27">
        <f t="shared" si="64"/>
        <v>0</v>
      </c>
      <c r="X264" s="6">
        <v>10</v>
      </c>
      <c r="Y264" s="27">
        <f t="shared" si="65"/>
        <v>2889353.4780000001</v>
      </c>
      <c r="Z264" s="23" t="s">
        <v>31</v>
      </c>
      <c r="AA264" s="1" t="s">
        <v>48</v>
      </c>
    </row>
    <row r="265" spans="1:27" ht="27" x14ac:dyDescent="0.25">
      <c r="A265" s="38">
        <v>263</v>
      </c>
      <c r="B265" s="39" t="s">
        <v>1742</v>
      </c>
      <c r="C265" s="40" t="s">
        <v>46</v>
      </c>
      <c r="D265" s="47" t="s">
        <v>1743</v>
      </c>
      <c r="E265" s="41">
        <f t="shared" si="55"/>
        <v>72</v>
      </c>
      <c r="F265" s="28">
        <v>487661.65153721086</v>
      </c>
      <c r="G265" s="28">
        <f t="shared" si="56"/>
        <v>35111638.910679184</v>
      </c>
      <c r="H265" s="6"/>
      <c r="I265" s="28">
        <f t="shared" si="57"/>
        <v>0</v>
      </c>
      <c r="J265" s="42">
        <v>2</v>
      </c>
      <c r="K265" s="27">
        <f t="shared" si="58"/>
        <v>975323.30307442171</v>
      </c>
      <c r="L265" s="44"/>
      <c r="M265" s="27">
        <f t="shared" si="59"/>
        <v>0</v>
      </c>
      <c r="N265" s="44"/>
      <c r="O265" s="27">
        <f t="shared" si="60"/>
        <v>0</v>
      </c>
      <c r="P265" s="6"/>
      <c r="Q265" s="27">
        <f t="shared" si="61"/>
        <v>0</v>
      </c>
      <c r="R265" s="6"/>
      <c r="S265" s="27">
        <f t="shared" si="62"/>
        <v>0</v>
      </c>
      <c r="T265" s="45"/>
      <c r="U265" s="27">
        <f t="shared" si="63"/>
        <v>0</v>
      </c>
      <c r="V265" s="6"/>
      <c r="W265" s="27">
        <f t="shared" si="64"/>
        <v>0</v>
      </c>
      <c r="X265" s="6">
        <v>70</v>
      </c>
      <c r="Y265" s="27">
        <f t="shared" si="65"/>
        <v>34136315.607604757</v>
      </c>
      <c r="Z265" s="23" t="s">
        <v>31</v>
      </c>
      <c r="AA265" s="1" t="s">
        <v>48</v>
      </c>
    </row>
    <row r="266" spans="1:27" ht="27" x14ac:dyDescent="0.25">
      <c r="A266" s="38">
        <v>264</v>
      </c>
      <c r="B266" s="39" t="s">
        <v>1744</v>
      </c>
      <c r="C266" s="40" t="s">
        <v>46</v>
      </c>
      <c r="D266" s="47" t="s">
        <v>1362</v>
      </c>
      <c r="E266" s="41">
        <f t="shared" si="55"/>
        <v>37</v>
      </c>
      <c r="F266" s="28">
        <v>68820.319600000003</v>
      </c>
      <c r="G266" s="28">
        <f t="shared" si="56"/>
        <v>2546351.8252000003</v>
      </c>
      <c r="H266" s="6">
        <v>15</v>
      </c>
      <c r="I266" s="28">
        <f t="shared" si="57"/>
        <v>1032304.794</v>
      </c>
      <c r="J266" s="42">
        <v>20</v>
      </c>
      <c r="K266" s="27">
        <f t="shared" si="58"/>
        <v>1376406.392</v>
      </c>
      <c r="L266" s="43"/>
      <c r="M266" s="27">
        <f t="shared" si="59"/>
        <v>0</v>
      </c>
      <c r="N266" s="44"/>
      <c r="O266" s="27">
        <f t="shared" si="60"/>
        <v>0</v>
      </c>
      <c r="P266" s="6">
        <v>2</v>
      </c>
      <c r="Q266" s="27">
        <f t="shared" si="61"/>
        <v>137640.63920000001</v>
      </c>
      <c r="R266" s="6"/>
      <c r="S266" s="27">
        <f t="shared" si="62"/>
        <v>0</v>
      </c>
      <c r="T266" s="45"/>
      <c r="U266" s="27">
        <f t="shared" si="63"/>
        <v>0</v>
      </c>
      <c r="V266" s="6"/>
      <c r="W266" s="27">
        <f t="shared" si="64"/>
        <v>0</v>
      </c>
      <c r="X266" s="6"/>
      <c r="Y266" s="27">
        <f t="shared" si="65"/>
        <v>0</v>
      </c>
      <c r="Z266" s="23" t="s">
        <v>32</v>
      </c>
      <c r="AA266" s="1" t="s">
        <v>41</v>
      </c>
    </row>
    <row r="267" spans="1:27" x14ac:dyDescent="0.25">
      <c r="A267" s="38">
        <v>265</v>
      </c>
      <c r="B267" s="39" t="s">
        <v>1745</v>
      </c>
      <c r="C267" s="40" t="s">
        <v>46</v>
      </c>
      <c r="D267" s="47" t="s">
        <v>359</v>
      </c>
      <c r="E267" s="41">
        <f t="shared" si="55"/>
        <v>30</v>
      </c>
      <c r="F267" s="28">
        <v>3821.9675712909966</v>
      </c>
      <c r="G267" s="28">
        <f t="shared" si="56"/>
        <v>114659.0271387299</v>
      </c>
      <c r="H267" s="6"/>
      <c r="I267" s="28">
        <f t="shared" si="57"/>
        <v>0</v>
      </c>
      <c r="J267" s="42">
        <v>30</v>
      </c>
      <c r="K267" s="27">
        <f t="shared" si="58"/>
        <v>114659.0271387299</v>
      </c>
      <c r="L267" s="44"/>
      <c r="M267" s="27">
        <f t="shared" si="59"/>
        <v>0</v>
      </c>
      <c r="N267" s="44"/>
      <c r="O267" s="27">
        <f t="shared" si="60"/>
        <v>0</v>
      </c>
      <c r="P267" s="6"/>
      <c r="Q267" s="27">
        <f t="shared" si="61"/>
        <v>0</v>
      </c>
      <c r="R267" s="6"/>
      <c r="S267" s="27">
        <f t="shared" si="62"/>
        <v>0</v>
      </c>
      <c r="T267" s="45"/>
      <c r="U267" s="27">
        <f t="shared" si="63"/>
        <v>0</v>
      </c>
      <c r="V267" s="6"/>
      <c r="W267" s="27">
        <f t="shared" si="64"/>
        <v>0</v>
      </c>
      <c r="X267" s="6"/>
      <c r="Y267" s="27">
        <f t="shared" si="65"/>
        <v>0</v>
      </c>
      <c r="Z267" s="23" t="s">
        <v>32</v>
      </c>
      <c r="AA267" s="1" t="s">
        <v>41</v>
      </c>
    </row>
    <row r="268" spans="1:27" ht="27" x14ac:dyDescent="0.25">
      <c r="A268" s="38">
        <v>266</v>
      </c>
      <c r="B268" s="39" t="s">
        <v>1746</v>
      </c>
      <c r="C268" s="40" t="s">
        <v>1747</v>
      </c>
      <c r="D268" s="47" t="s">
        <v>1748</v>
      </c>
      <c r="E268" s="41">
        <f t="shared" si="55"/>
        <v>1</v>
      </c>
      <c r="F268" s="28">
        <v>299424.25040000002</v>
      </c>
      <c r="G268" s="28">
        <f t="shared" si="56"/>
        <v>299424.25040000002</v>
      </c>
      <c r="H268" s="6"/>
      <c r="I268" s="28">
        <f t="shared" si="57"/>
        <v>0</v>
      </c>
      <c r="J268" s="42">
        <v>1</v>
      </c>
      <c r="K268" s="27">
        <f t="shared" si="58"/>
        <v>299424.25040000002</v>
      </c>
      <c r="L268" s="43"/>
      <c r="M268" s="27">
        <f t="shared" si="59"/>
        <v>0</v>
      </c>
      <c r="N268" s="44"/>
      <c r="O268" s="27">
        <f t="shared" si="60"/>
        <v>0</v>
      </c>
      <c r="P268" s="6"/>
      <c r="Q268" s="27">
        <f t="shared" si="61"/>
        <v>0</v>
      </c>
      <c r="R268" s="6"/>
      <c r="S268" s="27">
        <f t="shared" si="62"/>
        <v>0</v>
      </c>
      <c r="T268" s="45"/>
      <c r="U268" s="27">
        <f t="shared" si="63"/>
        <v>0</v>
      </c>
      <c r="V268" s="6"/>
      <c r="W268" s="27">
        <f t="shared" si="64"/>
        <v>0</v>
      </c>
      <c r="X268" s="6"/>
      <c r="Y268" s="27">
        <f t="shared" si="65"/>
        <v>0</v>
      </c>
      <c r="Z268" s="23" t="s">
        <v>31</v>
      </c>
      <c r="AA268" s="1" t="s">
        <v>41</v>
      </c>
    </row>
    <row r="269" spans="1:27" ht="27" x14ac:dyDescent="0.25">
      <c r="A269" s="38">
        <v>267</v>
      </c>
      <c r="B269" s="39" t="s">
        <v>1749</v>
      </c>
      <c r="C269" s="47" t="s">
        <v>46</v>
      </c>
      <c r="D269" s="47" t="s">
        <v>359</v>
      </c>
      <c r="E269" s="41">
        <f t="shared" si="55"/>
        <v>10</v>
      </c>
      <c r="F269" s="28">
        <v>83300</v>
      </c>
      <c r="G269" s="28">
        <f t="shared" si="56"/>
        <v>833000</v>
      </c>
      <c r="H269" s="6"/>
      <c r="I269" s="28">
        <f t="shared" si="57"/>
        <v>0</v>
      </c>
      <c r="J269" s="42">
        <v>5</v>
      </c>
      <c r="K269" s="27">
        <f t="shared" si="58"/>
        <v>416500</v>
      </c>
      <c r="L269" s="43"/>
      <c r="M269" s="27">
        <f t="shared" si="59"/>
        <v>0</v>
      </c>
      <c r="N269" s="44"/>
      <c r="O269" s="27">
        <f t="shared" si="60"/>
        <v>0</v>
      </c>
      <c r="P269" s="6"/>
      <c r="Q269" s="27">
        <f t="shared" si="61"/>
        <v>0</v>
      </c>
      <c r="R269" s="6">
        <v>1</v>
      </c>
      <c r="S269" s="27">
        <f t="shared" si="62"/>
        <v>83300</v>
      </c>
      <c r="T269" s="45"/>
      <c r="U269" s="27">
        <f t="shared" si="63"/>
        <v>0</v>
      </c>
      <c r="V269" s="6">
        <v>4</v>
      </c>
      <c r="W269" s="27">
        <f t="shared" si="64"/>
        <v>333200</v>
      </c>
      <c r="X269" s="6"/>
      <c r="Y269" s="27">
        <f t="shared" si="65"/>
        <v>0</v>
      </c>
      <c r="Z269" s="23" t="s">
        <v>31</v>
      </c>
      <c r="AA269" s="1" t="s">
        <v>41</v>
      </c>
    </row>
    <row r="270" spans="1:27" ht="27" x14ac:dyDescent="0.25">
      <c r="A270" s="38">
        <v>268</v>
      </c>
      <c r="B270" s="39" t="s">
        <v>1750</v>
      </c>
      <c r="C270" s="40" t="s">
        <v>46</v>
      </c>
      <c r="D270" s="47" t="s">
        <v>359</v>
      </c>
      <c r="E270" s="41">
        <f t="shared" si="55"/>
        <v>3</v>
      </c>
      <c r="F270" s="28">
        <v>129100.46902665317</v>
      </c>
      <c r="G270" s="28">
        <f t="shared" si="56"/>
        <v>387301.40707995952</v>
      </c>
      <c r="H270" s="6"/>
      <c r="I270" s="28">
        <f t="shared" si="57"/>
        <v>0</v>
      </c>
      <c r="J270" s="42">
        <v>2</v>
      </c>
      <c r="K270" s="27">
        <f t="shared" si="58"/>
        <v>258200.93805330634</v>
      </c>
      <c r="L270" s="44"/>
      <c r="M270" s="27">
        <f t="shared" si="59"/>
        <v>0</v>
      </c>
      <c r="N270" s="44"/>
      <c r="O270" s="27">
        <f t="shared" si="60"/>
        <v>0</v>
      </c>
      <c r="P270" s="6"/>
      <c r="Q270" s="27">
        <f t="shared" si="61"/>
        <v>0</v>
      </c>
      <c r="R270" s="6">
        <v>1</v>
      </c>
      <c r="S270" s="27">
        <f t="shared" si="62"/>
        <v>129100.46902665317</v>
      </c>
      <c r="T270" s="45"/>
      <c r="U270" s="27">
        <f t="shared" si="63"/>
        <v>0</v>
      </c>
      <c r="V270" s="6"/>
      <c r="W270" s="27">
        <f t="shared" si="64"/>
        <v>0</v>
      </c>
      <c r="X270" s="6"/>
      <c r="Y270" s="27">
        <f t="shared" si="65"/>
        <v>0</v>
      </c>
      <c r="Z270" s="23" t="s">
        <v>31</v>
      </c>
      <c r="AA270" s="1" t="s">
        <v>41</v>
      </c>
    </row>
    <row r="271" spans="1:27" ht="27" x14ac:dyDescent="0.25">
      <c r="A271" s="38">
        <v>269</v>
      </c>
      <c r="B271" s="46" t="s">
        <v>1751</v>
      </c>
      <c r="C271" s="47" t="s">
        <v>1752</v>
      </c>
      <c r="D271" s="46" t="s">
        <v>359</v>
      </c>
      <c r="E271" s="41">
        <f t="shared" si="55"/>
        <v>1</v>
      </c>
      <c r="F271" s="28">
        <v>272158.20510000002</v>
      </c>
      <c r="G271" s="28">
        <f t="shared" si="56"/>
        <v>272158.20510000002</v>
      </c>
      <c r="H271" s="6"/>
      <c r="I271" s="28">
        <f t="shared" si="57"/>
        <v>0</v>
      </c>
      <c r="J271" s="42">
        <v>1</v>
      </c>
      <c r="K271" s="27">
        <f t="shared" si="58"/>
        <v>272158.20510000002</v>
      </c>
      <c r="L271" s="44"/>
      <c r="M271" s="27">
        <f t="shared" si="59"/>
        <v>0</v>
      </c>
      <c r="N271" s="44"/>
      <c r="O271" s="27">
        <f t="shared" si="60"/>
        <v>0</v>
      </c>
      <c r="P271" s="6"/>
      <c r="Q271" s="27">
        <f t="shared" si="61"/>
        <v>0</v>
      </c>
      <c r="R271" s="6"/>
      <c r="S271" s="27">
        <f t="shared" si="62"/>
        <v>0</v>
      </c>
      <c r="T271" s="45"/>
      <c r="U271" s="27">
        <f t="shared" si="63"/>
        <v>0</v>
      </c>
      <c r="V271" s="6"/>
      <c r="W271" s="27">
        <f t="shared" si="64"/>
        <v>0</v>
      </c>
      <c r="X271" s="6"/>
      <c r="Y271" s="27">
        <f t="shared" si="65"/>
        <v>0</v>
      </c>
      <c r="Z271" s="23" t="s">
        <v>31</v>
      </c>
      <c r="AA271" s="1" t="s">
        <v>41</v>
      </c>
    </row>
    <row r="272" spans="1:27" x14ac:dyDescent="0.25">
      <c r="A272" s="38">
        <v>270</v>
      </c>
      <c r="B272" s="39" t="s">
        <v>1753</v>
      </c>
      <c r="C272" s="40" t="s">
        <v>46</v>
      </c>
      <c r="D272" s="47" t="s">
        <v>1754</v>
      </c>
      <c r="E272" s="41">
        <f t="shared" si="55"/>
        <v>41</v>
      </c>
      <c r="F272" s="28">
        <v>61761</v>
      </c>
      <c r="G272" s="28">
        <f t="shared" si="56"/>
        <v>2532201</v>
      </c>
      <c r="H272" s="6"/>
      <c r="I272" s="28">
        <f t="shared" si="57"/>
        <v>0</v>
      </c>
      <c r="J272" s="42"/>
      <c r="K272" s="27">
        <f t="shared" si="58"/>
        <v>0</v>
      </c>
      <c r="L272" s="43"/>
      <c r="M272" s="27">
        <f t="shared" si="59"/>
        <v>0</v>
      </c>
      <c r="N272" s="44"/>
      <c r="O272" s="27">
        <f t="shared" si="60"/>
        <v>0</v>
      </c>
      <c r="P272" s="6"/>
      <c r="Q272" s="27">
        <f t="shared" si="61"/>
        <v>0</v>
      </c>
      <c r="R272" s="6"/>
      <c r="S272" s="27">
        <f t="shared" si="62"/>
        <v>0</v>
      </c>
      <c r="T272" s="45"/>
      <c r="U272" s="27">
        <f t="shared" si="63"/>
        <v>0</v>
      </c>
      <c r="V272" s="6">
        <v>1</v>
      </c>
      <c r="W272" s="27">
        <f t="shared" si="64"/>
        <v>61761</v>
      </c>
      <c r="X272" s="6">
        <v>40</v>
      </c>
      <c r="Y272" s="27">
        <f t="shared" si="65"/>
        <v>2470440</v>
      </c>
      <c r="Z272" s="23" t="s">
        <v>31</v>
      </c>
      <c r="AA272" s="1" t="s">
        <v>48</v>
      </c>
    </row>
    <row r="273" spans="1:27" ht="27" x14ac:dyDescent="0.25">
      <c r="A273" s="38">
        <v>271</v>
      </c>
      <c r="B273" s="39" t="s">
        <v>1755</v>
      </c>
      <c r="C273" s="40" t="s">
        <v>46</v>
      </c>
      <c r="D273" s="47" t="s">
        <v>359</v>
      </c>
      <c r="E273" s="41">
        <f t="shared" si="55"/>
        <v>1</v>
      </c>
      <c r="F273" s="28">
        <v>168440.6636</v>
      </c>
      <c r="G273" s="28">
        <f t="shared" si="56"/>
        <v>168440.6636</v>
      </c>
      <c r="H273" s="6"/>
      <c r="I273" s="28">
        <f t="shared" si="57"/>
        <v>0</v>
      </c>
      <c r="J273" s="42"/>
      <c r="K273" s="27">
        <f t="shared" si="58"/>
        <v>0</v>
      </c>
      <c r="L273" s="44"/>
      <c r="M273" s="27">
        <f t="shared" si="59"/>
        <v>0</v>
      </c>
      <c r="N273" s="44"/>
      <c r="O273" s="27">
        <f t="shared" si="60"/>
        <v>0</v>
      </c>
      <c r="P273" s="6"/>
      <c r="Q273" s="27">
        <f t="shared" si="61"/>
        <v>0</v>
      </c>
      <c r="R273" s="6">
        <v>1</v>
      </c>
      <c r="S273" s="27">
        <f t="shared" si="62"/>
        <v>168440.6636</v>
      </c>
      <c r="T273" s="45"/>
      <c r="U273" s="27">
        <f t="shared" si="63"/>
        <v>0</v>
      </c>
      <c r="V273" s="6"/>
      <c r="W273" s="27">
        <f t="shared" si="64"/>
        <v>0</v>
      </c>
      <c r="X273" s="6"/>
      <c r="Y273" s="27">
        <f t="shared" si="65"/>
        <v>0</v>
      </c>
      <c r="Z273" s="23" t="s">
        <v>31</v>
      </c>
      <c r="AA273" s="1" t="s">
        <v>56</v>
      </c>
    </row>
    <row r="274" spans="1:27" ht="27" x14ac:dyDescent="0.25">
      <c r="A274" s="38">
        <v>272</v>
      </c>
      <c r="B274" s="39" t="s">
        <v>1756</v>
      </c>
      <c r="C274" s="40" t="s">
        <v>46</v>
      </c>
      <c r="D274" s="47" t="s">
        <v>1501</v>
      </c>
      <c r="E274" s="41">
        <f t="shared" si="55"/>
        <v>5</v>
      </c>
      <c r="F274" s="28">
        <v>143484.72123922617</v>
      </c>
      <c r="G274" s="28">
        <f t="shared" si="56"/>
        <v>717423.60619613086</v>
      </c>
      <c r="H274" s="6"/>
      <c r="I274" s="28">
        <f t="shared" si="57"/>
        <v>0</v>
      </c>
      <c r="J274" s="42"/>
      <c r="K274" s="27">
        <f t="shared" si="58"/>
        <v>0</v>
      </c>
      <c r="L274" s="43"/>
      <c r="M274" s="27">
        <f t="shared" si="59"/>
        <v>0</v>
      </c>
      <c r="N274" s="44"/>
      <c r="O274" s="27">
        <f t="shared" si="60"/>
        <v>0</v>
      </c>
      <c r="P274" s="6">
        <v>3</v>
      </c>
      <c r="Q274" s="27">
        <f t="shared" si="61"/>
        <v>430454.16371767852</v>
      </c>
      <c r="R274" s="6">
        <v>2</v>
      </c>
      <c r="S274" s="27">
        <f t="shared" si="62"/>
        <v>286969.44247845234</v>
      </c>
      <c r="T274" s="45"/>
      <c r="U274" s="27">
        <f t="shared" si="63"/>
        <v>0</v>
      </c>
      <c r="V274" s="6"/>
      <c r="W274" s="27">
        <f t="shared" si="64"/>
        <v>0</v>
      </c>
      <c r="X274" s="6"/>
      <c r="Y274" s="27">
        <f t="shared" si="65"/>
        <v>0</v>
      </c>
      <c r="Z274" s="23" t="s">
        <v>31</v>
      </c>
      <c r="AA274" s="1" t="s">
        <v>37</v>
      </c>
    </row>
    <row r="275" spans="1:27" x14ac:dyDescent="0.25">
      <c r="A275" s="38">
        <v>273</v>
      </c>
      <c r="B275" s="39" t="s">
        <v>1757</v>
      </c>
      <c r="C275" s="40" t="s">
        <v>46</v>
      </c>
      <c r="D275" s="47" t="s">
        <v>359</v>
      </c>
      <c r="E275" s="41">
        <f t="shared" si="55"/>
        <v>2</v>
      </c>
      <c r="F275" s="28">
        <v>138256.58000000002</v>
      </c>
      <c r="G275" s="28">
        <f t="shared" si="56"/>
        <v>276513.16000000003</v>
      </c>
      <c r="H275" s="6"/>
      <c r="I275" s="28">
        <f t="shared" si="57"/>
        <v>0</v>
      </c>
      <c r="J275" s="42"/>
      <c r="K275" s="27">
        <f t="shared" si="58"/>
        <v>0</v>
      </c>
      <c r="L275" s="44"/>
      <c r="M275" s="27">
        <f t="shared" si="59"/>
        <v>0</v>
      </c>
      <c r="N275" s="44"/>
      <c r="O275" s="27">
        <f t="shared" si="60"/>
        <v>0</v>
      </c>
      <c r="P275" s="6">
        <v>1</v>
      </c>
      <c r="Q275" s="27">
        <f t="shared" si="61"/>
        <v>138256.58000000002</v>
      </c>
      <c r="R275" s="6"/>
      <c r="S275" s="27">
        <f t="shared" si="62"/>
        <v>0</v>
      </c>
      <c r="T275" s="45"/>
      <c r="U275" s="27">
        <f t="shared" si="63"/>
        <v>0</v>
      </c>
      <c r="V275" s="6">
        <v>1</v>
      </c>
      <c r="W275" s="27">
        <f t="shared" si="64"/>
        <v>138256.58000000002</v>
      </c>
      <c r="X275" s="6"/>
      <c r="Y275" s="27">
        <f t="shared" si="65"/>
        <v>0</v>
      </c>
      <c r="Z275" s="23" t="s">
        <v>31</v>
      </c>
      <c r="AA275" s="1" t="s">
        <v>37</v>
      </c>
    </row>
    <row r="276" spans="1:27" ht="27" x14ac:dyDescent="0.25">
      <c r="A276" s="38">
        <v>274</v>
      </c>
      <c r="B276" s="39" t="s">
        <v>1758</v>
      </c>
      <c r="C276" s="40" t="s">
        <v>46</v>
      </c>
      <c r="D276" s="47" t="s">
        <v>359</v>
      </c>
      <c r="E276" s="41">
        <f t="shared" si="55"/>
        <v>3</v>
      </c>
      <c r="F276" s="28">
        <v>43894.414498609083</v>
      </c>
      <c r="G276" s="28">
        <f t="shared" si="56"/>
        <v>131683.24349582725</v>
      </c>
      <c r="H276" s="6"/>
      <c r="I276" s="28">
        <f t="shared" si="57"/>
        <v>0</v>
      </c>
      <c r="J276" s="42"/>
      <c r="K276" s="27">
        <f t="shared" si="58"/>
        <v>0</v>
      </c>
      <c r="L276" s="43"/>
      <c r="M276" s="27">
        <f t="shared" si="59"/>
        <v>0</v>
      </c>
      <c r="N276" s="44"/>
      <c r="O276" s="27">
        <f t="shared" si="60"/>
        <v>0</v>
      </c>
      <c r="P276" s="6"/>
      <c r="Q276" s="27">
        <f t="shared" si="61"/>
        <v>0</v>
      </c>
      <c r="R276" s="6">
        <v>2</v>
      </c>
      <c r="S276" s="27">
        <f t="shared" si="62"/>
        <v>87788.828997218166</v>
      </c>
      <c r="T276" s="45"/>
      <c r="U276" s="27">
        <f t="shared" si="63"/>
        <v>0</v>
      </c>
      <c r="V276" s="6">
        <v>1</v>
      </c>
      <c r="W276" s="27">
        <f t="shared" si="64"/>
        <v>43894.414498609083</v>
      </c>
      <c r="X276" s="6"/>
      <c r="Y276" s="27">
        <f t="shared" si="65"/>
        <v>0</v>
      </c>
      <c r="Z276" s="23" t="s">
        <v>31</v>
      </c>
      <c r="AA276" s="1" t="s">
        <v>56</v>
      </c>
    </row>
    <row r="277" spans="1:27" ht="27" x14ac:dyDescent="0.25">
      <c r="A277" s="38">
        <v>275</v>
      </c>
      <c r="B277" s="46" t="s">
        <v>1759</v>
      </c>
      <c r="C277" s="40" t="s">
        <v>46</v>
      </c>
      <c r="D277" s="46" t="s">
        <v>1336</v>
      </c>
      <c r="E277" s="41">
        <f t="shared" si="55"/>
        <v>11</v>
      </c>
      <c r="F277" s="28">
        <v>53605.532699999996</v>
      </c>
      <c r="G277" s="28">
        <f t="shared" si="56"/>
        <v>589660.85969999991</v>
      </c>
      <c r="H277" s="6"/>
      <c r="I277" s="28">
        <f t="shared" si="57"/>
        <v>0</v>
      </c>
      <c r="J277" s="42"/>
      <c r="K277" s="27">
        <f t="shared" si="58"/>
        <v>0</v>
      </c>
      <c r="L277" s="44"/>
      <c r="M277" s="27">
        <f t="shared" si="59"/>
        <v>0</v>
      </c>
      <c r="N277" s="44"/>
      <c r="O277" s="27">
        <f t="shared" si="60"/>
        <v>0</v>
      </c>
      <c r="P277" s="6">
        <v>5</v>
      </c>
      <c r="Q277" s="27">
        <f t="shared" si="61"/>
        <v>268027.66349999997</v>
      </c>
      <c r="R277" s="6"/>
      <c r="S277" s="27">
        <f t="shared" si="62"/>
        <v>0</v>
      </c>
      <c r="T277" s="45">
        <v>6</v>
      </c>
      <c r="U277" s="27">
        <f t="shared" si="63"/>
        <v>321633.19620000001</v>
      </c>
      <c r="V277" s="6"/>
      <c r="W277" s="27">
        <f t="shared" si="64"/>
        <v>0</v>
      </c>
      <c r="X277" s="6"/>
      <c r="Y277" s="27">
        <f t="shared" si="65"/>
        <v>0</v>
      </c>
      <c r="Z277" s="23" t="s">
        <v>31</v>
      </c>
      <c r="AA277" s="1" t="s">
        <v>1193</v>
      </c>
    </row>
    <row r="278" spans="1:27" x14ac:dyDescent="0.25">
      <c r="A278" s="38">
        <v>276</v>
      </c>
      <c r="B278" s="39" t="s">
        <v>1760</v>
      </c>
      <c r="C278" s="50" t="s">
        <v>1761</v>
      </c>
      <c r="D278" s="51" t="s">
        <v>359</v>
      </c>
      <c r="E278" s="41">
        <f t="shared" si="55"/>
        <v>2</v>
      </c>
      <c r="F278" s="28">
        <v>165128.4204</v>
      </c>
      <c r="G278" s="28">
        <f t="shared" si="56"/>
        <v>330256.84080000001</v>
      </c>
      <c r="H278" s="6"/>
      <c r="I278" s="28">
        <f t="shared" si="57"/>
        <v>0</v>
      </c>
      <c r="J278" s="42">
        <v>2</v>
      </c>
      <c r="K278" s="27">
        <f t="shared" si="58"/>
        <v>330256.84080000001</v>
      </c>
      <c r="L278" s="44"/>
      <c r="M278" s="27">
        <f t="shared" si="59"/>
        <v>0</v>
      </c>
      <c r="N278" s="44"/>
      <c r="O278" s="27">
        <f t="shared" si="60"/>
        <v>0</v>
      </c>
      <c r="P278" s="6"/>
      <c r="Q278" s="27">
        <f t="shared" si="61"/>
        <v>0</v>
      </c>
      <c r="R278" s="6"/>
      <c r="S278" s="27">
        <f t="shared" si="62"/>
        <v>0</v>
      </c>
      <c r="T278" s="45"/>
      <c r="U278" s="27">
        <f t="shared" si="63"/>
        <v>0</v>
      </c>
      <c r="V278" s="6"/>
      <c r="W278" s="27">
        <f t="shared" si="64"/>
        <v>0</v>
      </c>
      <c r="X278" s="6"/>
      <c r="Y278" s="27">
        <f t="shared" si="65"/>
        <v>0</v>
      </c>
      <c r="Z278" s="23" t="s">
        <v>31</v>
      </c>
      <c r="AA278" s="1" t="s">
        <v>41</v>
      </c>
    </row>
    <row r="279" spans="1:27" ht="40.5" x14ac:dyDescent="0.25">
      <c r="A279" s="38">
        <v>277</v>
      </c>
      <c r="B279" s="39" t="s">
        <v>1762</v>
      </c>
      <c r="C279" s="40" t="s">
        <v>1763</v>
      </c>
      <c r="D279" s="47" t="s">
        <v>812</v>
      </c>
      <c r="E279" s="41">
        <f t="shared" si="55"/>
        <v>25</v>
      </c>
      <c r="F279" s="28">
        <v>64738.722800000003</v>
      </c>
      <c r="G279" s="28">
        <f t="shared" si="56"/>
        <v>1618468.07</v>
      </c>
      <c r="H279" s="6">
        <v>25</v>
      </c>
      <c r="I279" s="28">
        <f t="shared" si="57"/>
        <v>1618468.07</v>
      </c>
      <c r="J279" s="42"/>
      <c r="K279" s="27">
        <f t="shared" si="58"/>
        <v>0</v>
      </c>
      <c r="L279" s="44"/>
      <c r="M279" s="27">
        <f t="shared" si="59"/>
        <v>0</v>
      </c>
      <c r="N279" s="44"/>
      <c r="O279" s="27">
        <f t="shared" si="60"/>
        <v>0</v>
      </c>
      <c r="P279" s="6"/>
      <c r="Q279" s="27">
        <f t="shared" si="61"/>
        <v>0</v>
      </c>
      <c r="R279" s="6"/>
      <c r="S279" s="27">
        <f t="shared" si="62"/>
        <v>0</v>
      </c>
      <c r="T279" s="45"/>
      <c r="U279" s="27">
        <f t="shared" si="63"/>
        <v>0</v>
      </c>
      <c r="V279" s="6"/>
      <c r="W279" s="27">
        <f t="shared" si="64"/>
        <v>0</v>
      </c>
      <c r="X279" s="6"/>
      <c r="Y279" s="27">
        <f t="shared" si="65"/>
        <v>0</v>
      </c>
      <c r="Z279" s="23" t="s">
        <v>32</v>
      </c>
      <c r="AA279" s="1" t="s">
        <v>33</v>
      </c>
    </row>
    <row r="280" spans="1:27" ht="40.5" x14ac:dyDescent="0.25">
      <c r="A280" s="38">
        <v>278</v>
      </c>
      <c r="B280" s="39" t="s">
        <v>1764</v>
      </c>
      <c r="C280" s="40" t="s">
        <v>1763</v>
      </c>
      <c r="D280" s="47" t="s">
        <v>812</v>
      </c>
      <c r="E280" s="41">
        <f t="shared" si="55"/>
        <v>10</v>
      </c>
      <c r="F280" s="28">
        <v>64826.3874</v>
      </c>
      <c r="G280" s="28">
        <f t="shared" si="56"/>
        <v>648263.87399999995</v>
      </c>
      <c r="H280" s="6">
        <v>10</v>
      </c>
      <c r="I280" s="28">
        <f t="shared" si="57"/>
        <v>648263.87399999995</v>
      </c>
      <c r="J280" s="42"/>
      <c r="K280" s="27">
        <f t="shared" si="58"/>
        <v>0</v>
      </c>
      <c r="L280" s="44"/>
      <c r="M280" s="27">
        <f t="shared" si="59"/>
        <v>0</v>
      </c>
      <c r="N280" s="44"/>
      <c r="O280" s="27">
        <f t="shared" si="60"/>
        <v>0</v>
      </c>
      <c r="P280" s="6"/>
      <c r="Q280" s="27">
        <f t="shared" si="61"/>
        <v>0</v>
      </c>
      <c r="R280" s="6"/>
      <c r="S280" s="27">
        <f t="shared" si="62"/>
        <v>0</v>
      </c>
      <c r="T280" s="45"/>
      <c r="U280" s="27">
        <f t="shared" si="63"/>
        <v>0</v>
      </c>
      <c r="V280" s="6"/>
      <c r="W280" s="27">
        <f t="shared" si="64"/>
        <v>0</v>
      </c>
      <c r="X280" s="6"/>
      <c r="Y280" s="27">
        <f t="shared" si="65"/>
        <v>0</v>
      </c>
      <c r="Z280" s="23" t="s">
        <v>32</v>
      </c>
      <c r="AA280" s="1" t="s">
        <v>33</v>
      </c>
    </row>
    <row r="281" spans="1:27" x14ac:dyDescent="0.25">
      <c r="A281" s="38">
        <v>279</v>
      </c>
      <c r="B281" s="46" t="s">
        <v>1765</v>
      </c>
      <c r="C281" s="47" t="s">
        <v>46</v>
      </c>
      <c r="D281" s="46" t="s">
        <v>1766</v>
      </c>
      <c r="E281" s="41">
        <f t="shared" si="55"/>
        <v>10</v>
      </c>
      <c r="F281" s="28">
        <v>94265.85</v>
      </c>
      <c r="G281" s="28">
        <f t="shared" si="56"/>
        <v>942658.5</v>
      </c>
      <c r="H281" s="6">
        <v>10</v>
      </c>
      <c r="I281" s="28">
        <f t="shared" si="57"/>
        <v>942658.5</v>
      </c>
      <c r="J281" s="42"/>
      <c r="K281" s="27">
        <f t="shared" si="58"/>
        <v>0</v>
      </c>
      <c r="L281" s="44"/>
      <c r="M281" s="27">
        <f t="shared" si="59"/>
        <v>0</v>
      </c>
      <c r="N281" s="44"/>
      <c r="O281" s="27">
        <f t="shared" si="60"/>
        <v>0</v>
      </c>
      <c r="P281" s="6"/>
      <c r="Q281" s="27">
        <f t="shared" si="61"/>
        <v>0</v>
      </c>
      <c r="R281" s="6"/>
      <c r="S281" s="27">
        <f t="shared" si="62"/>
        <v>0</v>
      </c>
      <c r="T281" s="45"/>
      <c r="U281" s="27">
        <f t="shared" si="63"/>
        <v>0</v>
      </c>
      <c r="V281" s="6"/>
      <c r="W281" s="27">
        <f t="shared" si="64"/>
        <v>0</v>
      </c>
      <c r="X281" s="6"/>
      <c r="Y281" s="27">
        <f t="shared" si="65"/>
        <v>0</v>
      </c>
      <c r="Z281" s="23" t="s">
        <v>32</v>
      </c>
      <c r="AA281" s="1" t="s">
        <v>33</v>
      </c>
    </row>
    <row r="282" spans="1:27" ht="54" x14ac:dyDescent="0.25">
      <c r="A282" s="38">
        <v>280</v>
      </c>
      <c r="B282" s="39" t="s">
        <v>1767</v>
      </c>
      <c r="C282" s="40" t="s">
        <v>1763</v>
      </c>
      <c r="D282" s="47" t="s">
        <v>812</v>
      </c>
      <c r="E282" s="41">
        <f t="shared" si="55"/>
        <v>146</v>
      </c>
      <c r="F282" s="28">
        <v>78386.939200000008</v>
      </c>
      <c r="G282" s="28">
        <f t="shared" si="56"/>
        <v>11444493.123200001</v>
      </c>
      <c r="H282" s="6">
        <v>10</v>
      </c>
      <c r="I282" s="28">
        <f t="shared" si="57"/>
        <v>783869.39200000011</v>
      </c>
      <c r="J282" s="42">
        <v>60</v>
      </c>
      <c r="K282" s="27">
        <f t="shared" si="58"/>
        <v>4703216.3520000009</v>
      </c>
      <c r="L282" s="43">
        <v>30</v>
      </c>
      <c r="M282" s="27">
        <f t="shared" si="59"/>
        <v>2351608.1760000004</v>
      </c>
      <c r="N282" s="44"/>
      <c r="O282" s="27">
        <f t="shared" si="60"/>
        <v>0</v>
      </c>
      <c r="P282" s="6">
        <v>4</v>
      </c>
      <c r="Q282" s="27">
        <f t="shared" si="61"/>
        <v>313547.75680000003</v>
      </c>
      <c r="R282" s="6">
        <v>7</v>
      </c>
      <c r="S282" s="27">
        <f t="shared" si="62"/>
        <v>548708.57440000004</v>
      </c>
      <c r="T282" s="45">
        <v>15</v>
      </c>
      <c r="U282" s="27">
        <f t="shared" si="63"/>
        <v>1175804.0880000002</v>
      </c>
      <c r="V282" s="6">
        <v>20</v>
      </c>
      <c r="W282" s="27">
        <f t="shared" si="64"/>
        <v>1567738.7840000002</v>
      </c>
      <c r="X282" s="6"/>
      <c r="Y282" s="27">
        <f t="shared" si="65"/>
        <v>0</v>
      </c>
      <c r="Z282" s="23" t="s">
        <v>32</v>
      </c>
      <c r="AA282" s="1" t="s">
        <v>41</v>
      </c>
    </row>
    <row r="283" spans="1:27" ht="54" x14ac:dyDescent="0.25">
      <c r="A283" s="38">
        <v>281</v>
      </c>
      <c r="B283" s="39" t="s">
        <v>1768</v>
      </c>
      <c r="C283" s="40" t="s">
        <v>1763</v>
      </c>
      <c r="D283" s="47" t="s">
        <v>1769</v>
      </c>
      <c r="E283" s="41">
        <f t="shared" si="55"/>
        <v>235</v>
      </c>
      <c r="F283" s="28">
        <v>77395.167400000006</v>
      </c>
      <c r="G283" s="28">
        <f t="shared" si="56"/>
        <v>18187864.339000002</v>
      </c>
      <c r="H283" s="6">
        <v>10</v>
      </c>
      <c r="I283" s="28">
        <f t="shared" si="57"/>
        <v>773951.67400000012</v>
      </c>
      <c r="J283" s="42">
        <v>60</v>
      </c>
      <c r="K283" s="27">
        <f t="shared" si="58"/>
        <v>4643710.0440000007</v>
      </c>
      <c r="L283" s="43">
        <v>50</v>
      </c>
      <c r="M283" s="27">
        <f t="shared" si="59"/>
        <v>3869758.37</v>
      </c>
      <c r="N283" s="44"/>
      <c r="O283" s="27">
        <f t="shared" si="60"/>
        <v>0</v>
      </c>
      <c r="P283" s="6">
        <v>10</v>
      </c>
      <c r="Q283" s="27">
        <f t="shared" si="61"/>
        <v>773951.67400000012</v>
      </c>
      <c r="R283" s="6">
        <v>20</v>
      </c>
      <c r="S283" s="27">
        <f t="shared" si="62"/>
        <v>1547903.3480000002</v>
      </c>
      <c r="T283" s="45">
        <v>55</v>
      </c>
      <c r="U283" s="27">
        <f t="shared" si="63"/>
        <v>4256734.2070000004</v>
      </c>
      <c r="V283" s="6">
        <f>30</f>
        <v>30</v>
      </c>
      <c r="W283" s="27">
        <f t="shared" si="64"/>
        <v>2321855.0220000003</v>
      </c>
      <c r="X283" s="6"/>
      <c r="Y283" s="27">
        <f t="shared" si="65"/>
        <v>0</v>
      </c>
      <c r="Z283" s="23" t="s">
        <v>32</v>
      </c>
      <c r="AA283" s="1" t="s">
        <v>41</v>
      </c>
    </row>
    <row r="284" spans="1:27" ht="54" x14ac:dyDescent="0.25">
      <c r="A284" s="38">
        <v>282</v>
      </c>
      <c r="B284" s="39" t="s">
        <v>1770</v>
      </c>
      <c r="C284" s="40" t="s">
        <v>1763</v>
      </c>
      <c r="D284" s="47" t="s">
        <v>812</v>
      </c>
      <c r="E284" s="41">
        <f t="shared" si="55"/>
        <v>335</v>
      </c>
      <c r="F284" s="28">
        <v>83559.150600000008</v>
      </c>
      <c r="G284" s="28">
        <f t="shared" si="56"/>
        <v>27992315.451000001</v>
      </c>
      <c r="H284" s="6">
        <v>10</v>
      </c>
      <c r="I284" s="28">
        <f t="shared" si="57"/>
        <v>835591.50600000005</v>
      </c>
      <c r="J284" s="42">
        <v>90</v>
      </c>
      <c r="K284" s="27">
        <f t="shared" si="58"/>
        <v>7520323.5540000005</v>
      </c>
      <c r="L284" s="43">
        <v>60</v>
      </c>
      <c r="M284" s="27">
        <f t="shared" si="59"/>
        <v>5013549.0360000003</v>
      </c>
      <c r="N284" s="44"/>
      <c r="O284" s="27">
        <f t="shared" si="60"/>
        <v>0</v>
      </c>
      <c r="P284" s="6">
        <v>10</v>
      </c>
      <c r="Q284" s="27">
        <f t="shared" si="61"/>
        <v>835591.50600000005</v>
      </c>
      <c r="R284" s="6">
        <v>80</v>
      </c>
      <c r="S284" s="27">
        <f t="shared" si="62"/>
        <v>6684732.0480000004</v>
      </c>
      <c r="T284" s="45">
        <v>35</v>
      </c>
      <c r="U284" s="27">
        <f t="shared" si="63"/>
        <v>2924570.2710000002</v>
      </c>
      <c r="V284" s="6">
        <f>6+24+20</f>
        <v>50</v>
      </c>
      <c r="W284" s="27">
        <f t="shared" si="64"/>
        <v>4177957.5300000003</v>
      </c>
      <c r="X284" s="6"/>
      <c r="Y284" s="27">
        <f t="shared" si="65"/>
        <v>0</v>
      </c>
      <c r="Z284" s="23" t="s">
        <v>32</v>
      </c>
      <c r="AA284" s="1" t="s">
        <v>41</v>
      </c>
    </row>
    <row r="285" spans="1:27" ht="27" x14ac:dyDescent="0.25">
      <c r="A285" s="38">
        <v>283</v>
      </c>
      <c r="B285" s="39" t="s">
        <v>1771</v>
      </c>
      <c r="C285" s="40" t="s">
        <v>1772</v>
      </c>
      <c r="D285" s="46" t="s">
        <v>1773</v>
      </c>
      <c r="E285" s="41">
        <f t="shared" si="55"/>
        <v>18</v>
      </c>
      <c r="F285" s="28">
        <v>269989.24680000002</v>
      </c>
      <c r="G285" s="28">
        <f t="shared" si="56"/>
        <v>4859806.4424000001</v>
      </c>
      <c r="H285" s="6">
        <v>10</v>
      </c>
      <c r="I285" s="28">
        <f t="shared" si="57"/>
        <v>2699892.4680000003</v>
      </c>
      <c r="J285" s="42"/>
      <c r="K285" s="27">
        <f t="shared" si="58"/>
        <v>0</v>
      </c>
      <c r="L285" s="43"/>
      <c r="M285" s="27">
        <f t="shared" si="59"/>
        <v>0</v>
      </c>
      <c r="N285" s="44"/>
      <c r="O285" s="27">
        <f t="shared" si="60"/>
        <v>0</v>
      </c>
      <c r="P285" s="6">
        <v>4</v>
      </c>
      <c r="Q285" s="27">
        <f t="shared" si="61"/>
        <v>1079956.9872000001</v>
      </c>
      <c r="R285" s="6">
        <v>4</v>
      </c>
      <c r="S285" s="27">
        <f t="shared" si="62"/>
        <v>1079956.9872000001</v>
      </c>
      <c r="T285" s="45"/>
      <c r="U285" s="27">
        <f t="shared" si="63"/>
        <v>0</v>
      </c>
      <c r="V285" s="6"/>
      <c r="W285" s="27">
        <f t="shared" si="64"/>
        <v>0</v>
      </c>
      <c r="X285" s="6"/>
      <c r="Y285" s="27">
        <f t="shared" si="65"/>
        <v>0</v>
      </c>
      <c r="Z285" s="23" t="s">
        <v>32</v>
      </c>
      <c r="AA285" s="1" t="s">
        <v>37</v>
      </c>
    </row>
    <row r="286" spans="1:27" ht="40.5" x14ac:dyDescent="0.25">
      <c r="A286" s="38">
        <v>284</v>
      </c>
      <c r="B286" s="39" t="s">
        <v>1774</v>
      </c>
      <c r="C286" s="47" t="s">
        <v>1775</v>
      </c>
      <c r="D286" s="46" t="s">
        <v>1773</v>
      </c>
      <c r="E286" s="41">
        <f t="shared" si="55"/>
        <v>14</v>
      </c>
      <c r="F286" s="28">
        <v>271399.62586666667</v>
      </c>
      <c r="G286" s="28">
        <f t="shared" si="56"/>
        <v>3799594.7621333334</v>
      </c>
      <c r="H286" s="6">
        <v>10</v>
      </c>
      <c r="I286" s="28">
        <f t="shared" si="57"/>
        <v>2713996.2586666667</v>
      </c>
      <c r="J286" s="42"/>
      <c r="K286" s="27">
        <f t="shared" si="58"/>
        <v>0</v>
      </c>
      <c r="L286" s="43"/>
      <c r="M286" s="27">
        <f t="shared" si="59"/>
        <v>0</v>
      </c>
      <c r="N286" s="44"/>
      <c r="O286" s="27">
        <f t="shared" si="60"/>
        <v>0</v>
      </c>
      <c r="P286" s="6">
        <v>2</v>
      </c>
      <c r="Q286" s="27">
        <f t="shared" si="61"/>
        <v>542799.25173333334</v>
      </c>
      <c r="R286" s="6">
        <v>2</v>
      </c>
      <c r="S286" s="27">
        <f t="shared" si="62"/>
        <v>542799.25173333334</v>
      </c>
      <c r="T286" s="45"/>
      <c r="U286" s="27">
        <f t="shared" si="63"/>
        <v>0</v>
      </c>
      <c r="V286" s="6"/>
      <c r="W286" s="27">
        <f t="shared" si="64"/>
        <v>0</v>
      </c>
      <c r="X286" s="6"/>
      <c r="Y286" s="27">
        <f t="shared" si="65"/>
        <v>0</v>
      </c>
      <c r="Z286" s="23" t="s">
        <v>32</v>
      </c>
      <c r="AA286" s="1" t="s">
        <v>37</v>
      </c>
    </row>
    <row r="287" spans="1:27" ht="40.5" x14ac:dyDescent="0.25">
      <c r="A287" s="38">
        <v>285</v>
      </c>
      <c r="B287" s="39" t="s">
        <v>1776</v>
      </c>
      <c r="C287" s="47" t="s">
        <v>1777</v>
      </c>
      <c r="D287" s="46" t="s">
        <v>1773</v>
      </c>
      <c r="E287" s="41">
        <f t="shared" si="55"/>
        <v>16</v>
      </c>
      <c r="F287" s="28">
        <v>271399.62586666667</v>
      </c>
      <c r="G287" s="28">
        <f t="shared" si="56"/>
        <v>4342394.0138666667</v>
      </c>
      <c r="H287" s="6">
        <v>10</v>
      </c>
      <c r="I287" s="28">
        <f t="shared" si="57"/>
        <v>2713996.2586666667</v>
      </c>
      <c r="J287" s="42"/>
      <c r="K287" s="27">
        <f t="shared" si="58"/>
        <v>0</v>
      </c>
      <c r="L287" s="43"/>
      <c r="M287" s="27">
        <f t="shared" si="59"/>
        <v>0</v>
      </c>
      <c r="N287" s="44"/>
      <c r="O287" s="27">
        <f t="shared" si="60"/>
        <v>0</v>
      </c>
      <c r="P287" s="6">
        <v>1</v>
      </c>
      <c r="Q287" s="27">
        <f t="shared" si="61"/>
        <v>271399.62586666667</v>
      </c>
      <c r="R287" s="6">
        <v>3</v>
      </c>
      <c r="S287" s="27">
        <f t="shared" si="62"/>
        <v>814198.87760000001</v>
      </c>
      <c r="T287" s="45"/>
      <c r="U287" s="27">
        <f t="shared" si="63"/>
        <v>0</v>
      </c>
      <c r="V287" s="6">
        <v>2</v>
      </c>
      <c r="W287" s="27">
        <f t="shared" si="64"/>
        <v>542799.25173333334</v>
      </c>
      <c r="X287" s="6"/>
      <c r="Y287" s="27">
        <f t="shared" si="65"/>
        <v>0</v>
      </c>
      <c r="Z287" s="23" t="s">
        <v>32</v>
      </c>
      <c r="AA287" s="1" t="s">
        <v>37</v>
      </c>
    </row>
    <row r="288" spans="1:27" x14ac:dyDescent="0.25">
      <c r="A288" s="38">
        <v>286</v>
      </c>
      <c r="B288" s="39" t="s">
        <v>1778</v>
      </c>
      <c r="C288" s="40" t="s">
        <v>46</v>
      </c>
      <c r="D288" s="47" t="s">
        <v>1779</v>
      </c>
      <c r="E288" s="41">
        <f t="shared" si="55"/>
        <v>36</v>
      </c>
      <c r="F288" s="28">
        <v>18318.146000000001</v>
      </c>
      <c r="G288" s="28">
        <f t="shared" si="56"/>
        <v>659453.25600000005</v>
      </c>
      <c r="H288" s="6">
        <v>5</v>
      </c>
      <c r="I288" s="28">
        <f t="shared" si="57"/>
        <v>91590.73000000001</v>
      </c>
      <c r="J288" s="42"/>
      <c r="K288" s="27">
        <f t="shared" si="58"/>
        <v>0</v>
      </c>
      <c r="L288" s="43">
        <v>30</v>
      </c>
      <c r="M288" s="27">
        <f t="shared" si="59"/>
        <v>549544.38</v>
      </c>
      <c r="N288" s="44"/>
      <c r="O288" s="27">
        <f t="shared" si="60"/>
        <v>0</v>
      </c>
      <c r="P288" s="6"/>
      <c r="Q288" s="27">
        <f t="shared" si="61"/>
        <v>0</v>
      </c>
      <c r="R288" s="6"/>
      <c r="S288" s="27">
        <f t="shared" si="62"/>
        <v>0</v>
      </c>
      <c r="T288" s="45"/>
      <c r="U288" s="27">
        <f t="shared" si="63"/>
        <v>0</v>
      </c>
      <c r="V288" s="6">
        <v>1</v>
      </c>
      <c r="W288" s="27">
        <f t="shared" si="64"/>
        <v>18318.146000000001</v>
      </c>
      <c r="X288" s="6"/>
      <c r="Y288" s="27">
        <f t="shared" si="65"/>
        <v>0</v>
      </c>
      <c r="Z288" s="23" t="s">
        <v>32</v>
      </c>
      <c r="AA288" s="1" t="s">
        <v>76</v>
      </c>
    </row>
    <row r="289" spans="1:27" x14ac:dyDescent="0.25">
      <c r="A289" s="38">
        <v>287</v>
      </c>
      <c r="B289" s="39" t="s">
        <v>1780</v>
      </c>
      <c r="C289" s="40" t="s">
        <v>46</v>
      </c>
      <c r="D289" s="47" t="s">
        <v>1779</v>
      </c>
      <c r="E289" s="41">
        <f t="shared" si="55"/>
        <v>44</v>
      </c>
      <c r="F289" s="28">
        <v>17756.584999999999</v>
      </c>
      <c r="G289" s="28">
        <f t="shared" si="56"/>
        <v>781289.74</v>
      </c>
      <c r="H289" s="6">
        <v>5</v>
      </c>
      <c r="I289" s="28">
        <f t="shared" si="57"/>
        <v>88782.924999999988</v>
      </c>
      <c r="J289" s="42">
        <v>8</v>
      </c>
      <c r="K289" s="27">
        <f t="shared" si="58"/>
        <v>142052.68</v>
      </c>
      <c r="L289" s="43">
        <v>30</v>
      </c>
      <c r="M289" s="27">
        <f t="shared" si="59"/>
        <v>532697.54999999993</v>
      </c>
      <c r="N289" s="44"/>
      <c r="O289" s="27">
        <f t="shared" si="60"/>
        <v>0</v>
      </c>
      <c r="P289" s="6"/>
      <c r="Q289" s="27">
        <f t="shared" si="61"/>
        <v>0</v>
      </c>
      <c r="R289" s="6"/>
      <c r="S289" s="27">
        <f t="shared" si="62"/>
        <v>0</v>
      </c>
      <c r="T289" s="45"/>
      <c r="U289" s="27">
        <f t="shared" si="63"/>
        <v>0</v>
      </c>
      <c r="V289" s="6">
        <v>1</v>
      </c>
      <c r="W289" s="27">
        <f t="shared" si="64"/>
        <v>17756.584999999999</v>
      </c>
      <c r="X289" s="6"/>
      <c r="Y289" s="27">
        <f t="shared" si="65"/>
        <v>0</v>
      </c>
      <c r="Z289" s="23" t="s">
        <v>32</v>
      </c>
      <c r="AA289" s="1" t="s">
        <v>76</v>
      </c>
    </row>
    <row r="290" spans="1:27" ht="27" x14ac:dyDescent="0.25">
      <c r="A290" s="38">
        <v>288</v>
      </c>
      <c r="B290" s="39" t="s">
        <v>1781</v>
      </c>
      <c r="C290" s="40" t="s">
        <v>1782</v>
      </c>
      <c r="D290" s="47" t="s">
        <v>1426</v>
      </c>
      <c r="E290" s="41">
        <f t="shared" si="55"/>
        <v>2</v>
      </c>
      <c r="F290" s="28">
        <v>90620.9038</v>
      </c>
      <c r="G290" s="28">
        <f t="shared" si="56"/>
        <v>181241.8076</v>
      </c>
      <c r="H290" s="6"/>
      <c r="I290" s="28">
        <f t="shared" si="57"/>
        <v>0</v>
      </c>
      <c r="J290" s="42"/>
      <c r="K290" s="27">
        <f t="shared" si="58"/>
        <v>0</v>
      </c>
      <c r="L290" s="44"/>
      <c r="M290" s="27">
        <f t="shared" si="59"/>
        <v>0</v>
      </c>
      <c r="N290" s="44"/>
      <c r="O290" s="27">
        <f t="shared" si="60"/>
        <v>0</v>
      </c>
      <c r="P290" s="6"/>
      <c r="Q290" s="27">
        <f t="shared" si="61"/>
        <v>0</v>
      </c>
      <c r="R290" s="6"/>
      <c r="S290" s="27">
        <f t="shared" si="62"/>
        <v>0</v>
      </c>
      <c r="T290" s="45"/>
      <c r="U290" s="27">
        <f t="shared" si="63"/>
        <v>0</v>
      </c>
      <c r="V290" s="6">
        <v>2</v>
      </c>
      <c r="W290" s="27">
        <f t="shared" si="64"/>
        <v>181241.8076</v>
      </c>
      <c r="X290" s="6"/>
      <c r="Y290" s="27">
        <f t="shared" si="65"/>
        <v>0</v>
      </c>
      <c r="Z290" s="23" t="s">
        <v>32</v>
      </c>
      <c r="AA290" s="1" t="s">
        <v>60</v>
      </c>
    </row>
    <row r="291" spans="1:27" ht="27" x14ac:dyDescent="0.25">
      <c r="A291" s="38">
        <v>289</v>
      </c>
      <c r="B291" s="39" t="s">
        <v>1783</v>
      </c>
      <c r="C291" s="40" t="s">
        <v>1782</v>
      </c>
      <c r="D291" s="47" t="s">
        <v>1426</v>
      </c>
      <c r="E291" s="41">
        <f t="shared" si="55"/>
        <v>1</v>
      </c>
      <c r="F291" s="28">
        <v>174376.50760000001</v>
      </c>
      <c r="G291" s="28">
        <f t="shared" si="56"/>
        <v>174376.50760000001</v>
      </c>
      <c r="H291" s="6"/>
      <c r="I291" s="28">
        <f t="shared" si="57"/>
        <v>0</v>
      </c>
      <c r="J291" s="42"/>
      <c r="K291" s="27">
        <f t="shared" si="58"/>
        <v>0</v>
      </c>
      <c r="L291" s="44"/>
      <c r="M291" s="27">
        <f t="shared" si="59"/>
        <v>0</v>
      </c>
      <c r="N291" s="44"/>
      <c r="O291" s="27">
        <f t="shared" si="60"/>
        <v>0</v>
      </c>
      <c r="P291" s="6"/>
      <c r="Q291" s="27">
        <f t="shared" si="61"/>
        <v>0</v>
      </c>
      <c r="R291" s="6"/>
      <c r="S291" s="27">
        <f t="shared" si="62"/>
        <v>0</v>
      </c>
      <c r="T291" s="45"/>
      <c r="U291" s="27">
        <f t="shared" si="63"/>
        <v>0</v>
      </c>
      <c r="V291" s="6">
        <v>1</v>
      </c>
      <c r="W291" s="27">
        <f t="shared" si="64"/>
        <v>174376.50760000001</v>
      </c>
      <c r="X291" s="6"/>
      <c r="Y291" s="27">
        <f t="shared" si="65"/>
        <v>0</v>
      </c>
      <c r="Z291" s="23" t="s">
        <v>32</v>
      </c>
      <c r="AA291" s="1" t="s">
        <v>60</v>
      </c>
    </row>
    <row r="292" spans="1:27" ht="27" x14ac:dyDescent="0.25">
      <c r="A292" s="38">
        <v>290</v>
      </c>
      <c r="B292" s="52" t="s">
        <v>1784</v>
      </c>
      <c r="C292" s="40" t="s">
        <v>46</v>
      </c>
      <c r="D292" s="47" t="s">
        <v>1779</v>
      </c>
      <c r="E292" s="41">
        <f t="shared" si="55"/>
        <v>31</v>
      </c>
      <c r="F292" s="28">
        <v>114906.99040000001</v>
      </c>
      <c r="G292" s="28">
        <f t="shared" si="56"/>
        <v>3562116.7024000003</v>
      </c>
      <c r="H292" s="6">
        <v>5</v>
      </c>
      <c r="I292" s="28">
        <f t="shared" si="57"/>
        <v>574534.95200000005</v>
      </c>
      <c r="J292" s="42">
        <v>1</v>
      </c>
      <c r="K292" s="27">
        <f t="shared" si="58"/>
        <v>114906.99040000001</v>
      </c>
      <c r="L292" s="43">
        <v>2</v>
      </c>
      <c r="M292" s="27">
        <f t="shared" si="59"/>
        <v>229813.98080000002</v>
      </c>
      <c r="N292" s="44"/>
      <c r="O292" s="27">
        <f t="shared" si="60"/>
        <v>0</v>
      </c>
      <c r="P292" s="6"/>
      <c r="Q292" s="27">
        <f t="shared" si="61"/>
        <v>0</v>
      </c>
      <c r="R292" s="6"/>
      <c r="S292" s="27">
        <f t="shared" si="62"/>
        <v>0</v>
      </c>
      <c r="T292" s="45"/>
      <c r="U292" s="27">
        <f t="shared" si="63"/>
        <v>0</v>
      </c>
      <c r="V292" s="6">
        <v>3</v>
      </c>
      <c r="W292" s="27">
        <f t="shared" si="64"/>
        <v>344720.97120000003</v>
      </c>
      <c r="X292" s="6">
        <v>20</v>
      </c>
      <c r="Y292" s="27">
        <f t="shared" si="65"/>
        <v>2298139.8080000002</v>
      </c>
      <c r="Z292" s="23" t="s">
        <v>32</v>
      </c>
      <c r="AA292" s="1" t="s">
        <v>60</v>
      </c>
    </row>
    <row r="293" spans="1:27" ht="27" x14ac:dyDescent="0.25">
      <c r="A293" s="38">
        <v>291</v>
      </c>
      <c r="B293" s="39" t="s">
        <v>1785</v>
      </c>
      <c r="C293" s="40" t="s">
        <v>1786</v>
      </c>
      <c r="D293" s="47" t="s">
        <v>1373</v>
      </c>
      <c r="E293" s="41">
        <f t="shared" si="55"/>
        <v>127</v>
      </c>
      <c r="F293" s="28">
        <v>385013.28318581718</v>
      </c>
      <c r="G293" s="28">
        <f t="shared" si="56"/>
        <v>48896686.964598782</v>
      </c>
      <c r="H293" s="6">
        <v>3</v>
      </c>
      <c r="I293" s="28">
        <f t="shared" si="57"/>
        <v>1155039.8495574514</v>
      </c>
      <c r="J293" s="42">
        <v>1</v>
      </c>
      <c r="K293" s="27">
        <f t="shared" si="58"/>
        <v>385013.28318581718</v>
      </c>
      <c r="L293" s="23">
        <v>2</v>
      </c>
      <c r="M293" s="27">
        <f t="shared" si="59"/>
        <v>770026.56637163437</v>
      </c>
      <c r="N293" s="44"/>
      <c r="O293" s="27">
        <f t="shared" si="60"/>
        <v>0</v>
      </c>
      <c r="P293" s="6"/>
      <c r="Q293" s="27">
        <f t="shared" si="61"/>
        <v>0</v>
      </c>
      <c r="R293" s="6"/>
      <c r="S293" s="27">
        <f t="shared" si="62"/>
        <v>0</v>
      </c>
      <c r="T293" s="45"/>
      <c r="U293" s="27">
        <f t="shared" si="63"/>
        <v>0</v>
      </c>
      <c r="V293" s="6">
        <v>1</v>
      </c>
      <c r="W293" s="27">
        <f t="shared" si="64"/>
        <v>385013.28318581718</v>
      </c>
      <c r="X293" s="6">
        <v>120</v>
      </c>
      <c r="Y293" s="27">
        <f t="shared" si="65"/>
        <v>46201593.982298061</v>
      </c>
      <c r="Z293" s="23" t="s">
        <v>31</v>
      </c>
      <c r="AA293" s="1" t="s">
        <v>33</v>
      </c>
    </row>
    <row r="294" spans="1:27" x14ac:dyDescent="0.25">
      <c r="A294" s="38">
        <v>292</v>
      </c>
      <c r="B294" s="39" t="s">
        <v>1787</v>
      </c>
      <c r="C294" s="47" t="s">
        <v>46</v>
      </c>
      <c r="D294" s="47" t="s">
        <v>1788</v>
      </c>
      <c r="E294" s="41">
        <f t="shared" si="55"/>
        <v>4</v>
      </c>
      <c r="F294" s="28">
        <v>140770.33600000001</v>
      </c>
      <c r="G294" s="28">
        <f t="shared" si="56"/>
        <v>563081.34400000004</v>
      </c>
      <c r="H294" s="6"/>
      <c r="I294" s="28">
        <f t="shared" si="57"/>
        <v>0</v>
      </c>
      <c r="J294" s="42">
        <v>1</v>
      </c>
      <c r="K294" s="27">
        <f t="shared" si="58"/>
        <v>140770.33600000001</v>
      </c>
      <c r="L294" s="43">
        <v>2</v>
      </c>
      <c r="M294" s="27">
        <f t="shared" si="59"/>
        <v>281540.67200000002</v>
      </c>
      <c r="N294" s="44"/>
      <c r="O294" s="27">
        <f t="shared" si="60"/>
        <v>0</v>
      </c>
      <c r="P294" s="6"/>
      <c r="Q294" s="27">
        <f t="shared" si="61"/>
        <v>0</v>
      </c>
      <c r="R294" s="6"/>
      <c r="S294" s="27">
        <f t="shared" si="62"/>
        <v>0</v>
      </c>
      <c r="T294" s="45"/>
      <c r="U294" s="27">
        <f t="shared" si="63"/>
        <v>0</v>
      </c>
      <c r="V294" s="6">
        <v>1</v>
      </c>
      <c r="W294" s="27">
        <f t="shared" si="64"/>
        <v>140770.33600000001</v>
      </c>
      <c r="X294" s="6"/>
      <c r="Y294" s="27">
        <f t="shared" si="65"/>
        <v>0</v>
      </c>
      <c r="Z294" s="23" t="s">
        <v>32</v>
      </c>
      <c r="AA294" s="1" t="s">
        <v>33</v>
      </c>
    </row>
    <row r="295" spans="1:27" x14ac:dyDescent="0.25">
      <c r="A295" s="38">
        <v>293</v>
      </c>
      <c r="B295" s="39" t="s">
        <v>1789</v>
      </c>
      <c r="C295" s="40" t="s">
        <v>46</v>
      </c>
      <c r="D295" s="47" t="s">
        <v>1426</v>
      </c>
      <c r="E295" s="41">
        <f t="shared" si="55"/>
        <v>27</v>
      </c>
      <c r="F295" s="28">
        <v>17850</v>
      </c>
      <c r="G295" s="28">
        <f t="shared" si="56"/>
        <v>481950</v>
      </c>
      <c r="H295" s="6"/>
      <c r="I295" s="28">
        <f t="shared" si="57"/>
        <v>0</v>
      </c>
      <c r="J295" s="42">
        <v>5</v>
      </c>
      <c r="K295" s="27">
        <f t="shared" si="58"/>
        <v>89250</v>
      </c>
      <c r="L295" s="43">
        <v>2</v>
      </c>
      <c r="M295" s="27">
        <f t="shared" si="59"/>
        <v>35700</v>
      </c>
      <c r="N295" s="44"/>
      <c r="O295" s="27">
        <f t="shared" si="60"/>
        <v>0</v>
      </c>
      <c r="P295" s="6"/>
      <c r="Q295" s="27">
        <f t="shared" si="61"/>
        <v>0</v>
      </c>
      <c r="R295" s="6">
        <v>15</v>
      </c>
      <c r="S295" s="27">
        <f t="shared" si="62"/>
        <v>267750</v>
      </c>
      <c r="T295" s="45"/>
      <c r="U295" s="27">
        <f t="shared" si="63"/>
        <v>0</v>
      </c>
      <c r="V295" s="6">
        <v>5</v>
      </c>
      <c r="W295" s="27">
        <f t="shared" si="64"/>
        <v>89250</v>
      </c>
      <c r="X295" s="6"/>
      <c r="Y295" s="27">
        <f t="shared" si="65"/>
        <v>0</v>
      </c>
      <c r="Z295" s="23" t="s">
        <v>32</v>
      </c>
      <c r="AA295" s="1" t="s">
        <v>33</v>
      </c>
    </row>
    <row r="296" spans="1:27" x14ac:dyDescent="0.25">
      <c r="A296" s="38">
        <v>294</v>
      </c>
      <c r="B296" s="39" t="s">
        <v>1790</v>
      </c>
      <c r="C296" s="40" t="s">
        <v>453</v>
      </c>
      <c r="D296" s="47" t="s">
        <v>1791</v>
      </c>
      <c r="E296" s="41">
        <f t="shared" si="55"/>
        <v>4</v>
      </c>
      <c r="F296" s="28">
        <v>656983.38611252082</v>
      </c>
      <c r="G296" s="28">
        <f t="shared" si="56"/>
        <v>2627933.5444500833</v>
      </c>
      <c r="H296" s="6">
        <v>3</v>
      </c>
      <c r="I296" s="28">
        <f t="shared" si="57"/>
        <v>1970950.1583375623</v>
      </c>
      <c r="J296" s="42"/>
      <c r="K296" s="27">
        <f t="shared" si="58"/>
        <v>0</v>
      </c>
      <c r="L296" s="44"/>
      <c r="M296" s="27">
        <f t="shared" si="59"/>
        <v>0</v>
      </c>
      <c r="N296" s="44"/>
      <c r="O296" s="27">
        <f t="shared" si="60"/>
        <v>0</v>
      </c>
      <c r="P296" s="6"/>
      <c r="Q296" s="27">
        <f t="shared" si="61"/>
        <v>0</v>
      </c>
      <c r="R296" s="6">
        <v>1</v>
      </c>
      <c r="S296" s="27">
        <f t="shared" si="62"/>
        <v>656983.38611252082</v>
      </c>
      <c r="T296" s="45"/>
      <c r="U296" s="27">
        <f t="shared" si="63"/>
        <v>0</v>
      </c>
      <c r="V296" s="6"/>
      <c r="W296" s="27">
        <f t="shared" si="64"/>
        <v>0</v>
      </c>
      <c r="X296" s="6"/>
      <c r="Y296" s="27">
        <f t="shared" si="65"/>
        <v>0</v>
      </c>
      <c r="Z296" s="23" t="s">
        <v>31</v>
      </c>
      <c r="AA296" s="1" t="s">
        <v>33</v>
      </c>
    </row>
    <row r="297" spans="1:27" x14ac:dyDescent="0.25">
      <c r="A297" s="38">
        <v>295</v>
      </c>
      <c r="B297" s="48" t="s">
        <v>1792</v>
      </c>
      <c r="C297" s="49" t="s">
        <v>1793</v>
      </c>
      <c r="D297" s="48" t="s">
        <v>1794</v>
      </c>
      <c r="E297" s="41">
        <f t="shared" si="55"/>
        <v>200</v>
      </c>
      <c r="F297" s="28">
        <v>126140</v>
      </c>
      <c r="G297" s="28">
        <f t="shared" si="56"/>
        <v>25228000</v>
      </c>
      <c r="H297" s="6"/>
      <c r="I297" s="28">
        <f t="shared" si="57"/>
        <v>0</v>
      </c>
      <c r="J297" s="42"/>
      <c r="K297" s="27">
        <f t="shared" si="58"/>
        <v>0</v>
      </c>
      <c r="L297" s="44"/>
      <c r="M297" s="27">
        <f t="shared" si="59"/>
        <v>0</v>
      </c>
      <c r="N297" s="44"/>
      <c r="O297" s="27">
        <f t="shared" si="60"/>
        <v>0</v>
      </c>
      <c r="P297" s="6"/>
      <c r="Q297" s="27">
        <f t="shared" si="61"/>
        <v>0</v>
      </c>
      <c r="R297" s="6"/>
      <c r="S297" s="27">
        <f t="shared" si="62"/>
        <v>0</v>
      </c>
      <c r="T297" s="45"/>
      <c r="U297" s="27">
        <f t="shared" si="63"/>
        <v>0</v>
      </c>
      <c r="V297" s="6"/>
      <c r="W297" s="27">
        <f t="shared" si="64"/>
        <v>0</v>
      </c>
      <c r="X297" s="6">
        <v>200</v>
      </c>
      <c r="Y297" s="27">
        <f t="shared" si="65"/>
        <v>25228000</v>
      </c>
      <c r="Z297" s="23" t="s">
        <v>31</v>
      </c>
      <c r="AA297" s="1" t="s">
        <v>48</v>
      </c>
    </row>
    <row r="298" spans="1:27" ht="40.5" x14ac:dyDescent="0.25">
      <c r="A298" s="38">
        <v>296</v>
      </c>
      <c r="B298" s="48" t="s">
        <v>1795</v>
      </c>
      <c r="C298" s="49" t="s">
        <v>330</v>
      </c>
      <c r="D298" s="48" t="s">
        <v>1796</v>
      </c>
      <c r="E298" s="41">
        <f t="shared" si="55"/>
        <v>3</v>
      </c>
      <c r="F298" s="28">
        <v>119000</v>
      </c>
      <c r="G298" s="28">
        <f t="shared" si="56"/>
        <v>357000</v>
      </c>
      <c r="H298" s="6">
        <v>3</v>
      </c>
      <c r="I298" s="28">
        <f t="shared" si="57"/>
        <v>357000</v>
      </c>
      <c r="J298" s="42"/>
      <c r="K298" s="27">
        <f t="shared" si="58"/>
        <v>0</v>
      </c>
      <c r="L298" s="44"/>
      <c r="M298" s="27">
        <f t="shared" si="59"/>
        <v>0</v>
      </c>
      <c r="N298" s="44"/>
      <c r="O298" s="27">
        <f t="shared" si="60"/>
        <v>0</v>
      </c>
      <c r="P298" s="6"/>
      <c r="Q298" s="27">
        <f t="shared" si="61"/>
        <v>0</v>
      </c>
      <c r="R298" s="6"/>
      <c r="S298" s="27">
        <f t="shared" si="62"/>
        <v>0</v>
      </c>
      <c r="T298" s="45"/>
      <c r="U298" s="27">
        <f t="shared" si="63"/>
        <v>0</v>
      </c>
      <c r="V298" s="6"/>
      <c r="W298" s="27">
        <f t="shared" si="64"/>
        <v>0</v>
      </c>
      <c r="X298" s="6"/>
      <c r="Y298" s="27">
        <f t="shared" si="65"/>
        <v>0</v>
      </c>
      <c r="Z298" s="23" t="s">
        <v>31</v>
      </c>
      <c r="AA298" s="1" t="s">
        <v>33</v>
      </c>
    </row>
    <row r="299" spans="1:27" ht="27" x14ac:dyDescent="0.25">
      <c r="A299" s="38">
        <v>297</v>
      </c>
      <c r="B299" s="39" t="s">
        <v>1797</v>
      </c>
      <c r="C299" s="47" t="s">
        <v>46</v>
      </c>
      <c r="D299" s="47" t="s">
        <v>1426</v>
      </c>
      <c r="E299" s="41">
        <f t="shared" si="55"/>
        <v>4</v>
      </c>
      <c r="F299" s="28">
        <v>255371.26300000001</v>
      </c>
      <c r="G299" s="28">
        <f t="shared" si="56"/>
        <v>1021485.052</v>
      </c>
      <c r="H299" s="6">
        <v>3</v>
      </c>
      <c r="I299" s="28">
        <f t="shared" si="57"/>
        <v>766113.78899999999</v>
      </c>
      <c r="J299" s="42"/>
      <c r="K299" s="27">
        <f t="shared" si="58"/>
        <v>0</v>
      </c>
      <c r="L299" s="44"/>
      <c r="M299" s="27">
        <f t="shared" si="59"/>
        <v>0</v>
      </c>
      <c r="N299" s="44"/>
      <c r="O299" s="27">
        <f t="shared" si="60"/>
        <v>0</v>
      </c>
      <c r="P299" s="6"/>
      <c r="Q299" s="27">
        <f t="shared" si="61"/>
        <v>0</v>
      </c>
      <c r="R299" s="6"/>
      <c r="S299" s="27">
        <f t="shared" si="62"/>
        <v>0</v>
      </c>
      <c r="T299" s="45"/>
      <c r="U299" s="27">
        <f t="shared" si="63"/>
        <v>0</v>
      </c>
      <c r="V299" s="6">
        <v>1</v>
      </c>
      <c r="W299" s="27">
        <f t="shared" si="64"/>
        <v>255371.26300000001</v>
      </c>
      <c r="X299" s="6"/>
      <c r="Y299" s="27">
        <f t="shared" si="65"/>
        <v>0</v>
      </c>
      <c r="Z299" s="23" t="s">
        <v>31</v>
      </c>
      <c r="AA299" s="1" t="s">
        <v>33</v>
      </c>
    </row>
    <row r="300" spans="1:27" x14ac:dyDescent="0.25">
      <c r="A300" s="38">
        <v>298</v>
      </c>
      <c r="B300" s="39" t="s">
        <v>1798</v>
      </c>
      <c r="C300" s="50" t="s">
        <v>46</v>
      </c>
      <c r="D300" s="51" t="s">
        <v>1799</v>
      </c>
      <c r="E300" s="41">
        <f t="shared" si="55"/>
        <v>26</v>
      </c>
      <c r="F300" s="28">
        <v>38080</v>
      </c>
      <c r="G300" s="28">
        <f t="shared" si="56"/>
        <v>990080</v>
      </c>
      <c r="H300" s="6"/>
      <c r="I300" s="28">
        <f t="shared" si="57"/>
        <v>0</v>
      </c>
      <c r="J300" s="42">
        <v>20</v>
      </c>
      <c r="K300" s="27">
        <f t="shared" si="58"/>
        <v>761600</v>
      </c>
      <c r="L300" s="43"/>
      <c r="M300" s="27">
        <f t="shared" si="59"/>
        <v>0</v>
      </c>
      <c r="N300" s="44"/>
      <c r="O300" s="27">
        <f t="shared" si="60"/>
        <v>0</v>
      </c>
      <c r="P300" s="6"/>
      <c r="Q300" s="27">
        <f t="shared" si="61"/>
        <v>0</v>
      </c>
      <c r="R300" s="6">
        <v>6</v>
      </c>
      <c r="S300" s="27">
        <f t="shared" si="62"/>
        <v>228480</v>
      </c>
      <c r="T300" s="45"/>
      <c r="U300" s="27">
        <f t="shared" si="63"/>
        <v>0</v>
      </c>
      <c r="V300" s="6"/>
      <c r="W300" s="27">
        <f t="shared" si="64"/>
        <v>0</v>
      </c>
      <c r="X300" s="6"/>
      <c r="Y300" s="27">
        <f t="shared" si="65"/>
        <v>0</v>
      </c>
      <c r="Z300" s="23" t="s">
        <v>32</v>
      </c>
      <c r="AA300" s="1" t="s">
        <v>56</v>
      </c>
    </row>
    <row r="301" spans="1:27" ht="27" x14ac:dyDescent="0.25">
      <c r="A301" s="38">
        <v>299</v>
      </c>
      <c r="B301" s="46" t="s">
        <v>1800</v>
      </c>
      <c r="C301" s="40" t="s">
        <v>1801</v>
      </c>
      <c r="D301" s="46" t="s">
        <v>234</v>
      </c>
      <c r="E301" s="41">
        <f t="shared" ref="E301:E341" si="66">+H301+J301+L301+N301+P301+R301+T301+V301+X301</f>
        <v>3</v>
      </c>
      <c r="F301" s="28">
        <v>78000.929999999993</v>
      </c>
      <c r="G301" s="28">
        <f t="shared" ref="G301:G341" si="67">+IFERROR(E301*F301," ")</f>
        <v>234002.78999999998</v>
      </c>
      <c r="H301" s="6"/>
      <c r="I301" s="28">
        <f t="shared" ref="I301:I341" si="68">+IFERROR(H301*$F301," ")</f>
        <v>0</v>
      </c>
      <c r="J301" s="42"/>
      <c r="K301" s="27">
        <f t="shared" ref="K301:K341" si="69">+IFERROR(J301*$F301," ")</f>
        <v>0</v>
      </c>
      <c r="L301" s="44"/>
      <c r="M301" s="27">
        <f t="shared" ref="M301:M341" si="70">+IFERROR(L301*$F301," ")</f>
        <v>0</v>
      </c>
      <c r="N301" s="44"/>
      <c r="O301" s="27">
        <f t="shared" ref="O301:O341" si="71">+IFERROR(N301*$F301," ")</f>
        <v>0</v>
      </c>
      <c r="P301" s="6"/>
      <c r="Q301" s="27">
        <f t="shared" ref="Q301:Q341" si="72">+IFERROR(P301*$F301," ")</f>
        <v>0</v>
      </c>
      <c r="R301" s="6"/>
      <c r="S301" s="27">
        <f t="shared" ref="S301:S341" si="73">+IFERROR(R301*$F301," ")</f>
        <v>0</v>
      </c>
      <c r="T301" s="45"/>
      <c r="U301" s="27">
        <f t="shared" ref="U301:U341" si="74">+IFERROR(T301*$F301," ")</f>
        <v>0</v>
      </c>
      <c r="V301" s="6">
        <f>3</f>
        <v>3</v>
      </c>
      <c r="W301" s="27">
        <f t="shared" ref="W301:W341" si="75">+IFERROR(V301*$F301," ")</f>
        <v>234002.78999999998</v>
      </c>
      <c r="X301" s="6"/>
      <c r="Y301" s="27">
        <f t="shared" ref="Y301:Y341" si="76">+IFERROR(X301*$F301," ")</f>
        <v>0</v>
      </c>
      <c r="Z301" s="23" t="s">
        <v>31</v>
      </c>
      <c r="AA301" s="1" t="s">
        <v>60</v>
      </c>
    </row>
    <row r="302" spans="1:27" ht="27" x14ac:dyDescent="0.25">
      <c r="A302" s="38">
        <v>300</v>
      </c>
      <c r="B302" s="39" t="s">
        <v>1802</v>
      </c>
      <c r="C302" s="40" t="s">
        <v>1341</v>
      </c>
      <c r="D302" s="47" t="s">
        <v>1343</v>
      </c>
      <c r="E302" s="41">
        <f t="shared" si="66"/>
        <v>323</v>
      </c>
      <c r="F302" s="28">
        <v>117557.66015992322</v>
      </c>
      <c r="G302" s="28">
        <f t="shared" si="67"/>
        <v>37971124.231655203</v>
      </c>
      <c r="H302" s="6">
        <v>20</v>
      </c>
      <c r="I302" s="28">
        <f t="shared" si="68"/>
        <v>2351153.2031984646</v>
      </c>
      <c r="J302" s="42">
        <v>2</v>
      </c>
      <c r="K302" s="27">
        <f t="shared" si="69"/>
        <v>235115.32031984645</v>
      </c>
      <c r="L302" s="43"/>
      <c r="M302" s="27">
        <f t="shared" si="70"/>
        <v>0</v>
      </c>
      <c r="N302" s="44"/>
      <c r="O302" s="27">
        <f t="shared" si="71"/>
        <v>0</v>
      </c>
      <c r="P302" s="6"/>
      <c r="Q302" s="27">
        <f t="shared" si="72"/>
        <v>0</v>
      </c>
      <c r="R302" s="6">
        <v>1</v>
      </c>
      <c r="S302" s="27">
        <f t="shared" si="73"/>
        <v>117557.66015992322</v>
      </c>
      <c r="T302" s="45"/>
      <c r="U302" s="27">
        <f t="shared" si="74"/>
        <v>0</v>
      </c>
      <c r="V302" s="6"/>
      <c r="W302" s="27">
        <f t="shared" si="75"/>
        <v>0</v>
      </c>
      <c r="X302" s="6">
        <v>300</v>
      </c>
      <c r="Y302" s="27">
        <f t="shared" si="76"/>
        <v>35267298.047976971</v>
      </c>
      <c r="Z302" s="23" t="s">
        <v>31</v>
      </c>
      <c r="AA302" s="1" t="s">
        <v>48</v>
      </c>
    </row>
    <row r="303" spans="1:27" ht="27" x14ac:dyDescent="0.25">
      <c r="A303" s="38">
        <v>301</v>
      </c>
      <c r="B303" s="39" t="s">
        <v>1803</v>
      </c>
      <c r="C303" s="47" t="s">
        <v>1804</v>
      </c>
      <c r="D303" s="47" t="s">
        <v>1343</v>
      </c>
      <c r="E303" s="41">
        <f t="shared" si="66"/>
        <v>47</v>
      </c>
      <c r="F303" s="28">
        <v>95257.078899999993</v>
      </c>
      <c r="G303" s="28">
        <f t="shared" si="67"/>
        <v>4477082.7083000001</v>
      </c>
      <c r="H303" s="6">
        <v>10</v>
      </c>
      <c r="I303" s="28">
        <f t="shared" si="68"/>
        <v>952570.78899999987</v>
      </c>
      <c r="J303" s="42">
        <v>5</v>
      </c>
      <c r="K303" s="27">
        <f t="shared" si="69"/>
        <v>476285.39449999994</v>
      </c>
      <c r="L303" s="43"/>
      <c r="M303" s="27">
        <f t="shared" si="70"/>
        <v>0</v>
      </c>
      <c r="N303" s="44"/>
      <c r="O303" s="27">
        <f t="shared" si="71"/>
        <v>0</v>
      </c>
      <c r="P303" s="6">
        <v>1</v>
      </c>
      <c r="Q303" s="27">
        <f t="shared" si="72"/>
        <v>95257.078899999993</v>
      </c>
      <c r="R303" s="6"/>
      <c r="S303" s="27">
        <f t="shared" si="73"/>
        <v>0</v>
      </c>
      <c r="T303" s="45"/>
      <c r="U303" s="27">
        <f t="shared" si="74"/>
        <v>0</v>
      </c>
      <c r="V303" s="6">
        <v>1</v>
      </c>
      <c r="W303" s="27">
        <f t="shared" si="75"/>
        <v>95257.078899999993</v>
      </c>
      <c r="X303" s="6">
        <v>30</v>
      </c>
      <c r="Y303" s="27">
        <f t="shared" si="76"/>
        <v>2857712.3669999996</v>
      </c>
      <c r="Z303" s="23" t="s">
        <v>31</v>
      </c>
      <c r="AA303" s="1" t="s">
        <v>48</v>
      </c>
    </row>
    <row r="304" spans="1:27" ht="27" x14ac:dyDescent="0.25">
      <c r="A304" s="38">
        <v>302</v>
      </c>
      <c r="B304" s="39" t="s">
        <v>1805</v>
      </c>
      <c r="C304" s="40" t="s">
        <v>1806</v>
      </c>
      <c r="D304" s="47" t="s">
        <v>1343</v>
      </c>
      <c r="E304" s="41">
        <f t="shared" si="66"/>
        <v>22</v>
      </c>
      <c r="F304" s="28">
        <v>63912.877</v>
      </c>
      <c r="G304" s="28">
        <f t="shared" si="67"/>
        <v>1406083.294</v>
      </c>
      <c r="H304" s="6">
        <v>20</v>
      </c>
      <c r="I304" s="28">
        <f t="shared" si="68"/>
        <v>1278257.54</v>
      </c>
      <c r="J304" s="42">
        <v>1</v>
      </c>
      <c r="K304" s="27">
        <f t="shared" si="69"/>
        <v>63912.877</v>
      </c>
      <c r="L304" s="43"/>
      <c r="M304" s="27">
        <f t="shared" si="70"/>
        <v>0</v>
      </c>
      <c r="N304" s="44"/>
      <c r="O304" s="27">
        <f t="shared" si="71"/>
        <v>0</v>
      </c>
      <c r="P304" s="6">
        <v>1</v>
      </c>
      <c r="Q304" s="27">
        <f t="shared" si="72"/>
        <v>63912.877</v>
      </c>
      <c r="R304" s="6"/>
      <c r="S304" s="27">
        <f t="shared" si="73"/>
        <v>0</v>
      </c>
      <c r="T304" s="45"/>
      <c r="U304" s="27">
        <f t="shared" si="74"/>
        <v>0</v>
      </c>
      <c r="V304" s="6"/>
      <c r="W304" s="27">
        <f t="shared" si="75"/>
        <v>0</v>
      </c>
      <c r="X304" s="6"/>
      <c r="Y304" s="27">
        <f t="shared" si="76"/>
        <v>0</v>
      </c>
      <c r="Z304" s="23" t="s">
        <v>31</v>
      </c>
      <c r="AA304" s="1" t="s">
        <v>33</v>
      </c>
    </row>
    <row r="305" spans="1:27" x14ac:dyDescent="0.25">
      <c r="A305" s="38">
        <v>303</v>
      </c>
      <c r="B305" s="39" t="s">
        <v>1807</v>
      </c>
      <c r="C305" s="40" t="s">
        <v>1341</v>
      </c>
      <c r="D305" s="47" t="s">
        <v>812</v>
      </c>
      <c r="E305" s="41">
        <f t="shared" si="66"/>
        <v>34</v>
      </c>
      <c r="F305" s="28">
        <v>57016.419099999999</v>
      </c>
      <c r="G305" s="28">
        <f t="shared" si="67"/>
        <v>1938558.2494000001</v>
      </c>
      <c r="H305" s="6">
        <v>30</v>
      </c>
      <c r="I305" s="28">
        <f t="shared" si="68"/>
        <v>1710492.5729999999</v>
      </c>
      <c r="J305" s="42"/>
      <c r="K305" s="27">
        <f t="shared" si="69"/>
        <v>0</v>
      </c>
      <c r="L305" s="44"/>
      <c r="M305" s="27">
        <f t="shared" si="70"/>
        <v>0</v>
      </c>
      <c r="N305" s="44"/>
      <c r="O305" s="27">
        <f t="shared" si="71"/>
        <v>0</v>
      </c>
      <c r="P305" s="6">
        <v>1</v>
      </c>
      <c r="Q305" s="27">
        <f t="shared" si="72"/>
        <v>57016.419099999999</v>
      </c>
      <c r="R305" s="6">
        <v>1</v>
      </c>
      <c r="S305" s="27">
        <f t="shared" si="73"/>
        <v>57016.419099999999</v>
      </c>
      <c r="T305" s="45"/>
      <c r="U305" s="27">
        <f t="shared" si="74"/>
        <v>0</v>
      </c>
      <c r="V305" s="6">
        <f>1+1</f>
        <v>2</v>
      </c>
      <c r="W305" s="27">
        <f>+IFERROR(V305*$F305," ")</f>
        <v>114032.8382</v>
      </c>
      <c r="X305" s="6"/>
      <c r="Y305" s="27">
        <f t="shared" si="76"/>
        <v>0</v>
      </c>
      <c r="Z305" s="23" t="s">
        <v>31</v>
      </c>
      <c r="AA305" s="1" t="s">
        <v>33</v>
      </c>
    </row>
    <row r="306" spans="1:27" ht="27" x14ac:dyDescent="0.25">
      <c r="A306" s="38">
        <v>304</v>
      </c>
      <c r="B306" s="39" t="s">
        <v>1808</v>
      </c>
      <c r="C306" s="40" t="s">
        <v>1341</v>
      </c>
      <c r="D306" s="47" t="s">
        <v>812</v>
      </c>
      <c r="E306" s="41">
        <f t="shared" si="66"/>
        <v>45</v>
      </c>
      <c r="F306" s="28">
        <v>72119.873699999996</v>
      </c>
      <c r="G306" s="28">
        <f t="shared" si="67"/>
        <v>3245394.3164999997</v>
      </c>
      <c r="H306" s="6">
        <v>40</v>
      </c>
      <c r="I306" s="28">
        <f t="shared" si="68"/>
        <v>2884794.9479999999</v>
      </c>
      <c r="J306" s="42">
        <v>5</v>
      </c>
      <c r="K306" s="27">
        <f t="shared" si="69"/>
        <v>360599.36849999998</v>
      </c>
      <c r="L306" s="43"/>
      <c r="M306" s="27">
        <f t="shared" si="70"/>
        <v>0</v>
      </c>
      <c r="N306" s="44"/>
      <c r="O306" s="27">
        <f t="shared" si="71"/>
        <v>0</v>
      </c>
      <c r="P306" s="6"/>
      <c r="Q306" s="27">
        <f t="shared" si="72"/>
        <v>0</v>
      </c>
      <c r="R306" s="6"/>
      <c r="S306" s="27">
        <f t="shared" si="73"/>
        <v>0</v>
      </c>
      <c r="T306" s="45"/>
      <c r="U306" s="27">
        <f t="shared" si="74"/>
        <v>0</v>
      </c>
      <c r="V306" s="6"/>
      <c r="W306" s="27">
        <f t="shared" si="75"/>
        <v>0</v>
      </c>
      <c r="X306" s="6"/>
      <c r="Y306" s="27">
        <f t="shared" si="76"/>
        <v>0</v>
      </c>
      <c r="Z306" s="23" t="s">
        <v>31</v>
      </c>
      <c r="AA306" s="1" t="s">
        <v>33</v>
      </c>
    </row>
    <row r="307" spans="1:27" ht="27" x14ac:dyDescent="0.25">
      <c r="A307" s="38">
        <v>305</v>
      </c>
      <c r="B307" s="39" t="s">
        <v>1809</v>
      </c>
      <c r="C307" s="47" t="s">
        <v>1341</v>
      </c>
      <c r="D307" s="47" t="s">
        <v>1343</v>
      </c>
      <c r="E307" s="41">
        <f t="shared" si="66"/>
        <v>247</v>
      </c>
      <c r="F307" s="28">
        <v>60527.8</v>
      </c>
      <c r="G307" s="28">
        <f t="shared" si="67"/>
        <v>14950366.600000001</v>
      </c>
      <c r="H307" s="6">
        <v>40</v>
      </c>
      <c r="I307" s="28">
        <f t="shared" si="68"/>
        <v>2421112</v>
      </c>
      <c r="J307" s="42">
        <v>5</v>
      </c>
      <c r="K307" s="27">
        <f t="shared" si="69"/>
        <v>302639</v>
      </c>
      <c r="L307" s="43"/>
      <c r="M307" s="27">
        <f t="shared" si="70"/>
        <v>0</v>
      </c>
      <c r="N307" s="44"/>
      <c r="O307" s="27">
        <f t="shared" si="71"/>
        <v>0</v>
      </c>
      <c r="P307" s="6">
        <v>1</v>
      </c>
      <c r="Q307" s="27">
        <f t="shared" si="72"/>
        <v>60527.8</v>
      </c>
      <c r="R307" s="6"/>
      <c r="S307" s="27">
        <f t="shared" si="73"/>
        <v>0</v>
      </c>
      <c r="T307" s="45"/>
      <c r="U307" s="27">
        <f t="shared" si="74"/>
        <v>0</v>
      </c>
      <c r="V307" s="6">
        <v>1</v>
      </c>
      <c r="W307" s="27">
        <f t="shared" si="75"/>
        <v>60527.8</v>
      </c>
      <c r="X307" s="6">
        <v>200</v>
      </c>
      <c r="Y307" s="27">
        <f t="shared" si="76"/>
        <v>12105560</v>
      </c>
      <c r="Z307" s="23" t="s">
        <v>31</v>
      </c>
      <c r="AA307" s="1" t="s">
        <v>48</v>
      </c>
    </row>
    <row r="308" spans="1:27" ht="27" x14ac:dyDescent="0.25">
      <c r="A308" s="38">
        <v>306</v>
      </c>
      <c r="B308" s="46" t="s">
        <v>1810</v>
      </c>
      <c r="C308" s="47" t="s">
        <v>1811</v>
      </c>
      <c r="D308" s="46" t="s">
        <v>1812</v>
      </c>
      <c r="E308" s="41">
        <f t="shared" si="66"/>
        <v>1</v>
      </c>
      <c r="F308" s="28">
        <v>132090</v>
      </c>
      <c r="G308" s="28">
        <f t="shared" si="67"/>
        <v>132090</v>
      </c>
      <c r="H308" s="6">
        <v>1</v>
      </c>
      <c r="I308" s="28">
        <f t="shared" si="68"/>
        <v>132090</v>
      </c>
      <c r="J308" s="42"/>
      <c r="K308" s="27">
        <f t="shared" si="69"/>
        <v>0</v>
      </c>
      <c r="L308" s="44"/>
      <c r="M308" s="27">
        <f t="shared" si="70"/>
        <v>0</v>
      </c>
      <c r="N308" s="44"/>
      <c r="O308" s="27">
        <f t="shared" si="71"/>
        <v>0</v>
      </c>
      <c r="P308" s="6"/>
      <c r="Q308" s="27">
        <f t="shared" si="72"/>
        <v>0</v>
      </c>
      <c r="R308" s="6"/>
      <c r="S308" s="27">
        <f t="shared" si="73"/>
        <v>0</v>
      </c>
      <c r="T308" s="45"/>
      <c r="U308" s="27">
        <f t="shared" si="74"/>
        <v>0</v>
      </c>
      <c r="V308" s="6"/>
      <c r="W308" s="27">
        <f t="shared" si="75"/>
        <v>0</v>
      </c>
      <c r="X308" s="6"/>
      <c r="Y308" s="27">
        <f t="shared" si="76"/>
        <v>0</v>
      </c>
      <c r="Z308" s="23" t="s">
        <v>31</v>
      </c>
      <c r="AA308" s="1" t="s">
        <v>33</v>
      </c>
    </row>
    <row r="309" spans="1:27" x14ac:dyDescent="0.25">
      <c r="A309" s="38">
        <v>307</v>
      </c>
      <c r="B309" s="39" t="s">
        <v>1813</v>
      </c>
      <c r="C309" s="40" t="s">
        <v>1341</v>
      </c>
      <c r="D309" s="47" t="s">
        <v>1814</v>
      </c>
      <c r="E309" s="41">
        <f t="shared" si="66"/>
        <v>86</v>
      </c>
      <c r="F309" s="28">
        <v>97291.994899999991</v>
      </c>
      <c r="G309" s="28">
        <f t="shared" si="67"/>
        <v>8367111.5613999991</v>
      </c>
      <c r="H309" s="6"/>
      <c r="I309" s="28">
        <f t="shared" si="68"/>
        <v>0</v>
      </c>
      <c r="J309" s="42">
        <v>3</v>
      </c>
      <c r="K309" s="27">
        <f t="shared" si="69"/>
        <v>291875.98469999997</v>
      </c>
      <c r="L309" s="43"/>
      <c r="M309" s="27">
        <f t="shared" si="70"/>
        <v>0</v>
      </c>
      <c r="N309" s="44"/>
      <c r="O309" s="27">
        <f t="shared" si="71"/>
        <v>0</v>
      </c>
      <c r="P309" s="6">
        <v>1</v>
      </c>
      <c r="Q309" s="27">
        <f t="shared" si="72"/>
        <v>97291.994899999991</v>
      </c>
      <c r="R309" s="6"/>
      <c r="S309" s="27">
        <f t="shared" si="73"/>
        <v>0</v>
      </c>
      <c r="T309" s="45"/>
      <c r="U309" s="27">
        <f t="shared" si="74"/>
        <v>0</v>
      </c>
      <c r="V309" s="6"/>
      <c r="W309" s="27">
        <f t="shared" si="75"/>
        <v>0</v>
      </c>
      <c r="X309" s="6">
        <v>82</v>
      </c>
      <c r="Y309" s="27">
        <f t="shared" si="76"/>
        <v>7977943.5817999989</v>
      </c>
      <c r="Z309" s="23" t="s">
        <v>31</v>
      </c>
      <c r="AA309" s="1" t="s">
        <v>48</v>
      </c>
    </row>
    <row r="310" spans="1:27" x14ac:dyDescent="0.25">
      <c r="A310" s="38">
        <v>308</v>
      </c>
      <c r="B310" s="39" t="s">
        <v>1815</v>
      </c>
      <c r="C310" s="40" t="s">
        <v>46</v>
      </c>
      <c r="D310" s="47" t="s">
        <v>1816</v>
      </c>
      <c r="E310" s="41">
        <f t="shared" si="66"/>
        <v>1</v>
      </c>
      <c r="F310" s="28">
        <v>2339236.5499999998</v>
      </c>
      <c r="G310" s="28">
        <f t="shared" si="67"/>
        <v>2339236.5499999998</v>
      </c>
      <c r="H310" s="6"/>
      <c r="I310" s="28">
        <f t="shared" si="68"/>
        <v>0</v>
      </c>
      <c r="J310" s="42"/>
      <c r="K310" s="27">
        <f t="shared" si="69"/>
        <v>0</v>
      </c>
      <c r="L310" s="43">
        <v>1</v>
      </c>
      <c r="M310" s="27">
        <f t="shared" si="70"/>
        <v>2339236.5499999998</v>
      </c>
      <c r="N310" s="44"/>
      <c r="O310" s="27">
        <f t="shared" si="71"/>
        <v>0</v>
      </c>
      <c r="P310" s="6"/>
      <c r="Q310" s="27">
        <f t="shared" si="72"/>
        <v>0</v>
      </c>
      <c r="R310" s="6"/>
      <c r="S310" s="27">
        <f t="shared" si="73"/>
        <v>0</v>
      </c>
      <c r="T310" s="45"/>
      <c r="U310" s="27">
        <f t="shared" si="74"/>
        <v>0</v>
      </c>
      <c r="V310" s="6"/>
      <c r="W310" s="27">
        <f t="shared" si="75"/>
        <v>0</v>
      </c>
      <c r="X310" s="6"/>
      <c r="Y310" s="27">
        <f t="shared" si="76"/>
        <v>0</v>
      </c>
      <c r="Z310" s="23" t="s">
        <v>32</v>
      </c>
      <c r="AA310" s="1" t="s">
        <v>76</v>
      </c>
    </row>
    <row r="311" spans="1:27" ht="54" x14ac:dyDescent="0.25">
      <c r="A311" s="38">
        <v>309</v>
      </c>
      <c r="B311" s="39" t="s">
        <v>1817</v>
      </c>
      <c r="C311" s="40" t="s">
        <v>1818</v>
      </c>
      <c r="D311" s="47" t="s">
        <v>1819</v>
      </c>
      <c r="E311" s="41">
        <f t="shared" si="66"/>
        <v>1</v>
      </c>
      <c r="F311" s="28">
        <v>4581409.8167000003</v>
      </c>
      <c r="G311" s="28">
        <f t="shared" si="67"/>
        <v>4581409.8167000003</v>
      </c>
      <c r="H311" s="6"/>
      <c r="I311" s="28">
        <f t="shared" si="68"/>
        <v>0</v>
      </c>
      <c r="J311" s="42"/>
      <c r="K311" s="27">
        <f t="shared" si="69"/>
        <v>0</v>
      </c>
      <c r="L311" s="44"/>
      <c r="M311" s="27">
        <f t="shared" si="70"/>
        <v>0</v>
      </c>
      <c r="N311" s="44"/>
      <c r="O311" s="27">
        <f t="shared" si="71"/>
        <v>0</v>
      </c>
      <c r="P311" s="6"/>
      <c r="Q311" s="27">
        <f t="shared" si="72"/>
        <v>0</v>
      </c>
      <c r="R311" s="6"/>
      <c r="S311" s="27">
        <f t="shared" si="73"/>
        <v>0</v>
      </c>
      <c r="T311" s="45"/>
      <c r="U311" s="27">
        <f t="shared" si="74"/>
        <v>0</v>
      </c>
      <c r="V311" s="6">
        <v>1</v>
      </c>
      <c r="W311" s="27">
        <f t="shared" si="75"/>
        <v>4581409.8167000003</v>
      </c>
      <c r="X311" s="6"/>
      <c r="Y311" s="27">
        <f t="shared" si="76"/>
        <v>0</v>
      </c>
      <c r="Z311" s="23" t="s">
        <v>31</v>
      </c>
      <c r="AA311" s="1" t="s">
        <v>60</v>
      </c>
    </row>
    <row r="312" spans="1:27" x14ac:dyDescent="0.25">
      <c r="A312" s="38">
        <v>310</v>
      </c>
      <c r="B312" s="39" t="s">
        <v>1820</v>
      </c>
      <c r="C312" s="40" t="s">
        <v>46</v>
      </c>
      <c r="D312" s="47" t="s">
        <v>1821</v>
      </c>
      <c r="E312" s="41">
        <f t="shared" si="66"/>
        <v>1</v>
      </c>
      <c r="F312" s="28">
        <v>2256577.1681842445</v>
      </c>
      <c r="G312" s="28">
        <f t="shared" si="67"/>
        <v>2256577.1681842445</v>
      </c>
      <c r="H312" s="6"/>
      <c r="I312" s="28">
        <f t="shared" si="68"/>
        <v>0</v>
      </c>
      <c r="J312" s="42"/>
      <c r="K312" s="27">
        <f t="shared" si="69"/>
        <v>0</v>
      </c>
      <c r="L312" s="44"/>
      <c r="M312" s="27">
        <f t="shared" si="70"/>
        <v>0</v>
      </c>
      <c r="N312" s="44"/>
      <c r="O312" s="27">
        <f t="shared" si="71"/>
        <v>0</v>
      </c>
      <c r="P312" s="6"/>
      <c r="Q312" s="27">
        <f t="shared" si="72"/>
        <v>0</v>
      </c>
      <c r="R312" s="6"/>
      <c r="S312" s="27">
        <f t="shared" si="73"/>
        <v>0</v>
      </c>
      <c r="T312" s="45"/>
      <c r="U312" s="27">
        <f t="shared" si="74"/>
        <v>0</v>
      </c>
      <c r="V312" s="6">
        <v>1</v>
      </c>
      <c r="W312" s="27">
        <f t="shared" si="75"/>
        <v>2256577.1681842445</v>
      </c>
      <c r="X312" s="6"/>
      <c r="Y312" s="27">
        <f t="shared" si="76"/>
        <v>0</v>
      </c>
      <c r="Z312" s="23" t="s">
        <v>31</v>
      </c>
      <c r="AA312" s="1" t="s">
        <v>60</v>
      </c>
    </row>
    <row r="313" spans="1:27" ht="216" x14ac:dyDescent="0.25">
      <c r="A313" s="38">
        <v>311</v>
      </c>
      <c r="B313" s="52" t="s">
        <v>1822</v>
      </c>
      <c r="C313" s="40" t="s">
        <v>46</v>
      </c>
      <c r="D313" s="47" t="s">
        <v>359</v>
      </c>
      <c r="E313" s="41">
        <f t="shared" si="66"/>
        <v>10</v>
      </c>
      <c r="F313" s="28">
        <v>2931269.5825</v>
      </c>
      <c r="G313" s="28">
        <f t="shared" si="67"/>
        <v>29312695.824999999</v>
      </c>
      <c r="H313" s="6"/>
      <c r="I313" s="28">
        <f t="shared" si="68"/>
        <v>0</v>
      </c>
      <c r="J313" s="42"/>
      <c r="K313" s="27">
        <f t="shared" si="69"/>
        <v>0</v>
      </c>
      <c r="L313" s="44"/>
      <c r="M313" s="27">
        <f t="shared" si="70"/>
        <v>0</v>
      </c>
      <c r="N313" s="44"/>
      <c r="O313" s="27">
        <f t="shared" si="71"/>
        <v>0</v>
      </c>
      <c r="P313" s="6"/>
      <c r="Q313" s="27">
        <f t="shared" si="72"/>
        <v>0</v>
      </c>
      <c r="R313" s="6"/>
      <c r="S313" s="27">
        <f t="shared" si="73"/>
        <v>0</v>
      </c>
      <c r="T313" s="45"/>
      <c r="U313" s="27">
        <f t="shared" si="74"/>
        <v>0</v>
      </c>
      <c r="V313" s="6"/>
      <c r="W313" s="27">
        <f t="shared" si="75"/>
        <v>0</v>
      </c>
      <c r="X313" s="6">
        <v>10</v>
      </c>
      <c r="Y313" s="27">
        <f t="shared" si="76"/>
        <v>29312695.824999999</v>
      </c>
      <c r="Z313" s="23" t="s">
        <v>32</v>
      </c>
      <c r="AA313" s="1" t="s">
        <v>48</v>
      </c>
    </row>
    <row r="314" spans="1:27" ht="121.5" x14ac:dyDescent="0.25">
      <c r="A314" s="38">
        <v>312</v>
      </c>
      <c r="B314" s="52" t="s">
        <v>1823</v>
      </c>
      <c r="C314" s="40" t="s">
        <v>46</v>
      </c>
      <c r="D314" s="47" t="s">
        <v>359</v>
      </c>
      <c r="E314" s="41">
        <f t="shared" si="66"/>
        <v>10</v>
      </c>
      <c r="F314" s="28">
        <v>1194034.1000000001</v>
      </c>
      <c r="G314" s="28">
        <f t="shared" si="67"/>
        <v>11940341</v>
      </c>
      <c r="H314" s="6"/>
      <c r="I314" s="28">
        <f t="shared" si="68"/>
        <v>0</v>
      </c>
      <c r="J314" s="42"/>
      <c r="K314" s="27">
        <f t="shared" si="69"/>
        <v>0</v>
      </c>
      <c r="L314" s="44"/>
      <c r="M314" s="27">
        <f t="shared" si="70"/>
        <v>0</v>
      </c>
      <c r="N314" s="44"/>
      <c r="O314" s="27">
        <f t="shared" si="71"/>
        <v>0</v>
      </c>
      <c r="P314" s="6"/>
      <c r="Q314" s="27">
        <f t="shared" si="72"/>
        <v>0</v>
      </c>
      <c r="R314" s="6"/>
      <c r="S314" s="27">
        <f t="shared" si="73"/>
        <v>0</v>
      </c>
      <c r="T314" s="45"/>
      <c r="U314" s="27">
        <f t="shared" si="74"/>
        <v>0</v>
      </c>
      <c r="V314" s="6"/>
      <c r="W314" s="27">
        <f t="shared" si="75"/>
        <v>0</v>
      </c>
      <c r="X314" s="6">
        <v>10</v>
      </c>
      <c r="Y314" s="27">
        <f t="shared" si="76"/>
        <v>11940341</v>
      </c>
      <c r="Z314" s="23" t="s">
        <v>32</v>
      </c>
      <c r="AA314" s="1" t="s">
        <v>48</v>
      </c>
    </row>
    <row r="315" spans="1:27" ht="135" x14ac:dyDescent="0.25">
      <c r="A315" s="38">
        <v>313</v>
      </c>
      <c r="B315" s="39" t="s">
        <v>1824</v>
      </c>
      <c r="C315" s="40" t="s">
        <v>46</v>
      </c>
      <c r="D315" s="47" t="s">
        <v>815</v>
      </c>
      <c r="E315" s="41">
        <f t="shared" si="66"/>
        <v>11</v>
      </c>
      <c r="F315" s="28">
        <v>856874.375</v>
      </c>
      <c r="G315" s="28">
        <f t="shared" si="67"/>
        <v>9425618.125</v>
      </c>
      <c r="H315" s="6"/>
      <c r="I315" s="28">
        <f t="shared" si="68"/>
        <v>0</v>
      </c>
      <c r="J315" s="42"/>
      <c r="K315" s="27">
        <f t="shared" si="69"/>
        <v>0</v>
      </c>
      <c r="L315" s="43">
        <v>1</v>
      </c>
      <c r="M315" s="27">
        <f t="shared" si="70"/>
        <v>856874.375</v>
      </c>
      <c r="N315" s="44"/>
      <c r="O315" s="27">
        <f t="shared" si="71"/>
        <v>0</v>
      </c>
      <c r="P315" s="6"/>
      <c r="Q315" s="27">
        <f t="shared" si="72"/>
        <v>0</v>
      </c>
      <c r="R315" s="6"/>
      <c r="S315" s="27">
        <f t="shared" si="73"/>
        <v>0</v>
      </c>
      <c r="T315" s="45"/>
      <c r="U315" s="27">
        <f t="shared" si="74"/>
        <v>0</v>
      </c>
      <c r="V315" s="6"/>
      <c r="W315" s="27">
        <f t="shared" si="75"/>
        <v>0</v>
      </c>
      <c r="X315" s="6">
        <v>10</v>
      </c>
      <c r="Y315" s="27">
        <f t="shared" si="76"/>
        <v>8568743.75</v>
      </c>
      <c r="Z315" s="23" t="s">
        <v>32</v>
      </c>
      <c r="AA315" s="1" t="s">
        <v>48</v>
      </c>
    </row>
    <row r="316" spans="1:27" ht="40.5" x14ac:dyDescent="0.25">
      <c r="A316" s="38">
        <v>314</v>
      </c>
      <c r="B316" s="39" t="s">
        <v>1825</v>
      </c>
      <c r="C316" s="40" t="s">
        <v>1826</v>
      </c>
      <c r="D316" s="47" t="s">
        <v>1827</v>
      </c>
      <c r="E316" s="41">
        <f t="shared" si="66"/>
        <v>1</v>
      </c>
      <c r="F316" s="28">
        <v>1232365.547</v>
      </c>
      <c r="G316" s="28">
        <f t="shared" si="67"/>
        <v>1232365.547</v>
      </c>
      <c r="H316" s="6"/>
      <c r="I316" s="28">
        <f t="shared" si="68"/>
        <v>0</v>
      </c>
      <c r="J316" s="42"/>
      <c r="K316" s="27">
        <f t="shared" si="69"/>
        <v>0</v>
      </c>
      <c r="L316" s="43">
        <v>1</v>
      </c>
      <c r="M316" s="27">
        <f t="shared" si="70"/>
        <v>1232365.547</v>
      </c>
      <c r="N316" s="44"/>
      <c r="O316" s="27">
        <f t="shared" si="71"/>
        <v>0</v>
      </c>
      <c r="P316" s="6"/>
      <c r="Q316" s="27">
        <f t="shared" si="72"/>
        <v>0</v>
      </c>
      <c r="R316" s="6"/>
      <c r="S316" s="27">
        <f t="shared" si="73"/>
        <v>0</v>
      </c>
      <c r="T316" s="45"/>
      <c r="U316" s="27">
        <f t="shared" si="74"/>
        <v>0</v>
      </c>
      <c r="V316" s="6"/>
      <c r="W316" s="27">
        <f t="shared" si="75"/>
        <v>0</v>
      </c>
      <c r="X316" s="6"/>
      <c r="Y316" s="27">
        <f t="shared" si="76"/>
        <v>0</v>
      </c>
      <c r="Z316" s="23" t="s">
        <v>31</v>
      </c>
      <c r="AA316" s="1" t="s">
        <v>76</v>
      </c>
    </row>
    <row r="317" spans="1:27" ht="27" x14ac:dyDescent="0.25">
      <c r="A317" s="38">
        <v>315</v>
      </c>
      <c r="B317" s="39" t="s">
        <v>1828</v>
      </c>
      <c r="C317" s="40" t="s">
        <v>46</v>
      </c>
      <c r="D317" s="47" t="s">
        <v>1791</v>
      </c>
      <c r="E317" s="41">
        <f t="shared" si="66"/>
        <v>163</v>
      </c>
      <c r="F317" s="28">
        <v>8703.389781987853</v>
      </c>
      <c r="G317" s="28">
        <f t="shared" si="67"/>
        <v>1418652.53446402</v>
      </c>
      <c r="H317" s="6">
        <v>5</v>
      </c>
      <c r="I317" s="28">
        <f t="shared" si="68"/>
        <v>43516.948909939267</v>
      </c>
      <c r="J317" s="42">
        <v>50</v>
      </c>
      <c r="K317" s="27">
        <f t="shared" si="69"/>
        <v>435169.48909939267</v>
      </c>
      <c r="L317" s="43">
        <v>50</v>
      </c>
      <c r="M317" s="27">
        <f t="shared" si="70"/>
        <v>435169.48909939267</v>
      </c>
      <c r="N317" s="44"/>
      <c r="O317" s="27">
        <f t="shared" si="71"/>
        <v>0</v>
      </c>
      <c r="P317" s="6">
        <v>30</v>
      </c>
      <c r="Q317" s="27">
        <f t="shared" si="72"/>
        <v>261101.6934596356</v>
      </c>
      <c r="R317" s="6">
        <v>24</v>
      </c>
      <c r="S317" s="27">
        <f t="shared" si="73"/>
        <v>208881.35476770846</v>
      </c>
      <c r="T317" s="45"/>
      <c r="U317" s="27">
        <f t="shared" si="74"/>
        <v>0</v>
      </c>
      <c r="V317" s="6">
        <v>4</v>
      </c>
      <c r="W317" s="27">
        <f t="shared" si="75"/>
        <v>34813.559127951412</v>
      </c>
      <c r="X317" s="6"/>
      <c r="Y317" s="27">
        <f t="shared" si="76"/>
        <v>0</v>
      </c>
      <c r="Z317" s="23" t="s">
        <v>31</v>
      </c>
      <c r="AA317" s="1" t="s">
        <v>41</v>
      </c>
    </row>
    <row r="318" spans="1:27" x14ac:dyDescent="0.25">
      <c r="A318" s="38">
        <v>316</v>
      </c>
      <c r="B318" s="39" t="s">
        <v>1829</v>
      </c>
      <c r="C318" s="40" t="s">
        <v>46</v>
      </c>
      <c r="D318" s="47" t="s">
        <v>1791</v>
      </c>
      <c r="E318" s="41">
        <f t="shared" si="66"/>
        <v>54</v>
      </c>
      <c r="F318" s="28">
        <v>21018.946868304727</v>
      </c>
      <c r="G318" s="28">
        <f t="shared" si="67"/>
        <v>1135023.1308884553</v>
      </c>
      <c r="H318" s="6"/>
      <c r="I318" s="28">
        <f t="shared" si="68"/>
        <v>0</v>
      </c>
      <c r="J318" s="42">
        <v>43</v>
      </c>
      <c r="K318" s="27">
        <f t="shared" si="69"/>
        <v>903814.71533710323</v>
      </c>
      <c r="L318" s="43">
        <v>11</v>
      </c>
      <c r="M318" s="27">
        <f t="shared" si="70"/>
        <v>231208.41555135199</v>
      </c>
      <c r="N318" s="44"/>
      <c r="O318" s="27">
        <f t="shared" si="71"/>
        <v>0</v>
      </c>
      <c r="P318" s="6"/>
      <c r="Q318" s="27">
        <f t="shared" si="72"/>
        <v>0</v>
      </c>
      <c r="R318" s="6"/>
      <c r="S318" s="27">
        <f t="shared" si="73"/>
        <v>0</v>
      </c>
      <c r="T318" s="45"/>
      <c r="U318" s="27">
        <f t="shared" si="74"/>
        <v>0</v>
      </c>
      <c r="V318" s="6"/>
      <c r="W318" s="27">
        <f t="shared" si="75"/>
        <v>0</v>
      </c>
      <c r="X318" s="6"/>
      <c r="Y318" s="27">
        <f t="shared" si="76"/>
        <v>0</v>
      </c>
      <c r="Z318" s="23" t="s">
        <v>31</v>
      </c>
      <c r="AA318" s="1" t="s">
        <v>41</v>
      </c>
    </row>
    <row r="319" spans="1:27" x14ac:dyDescent="0.25">
      <c r="A319" s="38">
        <v>317</v>
      </c>
      <c r="B319" s="46" t="s">
        <v>1830</v>
      </c>
      <c r="C319" s="40" t="s">
        <v>46</v>
      </c>
      <c r="D319" s="47" t="s">
        <v>212</v>
      </c>
      <c r="E319" s="41">
        <f t="shared" si="66"/>
        <v>2</v>
      </c>
      <c r="F319" s="28">
        <v>5474</v>
      </c>
      <c r="G319" s="28">
        <f t="shared" si="67"/>
        <v>10948</v>
      </c>
      <c r="H319" s="6"/>
      <c r="I319" s="28">
        <f t="shared" si="68"/>
        <v>0</v>
      </c>
      <c r="J319" s="42"/>
      <c r="K319" s="27">
        <f t="shared" si="69"/>
        <v>0</v>
      </c>
      <c r="L319" s="43"/>
      <c r="M319" s="27">
        <f t="shared" si="70"/>
        <v>0</v>
      </c>
      <c r="N319" s="44"/>
      <c r="O319" s="27">
        <f t="shared" si="71"/>
        <v>0</v>
      </c>
      <c r="P319" s="6"/>
      <c r="Q319" s="27">
        <f t="shared" si="72"/>
        <v>0</v>
      </c>
      <c r="R319" s="6">
        <v>2</v>
      </c>
      <c r="S319" s="27">
        <f t="shared" si="73"/>
        <v>10948</v>
      </c>
      <c r="T319" s="45"/>
      <c r="U319" s="27">
        <f t="shared" si="74"/>
        <v>0</v>
      </c>
      <c r="V319" s="6"/>
      <c r="W319" s="27">
        <f t="shared" si="75"/>
        <v>0</v>
      </c>
      <c r="X319" s="6"/>
      <c r="Y319" s="27">
        <f t="shared" si="76"/>
        <v>0</v>
      </c>
      <c r="Z319" s="23" t="s">
        <v>31</v>
      </c>
      <c r="AA319" s="1" t="s">
        <v>56</v>
      </c>
    </row>
    <row r="320" spans="1:27" x14ac:dyDescent="0.25">
      <c r="A320" s="38">
        <v>318</v>
      </c>
      <c r="B320" s="39" t="s">
        <v>1831</v>
      </c>
      <c r="C320" s="40" t="s">
        <v>46</v>
      </c>
      <c r="D320" s="47" t="s">
        <v>812</v>
      </c>
      <c r="E320" s="41">
        <f t="shared" si="66"/>
        <v>1</v>
      </c>
      <c r="F320" s="28">
        <v>9520</v>
      </c>
      <c r="G320" s="28">
        <f t="shared" si="67"/>
        <v>9520</v>
      </c>
      <c r="H320" s="6"/>
      <c r="I320" s="28">
        <f t="shared" si="68"/>
        <v>0</v>
      </c>
      <c r="J320" s="42"/>
      <c r="K320" s="27">
        <f t="shared" si="69"/>
        <v>0</v>
      </c>
      <c r="L320" s="44"/>
      <c r="M320" s="27">
        <f t="shared" si="70"/>
        <v>0</v>
      </c>
      <c r="N320" s="44"/>
      <c r="O320" s="27">
        <f t="shared" si="71"/>
        <v>0</v>
      </c>
      <c r="P320" s="6"/>
      <c r="Q320" s="27">
        <f t="shared" si="72"/>
        <v>0</v>
      </c>
      <c r="R320" s="6"/>
      <c r="S320" s="27">
        <f t="shared" si="73"/>
        <v>0</v>
      </c>
      <c r="T320" s="45"/>
      <c r="U320" s="27">
        <f t="shared" si="74"/>
        <v>0</v>
      </c>
      <c r="V320" s="6">
        <v>1</v>
      </c>
      <c r="W320" s="27">
        <f t="shared" si="75"/>
        <v>9520</v>
      </c>
      <c r="X320" s="6"/>
      <c r="Y320" s="27">
        <f t="shared" si="76"/>
        <v>0</v>
      </c>
      <c r="Z320" s="23" t="s">
        <v>31</v>
      </c>
      <c r="AA320" s="1" t="s">
        <v>60</v>
      </c>
    </row>
    <row r="321" spans="1:27" x14ac:dyDescent="0.25">
      <c r="A321" s="38">
        <v>319</v>
      </c>
      <c r="B321" s="39" t="s">
        <v>1832</v>
      </c>
      <c r="C321" s="40" t="s">
        <v>46</v>
      </c>
      <c r="D321" s="47" t="s">
        <v>1343</v>
      </c>
      <c r="E321" s="41">
        <f t="shared" si="66"/>
        <v>10</v>
      </c>
      <c r="F321" s="28">
        <v>5054.4535999999998</v>
      </c>
      <c r="G321" s="28">
        <f t="shared" si="67"/>
        <v>50544.536</v>
      </c>
      <c r="H321" s="6"/>
      <c r="I321" s="28">
        <f t="shared" si="68"/>
        <v>0</v>
      </c>
      <c r="J321" s="42"/>
      <c r="K321" s="27">
        <f t="shared" si="69"/>
        <v>0</v>
      </c>
      <c r="L321" s="43">
        <v>6</v>
      </c>
      <c r="M321" s="27">
        <f t="shared" si="70"/>
        <v>30326.721599999997</v>
      </c>
      <c r="N321" s="44"/>
      <c r="O321" s="27">
        <f t="shared" si="71"/>
        <v>0</v>
      </c>
      <c r="P321" s="6"/>
      <c r="Q321" s="27">
        <f t="shared" si="72"/>
        <v>0</v>
      </c>
      <c r="R321" s="6"/>
      <c r="S321" s="27">
        <f t="shared" si="73"/>
        <v>0</v>
      </c>
      <c r="T321" s="45"/>
      <c r="U321" s="27">
        <f t="shared" si="74"/>
        <v>0</v>
      </c>
      <c r="V321" s="6">
        <v>4</v>
      </c>
      <c r="W321" s="27">
        <f t="shared" si="75"/>
        <v>20217.814399999999</v>
      </c>
      <c r="X321" s="6"/>
      <c r="Y321" s="27">
        <f t="shared" si="76"/>
        <v>0</v>
      </c>
      <c r="Z321" s="23" t="s">
        <v>31</v>
      </c>
      <c r="AA321" s="1" t="s">
        <v>76</v>
      </c>
    </row>
    <row r="322" spans="1:27" x14ac:dyDescent="0.25">
      <c r="A322" s="38">
        <v>320</v>
      </c>
      <c r="B322" s="39" t="s">
        <v>1833</v>
      </c>
      <c r="C322" s="47" t="s">
        <v>46</v>
      </c>
      <c r="D322" s="47" t="s">
        <v>1343</v>
      </c>
      <c r="E322" s="41">
        <f t="shared" si="66"/>
        <v>6</v>
      </c>
      <c r="F322" s="28">
        <v>12001.15</v>
      </c>
      <c r="G322" s="28">
        <f t="shared" si="67"/>
        <v>72006.899999999994</v>
      </c>
      <c r="H322" s="6"/>
      <c r="I322" s="28">
        <f t="shared" si="68"/>
        <v>0</v>
      </c>
      <c r="J322" s="42"/>
      <c r="K322" s="27">
        <f t="shared" si="69"/>
        <v>0</v>
      </c>
      <c r="L322" s="43">
        <v>6</v>
      </c>
      <c r="M322" s="27">
        <f t="shared" si="70"/>
        <v>72006.899999999994</v>
      </c>
      <c r="N322" s="44"/>
      <c r="O322" s="27">
        <f t="shared" si="71"/>
        <v>0</v>
      </c>
      <c r="P322" s="6"/>
      <c r="Q322" s="27">
        <f t="shared" si="72"/>
        <v>0</v>
      </c>
      <c r="R322" s="6"/>
      <c r="S322" s="27">
        <f t="shared" si="73"/>
        <v>0</v>
      </c>
      <c r="T322" s="45"/>
      <c r="U322" s="27">
        <f t="shared" si="74"/>
        <v>0</v>
      </c>
      <c r="V322" s="6"/>
      <c r="W322" s="27">
        <f t="shared" si="75"/>
        <v>0</v>
      </c>
      <c r="X322" s="6"/>
      <c r="Y322" s="27">
        <f t="shared" si="76"/>
        <v>0</v>
      </c>
      <c r="Z322" s="23" t="s">
        <v>31</v>
      </c>
      <c r="AA322" s="1" t="s">
        <v>76</v>
      </c>
    </row>
    <row r="323" spans="1:27" x14ac:dyDescent="0.25">
      <c r="A323" s="38">
        <v>321</v>
      </c>
      <c r="B323" s="39" t="s">
        <v>1834</v>
      </c>
      <c r="C323" s="47" t="s">
        <v>46</v>
      </c>
      <c r="D323" s="47" t="s">
        <v>1343</v>
      </c>
      <c r="E323" s="41">
        <f t="shared" si="66"/>
        <v>3</v>
      </c>
      <c r="F323" s="28">
        <v>10657.058000000001</v>
      </c>
      <c r="G323" s="28">
        <f t="shared" si="67"/>
        <v>31971.174000000003</v>
      </c>
      <c r="H323" s="6"/>
      <c r="I323" s="28">
        <f t="shared" si="68"/>
        <v>0</v>
      </c>
      <c r="J323" s="42">
        <v>3</v>
      </c>
      <c r="K323" s="27">
        <f t="shared" si="69"/>
        <v>31971.174000000003</v>
      </c>
      <c r="L323" s="44"/>
      <c r="M323" s="27">
        <f t="shared" si="70"/>
        <v>0</v>
      </c>
      <c r="N323" s="44"/>
      <c r="O323" s="27">
        <f t="shared" si="71"/>
        <v>0</v>
      </c>
      <c r="P323" s="6"/>
      <c r="Q323" s="27">
        <f t="shared" si="72"/>
        <v>0</v>
      </c>
      <c r="R323" s="6"/>
      <c r="S323" s="27">
        <f t="shared" si="73"/>
        <v>0</v>
      </c>
      <c r="T323" s="45"/>
      <c r="U323" s="27">
        <f t="shared" si="74"/>
        <v>0</v>
      </c>
      <c r="V323" s="6"/>
      <c r="W323" s="27">
        <f t="shared" si="75"/>
        <v>0</v>
      </c>
      <c r="X323" s="6"/>
      <c r="Y323" s="27">
        <f t="shared" si="76"/>
        <v>0</v>
      </c>
      <c r="Z323" s="23" t="s">
        <v>31</v>
      </c>
      <c r="AA323" s="1" t="s">
        <v>41</v>
      </c>
    </row>
    <row r="324" spans="1:27" x14ac:dyDescent="0.25">
      <c r="A324" s="38">
        <v>322</v>
      </c>
      <c r="B324" s="39" t="s">
        <v>1835</v>
      </c>
      <c r="C324" s="40" t="s">
        <v>46</v>
      </c>
      <c r="D324" s="47" t="s">
        <v>1791</v>
      </c>
      <c r="E324" s="41">
        <f t="shared" si="66"/>
        <v>1</v>
      </c>
      <c r="F324" s="28">
        <v>66697.973800000007</v>
      </c>
      <c r="G324" s="28">
        <f t="shared" si="67"/>
        <v>66697.973800000007</v>
      </c>
      <c r="H324" s="6"/>
      <c r="I324" s="28">
        <f t="shared" si="68"/>
        <v>0</v>
      </c>
      <c r="J324" s="42">
        <v>1</v>
      </c>
      <c r="K324" s="27">
        <f t="shared" si="69"/>
        <v>66697.973800000007</v>
      </c>
      <c r="L324" s="44"/>
      <c r="M324" s="27">
        <f t="shared" si="70"/>
        <v>0</v>
      </c>
      <c r="N324" s="44"/>
      <c r="O324" s="27">
        <f t="shared" si="71"/>
        <v>0</v>
      </c>
      <c r="P324" s="6"/>
      <c r="Q324" s="27">
        <f t="shared" si="72"/>
        <v>0</v>
      </c>
      <c r="R324" s="6"/>
      <c r="S324" s="27">
        <f t="shared" si="73"/>
        <v>0</v>
      </c>
      <c r="T324" s="45"/>
      <c r="U324" s="27">
        <f t="shared" si="74"/>
        <v>0</v>
      </c>
      <c r="V324" s="6"/>
      <c r="W324" s="27">
        <f t="shared" si="75"/>
        <v>0</v>
      </c>
      <c r="X324" s="6"/>
      <c r="Y324" s="27">
        <f t="shared" si="76"/>
        <v>0</v>
      </c>
      <c r="Z324" s="23" t="s">
        <v>31</v>
      </c>
      <c r="AA324" s="1" t="s">
        <v>41</v>
      </c>
    </row>
    <row r="325" spans="1:27" x14ac:dyDescent="0.25">
      <c r="A325" s="38">
        <v>323</v>
      </c>
      <c r="B325" s="39" t="s">
        <v>1836</v>
      </c>
      <c r="C325" s="40" t="s">
        <v>46</v>
      </c>
      <c r="D325" s="47" t="s">
        <v>812</v>
      </c>
      <c r="E325" s="41">
        <f t="shared" si="66"/>
        <v>1</v>
      </c>
      <c r="F325" s="28">
        <v>119000</v>
      </c>
      <c r="G325" s="28">
        <f t="shared" si="67"/>
        <v>119000</v>
      </c>
      <c r="H325" s="6"/>
      <c r="I325" s="28">
        <f t="shared" si="68"/>
        <v>0</v>
      </c>
      <c r="J325" s="42">
        <v>1</v>
      </c>
      <c r="K325" s="27">
        <f t="shared" si="69"/>
        <v>119000</v>
      </c>
      <c r="L325" s="44"/>
      <c r="M325" s="27">
        <f t="shared" si="70"/>
        <v>0</v>
      </c>
      <c r="N325" s="44"/>
      <c r="O325" s="27">
        <f t="shared" si="71"/>
        <v>0</v>
      </c>
      <c r="P325" s="6"/>
      <c r="Q325" s="27">
        <f t="shared" si="72"/>
        <v>0</v>
      </c>
      <c r="R325" s="6"/>
      <c r="S325" s="27">
        <f t="shared" si="73"/>
        <v>0</v>
      </c>
      <c r="T325" s="45"/>
      <c r="U325" s="27">
        <f t="shared" si="74"/>
        <v>0</v>
      </c>
      <c r="V325" s="6"/>
      <c r="W325" s="27">
        <f t="shared" si="75"/>
        <v>0</v>
      </c>
      <c r="X325" s="6"/>
      <c r="Y325" s="27">
        <f t="shared" si="76"/>
        <v>0</v>
      </c>
      <c r="Z325" s="23" t="s">
        <v>31</v>
      </c>
      <c r="AA325" s="1" t="s">
        <v>41</v>
      </c>
    </row>
    <row r="326" spans="1:27" ht="27" x14ac:dyDescent="0.25">
      <c r="A326" s="38">
        <v>324</v>
      </c>
      <c r="B326" s="39" t="s">
        <v>1837</v>
      </c>
      <c r="C326" s="47" t="s">
        <v>1838</v>
      </c>
      <c r="D326" s="47" t="s">
        <v>1839</v>
      </c>
      <c r="E326" s="41">
        <f t="shared" si="66"/>
        <v>5</v>
      </c>
      <c r="F326" s="28">
        <v>47196.296999999999</v>
      </c>
      <c r="G326" s="28">
        <f t="shared" si="67"/>
        <v>235981.48499999999</v>
      </c>
      <c r="H326" s="6"/>
      <c r="I326" s="28">
        <f t="shared" si="68"/>
        <v>0</v>
      </c>
      <c r="J326" s="42">
        <v>1</v>
      </c>
      <c r="K326" s="27">
        <f t="shared" si="69"/>
        <v>47196.296999999999</v>
      </c>
      <c r="L326" s="43">
        <v>1</v>
      </c>
      <c r="M326" s="27">
        <f t="shared" si="70"/>
        <v>47196.296999999999</v>
      </c>
      <c r="N326" s="44"/>
      <c r="O326" s="27">
        <f t="shared" si="71"/>
        <v>0</v>
      </c>
      <c r="P326" s="6">
        <v>2</v>
      </c>
      <c r="Q326" s="27">
        <f t="shared" si="72"/>
        <v>94392.593999999997</v>
      </c>
      <c r="R326" s="6"/>
      <c r="S326" s="27">
        <f t="shared" si="73"/>
        <v>0</v>
      </c>
      <c r="T326" s="45"/>
      <c r="U326" s="27">
        <f t="shared" si="74"/>
        <v>0</v>
      </c>
      <c r="V326" s="6">
        <v>1</v>
      </c>
      <c r="W326" s="27">
        <f t="shared" si="75"/>
        <v>47196.296999999999</v>
      </c>
      <c r="X326" s="6"/>
      <c r="Y326" s="27">
        <f t="shared" si="76"/>
        <v>0</v>
      </c>
      <c r="Z326" s="23" t="s">
        <v>31</v>
      </c>
      <c r="AA326" s="1" t="s">
        <v>37</v>
      </c>
    </row>
    <row r="327" spans="1:27" ht="40.5" x14ac:dyDescent="0.25">
      <c r="A327" s="38">
        <v>325</v>
      </c>
      <c r="B327" s="39" t="s">
        <v>1840</v>
      </c>
      <c r="C327" s="40" t="s">
        <v>1841</v>
      </c>
      <c r="D327" s="47" t="s">
        <v>359</v>
      </c>
      <c r="E327" s="41">
        <f t="shared" si="66"/>
        <v>2</v>
      </c>
      <c r="F327" s="28">
        <v>206473.77974999999</v>
      </c>
      <c r="G327" s="28">
        <f t="shared" si="67"/>
        <v>412947.55949999997</v>
      </c>
      <c r="H327" s="6"/>
      <c r="I327" s="28">
        <f t="shared" si="68"/>
        <v>0</v>
      </c>
      <c r="J327" s="42">
        <v>1</v>
      </c>
      <c r="K327" s="27">
        <f t="shared" si="69"/>
        <v>206473.77974999999</v>
      </c>
      <c r="L327" s="43"/>
      <c r="M327" s="27">
        <f t="shared" si="70"/>
        <v>0</v>
      </c>
      <c r="N327" s="44"/>
      <c r="O327" s="27">
        <f t="shared" si="71"/>
        <v>0</v>
      </c>
      <c r="P327" s="6"/>
      <c r="Q327" s="27">
        <f t="shared" si="72"/>
        <v>0</v>
      </c>
      <c r="R327" s="6"/>
      <c r="S327" s="27">
        <f t="shared" si="73"/>
        <v>0</v>
      </c>
      <c r="T327" s="45"/>
      <c r="U327" s="27">
        <f t="shared" si="74"/>
        <v>0</v>
      </c>
      <c r="V327" s="6">
        <v>1</v>
      </c>
      <c r="W327" s="27">
        <f t="shared" si="75"/>
        <v>206473.77974999999</v>
      </c>
      <c r="X327" s="6"/>
      <c r="Y327" s="27">
        <f t="shared" si="76"/>
        <v>0</v>
      </c>
      <c r="Z327" s="23" t="s">
        <v>31</v>
      </c>
      <c r="AA327" s="1" t="s">
        <v>41</v>
      </c>
    </row>
    <row r="328" spans="1:27" x14ac:dyDescent="0.25">
      <c r="A328" s="38">
        <v>326</v>
      </c>
      <c r="B328" s="48" t="s">
        <v>1842</v>
      </c>
      <c r="C328" s="49" t="s">
        <v>46</v>
      </c>
      <c r="D328" s="48" t="s">
        <v>359</v>
      </c>
      <c r="E328" s="41">
        <f t="shared" si="66"/>
        <v>1</v>
      </c>
      <c r="F328" s="28">
        <v>135660</v>
      </c>
      <c r="G328" s="28">
        <f t="shared" si="67"/>
        <v>135660</v>
      </c>
      <c r="H328" s="6"/>
      <c r="I328" s="28">
        <f t="shared" si="68"/>
        <v>0</v>
      </c>
      <c r="J328" s="42"/>
      <c r="K328" s="27">
        <f t="shared" si="69"/>
        <v>0</v>
      </c>
      <c r="L328" s="44"/>
      <c r="M328" s="27">
        <f t="shared" si="70"/>
        <v>0</v>
      </c>
      <c r="N328" s="44"/>
      <c r="O328" s="27">
        <f t="shared" si="71"/>
        <v>0</v>
      </c>
      <c r="P328" s="6"/>
      <c r="Q328" s="27">
        <f t="shared" si="72"/>
        <v>0</v>
      </c>
      <c r="R328" s="6"/>
      <c r="S328" s="27">
        <f t="shared" si="73"/>
        <v>0</v>
      </c>
      <c r="T328" s="45"/>
      <c r="U328" s="27">
        <f t="shared" si="74"/>
        <v>0</v>
      </c>
      <c r="V328" s="6">
        <v>1</v>
      </c>
      <c r="W328" s="27">
        <f t="shared" si="75"/>
        <v>135660</v>
      </c>
      <c r="X328" s="6"/>
      <c r="Y328" s="27">
        <f t="shared" si="76"/>
        <v>0</v>
      </c>
      <c r="Z328" s="23" t="s">
        <v>32</v>
      </c>
      <c r="AA328" s="1" t="s">
        <v>60</v>
      </c>
    </row>
    <row r="329" spans="1:27" x14ac:dyDescent="0.25">
      <c r="A329" s="38">
        <v>327</v>
      </c>
      <c r="B329" s="39" t="s">
        <v>1843</v>
      </c>
      <c r="C329" s="40" t="s">
        <v>46</v>
      </c>
      <c r="D329" s="47" t="s">
        <v>359</v>
      </c>
      <c r="E329" s="41">
        <f t="shared" si="66"/>
        <v>34</v>
      </c>
      <c r="F329" s="28">
        <v>186992.435</v>
      </c>
      <c r="G329" s="28">
        <f t="shared" si="67"/>
        <v>6357742.79</v>
      </c>
      <c r="H329" s="6"/>
      <c r="I329" s="28">
        <f t="shared" si="68"/>
        <v>0</v>
      </c>
      <c r="J329" s="42">
        <v>1</v>
      </c>
      <c r="K329" s="27">
        <f t="shared" si="69"/>
        <v>186992.435</v>
      </c>
      <c r="L329" s="43"/>
      <c r="M329" s="27">
        <f t="shared" si="70"/>
        <v>0</v>
      </c>
      <c r="N329" s="44"/>
      <c r="O329" s="27">
        <f t="shared" si="71"/>
        <v>0</v>
      </c>
      <c r="P329" s="6"/>
      <c r="Q329" s="27">
        <f t="shared" si="72"/>
        <v>0</v>
      </c>
      <c r="R329" s="6"/>
      <c r="S329" s="27">
        <f t="shared" si="73"/>
        <v>0</v>
      </c>
      <c r="T329" s="45"/>
      <c r="U329" s="27">
        <f t="shared" si="74"/>
        <v>0</v>
      </c>
      <c r="V329" s="6">
        <v>1</v>
      </c>
      <c r="W329" s="27">
        <f t="shared" si="75"/>
        <v>186992.435</v>
      </c>
      <c r="X329" s="6">
        <v>32</v>
      </c>
      <c r="Y329" s="27">
        <f t="shared" si="76"/>
        <v>5983757.9199999999</v>
      </c>
      <c r="Z329" s="23" t="s">
        <v>31</v>
      </c>
      <c r="AA329" s="1" t="s">
        <v>48</v>
      </c>
    </row>
    <row r="330" spans="1:27" ht="27" x14ac:dyDescent="0.25">
      <c r="A330" s="38">
        <v>328</v>
      </c>
      <c r="B330" s="39" t="s">
        <v>1844</v>
      </c>
      <c r="C330" s="40" t="s">
        <v>1845</v>
      </c>
      <c r="D330" s="40" t="s">
        <v>1846</v>
      </c>
      <c r="E330" s="41">
        <f t="shared" si="66"/>
        <v>1</v>
      </c>
      <c r="F330" s="28">
        <v>1890355.46</v>
      </c>
      <c r="G330" s="28">
        <f t="shared" si="67"/>
        <v>1890355.46</v>
      </c>
      <c r="H330" s="6"/>
      <c r="I330" s="28">
        <f t="shared" si="68"/>
        <v>0</v>
      </c>
      <c r="J330" s="42"/>
      <c r="K330" s="27">
        <f t="shared" si="69"/>
        <v>0</v>
      </c>
      <c r="L330" s="43">
        <v>1</v>
      </c>
      <c r="M330" s="27">
        <f t="shared" si="70"/>
        <v>1890355.46</v>
      </c>
      <c r="N330" s="44"/>
      <c r="O330" s="27">
        <f t="shared" si="71"/>
        <v>0</v>
      </c>
      <c r="P330" s="6"/>
      <c r="Q330" s="27">
        <f t="shared" si="72"/>
        <v>0</v>
      </c>
      <c r="R330" s="6"/>
      <c r="S330" s="27">
        <f t="shared" si="73"/>
        <v>0</v>
      </c>
      <c r="T330" s="45"/>
      <c r="U330" s="27">
        <f t="shared" si="74"/>
        <v>0</v>
      </c>
      <c r="V330" s="6"/>
      <c r="W330" s="27">
        <f t="shared" si="75"/>
        <v>0</v>
      </c>
      <c r="X330" s="6"/>
      <c r="Y330" s="27">
        <f t="shared" si="76"/>
        <v>0</v>
      </c>
      <c r="Z330" s="23" t="s">
        <v>31</v>
      </c>
      <c r="AA330" s="1" t="s">
        <v>76</v>
      </c>
    </row>
    <row r="331" spans="1:27" ht="27" x14ac:dyDescent="0.25">
      <c r="A331" s="38">
        <v>329</v>
      </c>
      <c r="B331" s="39" t="s">
        <v>1847</v>
      </c>
      <c r="C331" s="40" t="s">
        <v>1848</v>
      </c>
      <c r="D331" s="40" t="s">
        <v>1849</v>
      </c>
      <c r="E331" s="41">
        <f t="shared" si="66"/>
        <v>1</v>
      </c>
      <c r="F331" s="28">
        <v>3926939.2037996924</v>
      </c>
      <c r="G331" s="28">
        <f t="shared" si="67"/>
        <v>3926939.2037996924</v>
      </c>
      <c r="H331" s="6"/>
      <c r="I331" s="28">
        <f t="shared" si="68"/>
        <v>0</v>
      </c>
      <c r="J331" s="42"/>
      <c r="K331" s="27">
        <f t="shared" si="69"/>
        <v>0</v>
      </c>
      <c r="L331" s="43">
        <v>1</v>
      </c>
      <c r="M331" s="27">
        <f t="shared" si="70"/>
        <v>3926939.2037996924</v>
      </c>
      <c r="N331" s="44"/>
      <c r="O331" s="27">
        <f t="shared" si="71"/>
        <v>0</v>
      </c>
      <c r="P331" s="6"/>
      <c r="Q331" s="27">
        <f t="shared" si="72"/>
        <v>0</v>
      </c>
      <c r="R331" s="6"/>
      <c r="S331" s="27">
        <f t="shared" si="73"/>
        <v>0</v>
      </c>
      <c r="T331" s="45"/>
      <c r="U331" s="27">
        <f t="shared" si="74"/>
        <v>0</v>
      </c>
      <c r="V331" s="6"/>
      <c r="W331" s="27">
        <f t="shared" si="75"/>
        <v>0</v>
      </c>
      <c r="X331" s="6"/>
      <c r="Y331" s="27">
        <f t="shared" si="76"/>
        <v>0</v>
      </c>
      <c r="Z331" s="23" t="s">
        <v>31</v>
      </c>
      <c r="AA331" s="1" t="s">
        <v>76</v>
      </c>
    </row>
    <row r="332" spans="1:27" x14ac:dyDescent="0.25">
      <c r="A332" s="38">
        <v>330</v>
      </c>
      <c r="B332" s="39" t="s">
        <v>1850</v>
      </c>
      <c r="C332" s="40" t="s">
        <v>1851</v>
      </c>
      <c r="D332" s="47" t="s">
        <v>1720</v>
      </c>
      <c r="E332" s="41">
        <f t="shared" si="66"/>
        <v>2</v>
      </c>
      <c r="F332" s="28">
        <v>144540.97</v>
      </c>
      <c r="G332" s="28">
        <f t="shared" si="67"/>
        <v>289081.94</v>
      </c>
      <c r="H332" s="6"/>
      <c r="I332" s="28">
        <f t="shared" si="68"/>
        <v>0</v>
      </c>
      <c r="J332" s="42"/>
      <c r="K332" s="27">
        <f t="shared" si="69"/>
        <v>0</v>
      </c>
      <c r="L332" s="44"/>
      <c r="M332" s="27">
        <f t="shared" si="70"/>
        <v>0</v>
      </c>
      <c r="N332" s="44"/>
      <c r="O332" s="27">
        <f t="shared" si="71"/>
        <v>0</v>
      </c>
      <c r="P332" s="6"/>
      <c r="Q332" s="27">
        <f t="shared" si="72"/>
        <v>0</v>
      </c>
      <c r="R332" s="6">
        <v>2</v>
      </c>
      <c r="S332" s="27">
        <f t="shared" si="73"/>
        <v>289081.94</v>
      </c>
      <c r="T332" s="45"/>
      <c r="U332" s="27">
        <f t="shared" si="74"/>
        <v>0</v>
      </c>
      <c r="V332" s="6"/>
      <c r="W332" s="27">
        <f t="shared" si="75"/>
        <v>0</v>
      </c>
      <c r="X332" s="6"/>
      <c r="Y332" s="27">
        <f t="shared" si="76"/>
        <v>0</v>
      </c>
      <c r="Z332" s="23" t="s">
        <v>31</v>
      </c>
      <c r="AA332" s="1" t="s">
        <v>56</v>
      </c>
    </row>
    <row r="333" spans="1:27" x14ac:dyDescent="0.25">
      <c r="A333" s="38">
        <v>331</v>
      </c>
      <c r="B333" s="39" t="s">
        <v>1852</v>
      </c>
      <c r="C333" s="40" t="s">
        <v>46</v>
      </c>
      <c r="D333" s="47" t="s">
        <v>1779</v>
      </c>
      <c r="E333" s="41">
        <f t="shared" si="66"/>
        <v>112</v>
      </c>
      <c r="F333" s="28">
        <v>4760</v>
      </c>
      <c r="G333" s="28">
        <f t="shared" si="67"/>
        <v>533120</v>
      </c>
      <c r="H333" s="6">
        <v>10</v>
      </c>
      <c r="I333" s="28">
        <f t="shared" si="68"/>
        <v>47600</v>
      </c>
      <c r="J333" s="42">
        <v>100</v>
      </c>
      <c r="K333" s="27">
        <f t="shared" si="69"/>
        <v>476000</v>
      </c>
      <c r="L333" s="43"/>
      <c r="M333" s="27">
        <f t="shared" si="70"/>
        <v>0</v>
      </c>
      <c r="N333" s="44"/>
      <c r="O333" s="27">
        <f t="shared" si="71"/>
        <v>0</v>
      </c>
      <c r="P333" s="6">
        <v>2</v>
      </c>
      <c r="Q333" s="27">
        <f t="shared" si="72"/>
        <v>9520</v>
      </c>
      <c r="R333" s="6"/>
      <c r="S333" s="27">
        <f t="shared" si="73"/>
        <v>0</v>
      </c>
      <c r="T333" s="45"/>
      <c r="U333" s="27">
        <f t="shared" si="74"/>
        <v>0</v>
      </c>
      <c r="V333" s="6"/>
      <c r="W333" s="27">
        <f t="shared" si="75"/>
        <v>0</v>
      </c>
      <c r="X333" s="6"/>
      <c r="Y333" s="27">
        <f t="shared" si="76"/>
        <v>0</v>
      </c>
      <c r="Z333" s="23" t="s">
        <v>32</v>
      </c>
      <c r="AA333" s="1" t="s">
        <v>41</v>
      </c>
    </row>
    <row r="334" spans="1:27" x14ac:dyDescent="0.25">
      <c r="A334" s="38">
        <v>332</v>
      </c>
      <c r="B334" s="39" t="s">
        <v>1853</v>
      </c>
      <c r="C334" s="40" t="s">
        <v>1854</v>
      </c>
      <c r="D334" s="47" t="s">
        <v>359</v>
      </c>
      <c r="E334" s="41">
        <f t="shared" si="66"/>
        <v>12</v>
      </c>
      <c r="F334" s="28">
        <v>9192.5119999999988</v>
      </c>
      <c r="G334" s="28">
        <f t="shared" si="67"/>
        <v>110310.14399999999</v>
      </c>
      <c r="H334" s="6"/>
      <c r="I334" s="28">
        <f t="shared" si="68"/>
        <v>0</v>
      </c>
      <c r="J334" s="42">
        <v>5</v>
      </c>
      <c r="K334" s="27">
        <f t="shared" si="69"/>
        <v>45962.559999999998</v>
      </c>
      <c r="L334" s="44"/>
      <c r="M334" s="27">
        <f t="shared" si="70"/>
        <v>0</v>
      </c>
      <c r="N334" s="44"/>
      <c r="O334" s="27">
        <f t="shared" si="71"/>
        <v>0</v>
      </c>
      <c r="P334" s="6">
        <v>7</v>
      </c>
      <c r="Q334" s="27">
        <f t="shared" si="72"/>
        <v>64347.583999999988</v>
      </c>
      <c r="R334" s="6"/>
      <c r="S334" s="27">
        <f t="shared" si="73"/>
        <v>0</v>
      </c>
      <c r="T334" s="45"/>
      <c r="U334" s="27">
        <f t="shared" si="74"/>
        <v>0</v>
      </c>
      <c r="V334" s="6"/>
      <c r="W334" s="27">
        <f t="shared" si="75"/>
        <v>0</v>
      </c>
      <c r="X334" s="6"/>
      <c r="Y334" s="27">
        <f t="shared" si="76"/>
        <v>0</v>
      </c>
      <c r="Z334" s="23" t="s">
        <v>32</v>
      </c>
      <c r="AA334" s="1" t="s">
        <v>37</v>
      </c>
    </row>
    <row r="335" spans="1:27" ht="24" customHeight="1" x14ac:dyDescent="0.25">
      <c r="A335" s="38">
        <v>333</v>
      </c>
      <c r="B335" s="39" t="s">
        <v>1855</v>
      </c>
      <c r="C335" s="40" t="s">
        <v>1854</v>
      </c>
      <c r="D335" s="47" t="s">
        <v>359</v>
      </c>
      <c r="E335" s="41">
        <f t="shared" si="66"/>
        <v>184</v>
      </c>
      <c r="F335" s="28">
        <v>28208.23149791564</v>
      </c>
      <c r="G335" s="28">
        <f t="shared" si="67"/>
        <v>5190314.5956164775</v>
      </c>
      <c r="H335" s="6"/>
      <c r="I335" s="28">
        <f t="shared" si="68"/>
        <v>0</v>
      </c>
      <c r="J335" s="42">
        <v>5</v>
      </c>
      <c r="K335" s="27">
        <f t="shared" si="69"/>
        <v>141041.15748957821</v>
      </c>
      <c r="L335" s="44"/>
      <c r="M335" s="27">
        <f t="shared" si="70"/>
        <v>0</v>
      </c>
      <c r="N335" s="44"/>
      <c r="O335" s="27">
        <f t="shared" si="71"/>
        <v>0</v>
      </c>
      <c r="P335" s="6">
        <v>4</v>
      </c>
      <c r="Q335" s="27">
        <f t="shared" si="72"/>
        <v>112832.92599166256</v>
      </c>
      <c r="R335" s="6"/>
      <c r="S335" s="27">
        <f t="shared" si="73"/>
        <v>0</v>
      </c>
      <c r="T335" s="45"/>
      <c r="U335" s="27">
        <f t="shared" si="74"/>
        <v>0</v>
      </c>
      <c r="V335" s="6"/>
      <c r="W335" s="27">
        <f t="shared" si="75"/>
        <v>0</v>
      </c>
      <c r="X335" s="6">
        <v>175</v>
      </c>
      <c r="Y335" s="27">
        <f t="shared" si="76"/>
        <v>4936440.5121352365</v>
      </c>
      <c r="Z335" s="23" t="s">
        <v>32</v>
      </c>
      <c r="AA335" s="1" t="s">
        <v>48</v>
      </c>
    </row>
    <row r="336" spans="1:27" ht="27" x14ac:dyDescent="0.25">
      <c r="A336" s="38">
        <v>334</v>
      </c>
      <c r="B336" s="39" t="s">
        <v>1856</v>
      </c>
      <c r="C336" s="40" t="s">
        <v>46</v>
      </c>
      <c r="D336" s="47" t="s">
        <v>1857</v>
      </c>
      <c r="E336" s="41">
        <f t="shared" si="66"/>
        <v>4</v>
      </c>
      <c r="F336" s="28">
        <v>408485.35000000003</v>
      </c>
      <c r="G336" s="28">
        <f t="shared" si="67"/>
        <v>1633941.4000000001</v>
      </c>
      <c r="H336" s="6">
        <v>1</v>
      </c>
      <c r="I336" s="28">
        <f t="shared" si="68"/>
        <v>408485.35000000003</v>
      </c>
      <c r="J336" s="42">
        <v>1</v>
      </c>
      <c r="K336" s="27">
        <f t="shared" si="69"/>
        <v>408485.35000000003</v>
      </c>
      <c r="L336" s="43">
        <v>2</v>
      </c>
      <c r="M336" s="27">
        <f t="shared" si="70"/>
        <v>816970.70000000007</v>
      </c>
      <c r="N336" s="44"/>
      <c r="O336" s="27">
        <f t="shared" si="71"/>
        <v>0</v>
      </c>
      <c r="P336" s="6"/>
      <c r="Q336" s="27">
        <f t="shared" si="72"/>
        <v>0</v>
      </c>
      <c r="R336" s="6"/>
      <c r="S336" s="27">
        <f t="shared" si="73"/>
        <v>0</v>
      </c>
      <c r="T336" s="45"/>
      <c r="U336" s="27">
        <f t="shared" si="74"/>
        <v>0</v>
      </c>
      <c r="V336" s="6"/>
      <c r="W336" s="27">
        <f t="shared" si="75"/>
        <v>0</v>
      </c>
      <c r="X336" s="6"/>
      <c r="Y336" s="27">
        <f t="shared" si="76"/>
        <v>0</v>
      </c>
      <c r="Z336" s="23" t="s">
        <v>32</v>
      </c>
      <c r="AA336" s="1" t="s">
        <v>76</v>
      </c>
    </row>
    <row r="337" spans="1:27" x14ac:dyDescent="0.25">
      <c r="A337" s="38">
        <v>335</v>
      </c>
      <c r="B337" s="39" t="s">
        <v>1858</v>
      </c>
      <c r="C337" s="40" t="s">
        <v>1859</v>
      </c>
      <c r="D337" s="47" t="s">
        <v>359</v>
      </c>
      <c r="E337" s="41">
        <f t="shared" si="66"/>
        <v>3</v>
      </c>
      <c r="F337" s="28">
        <v>107086.0056</v>
      </c>
      <c r="G337" s="28">
        <f t="shared" si="67"/>
        <v>321258.01679999998</v>
      </c>
      <c r="H337" s="6"/>
      <c r="I337" s="28">
        <f t="shared" si="68"/>
        <v>0</v>
      </c>
      <c r="J337" s="42">
        <v>2</v>
      </c>
      <c r="K337" s="27">
        <f t="shared" si="69"/>
        <v>214172.01120000001</v>
      </c>
      <c r="L337" s="44"/>
      <c r="M337" s="27">
        <f t="shared" si="70"/>
        <v>0</v>
      </c>
      <c r="N337" s="44"/>
      <c r="O337" s="27">
        <f t="shared" si="71"/>
        <v>0</v>
      </c>
      <c r="P337" s="6"/>
      <c r="Q337" s="27">
        <f t="shared" si="72"/>
        <v>0</v>
      </c>
      <c r="R337" s="6"/>
      <c r="S337" s="27">
        <f t="shared" si="73"/>
        <v>0</v>
      </c>
      <c r="T337" s="45"/>
      <c r="U337" s="27">
        <f t="shared" si="74"/>
        <v>0</v>
      </c>
      <c r="V337" s="6">
        <v>1</v>
      </c>
      <c r="W337" s="27">
        <f t="shared" si="75"/>
        <v>107086.0056</v>
      </c>
      <c r="X337" s="6"/>
      <c r="Y337" s="27">
        <f t="shared" si="76"/>
        <v>0</v>
      </c>
      <c r="Z337" s="23" t="s">
        <v>32</v>
      </c>
      <c r="AA337" s="1" t="s">
        <v>41</v>
      </c>
    </row>
    <row r="338" spans="1:27" x14ac:dyDescent="0.25">
      <c r="A338" s="38">
        <v>336</v>
      </c>
      <c r="B338" s="39" t="s">
        <v>1860</v>
      </c>
      <c r="C338" s="40" t="s">
        <v>1861</v>
      </c>
      <c r="D338" s="47" t="s">
        <v>359</v>
      </c>
      <c r="E338" s="41">
        <f t="shared" si="66"/>
        <v>3</v>
      </c>
      <c r="F338" s="28">
        <v>482383.92614868557</v>
      </c>
      <c r="G338" s="28">
        <f t="shared" si="67"/>
        <v>1447151.7784460566</v>
      </c>
      <c r="H338" s="6">
        <v>2</v>
      </c>
      <c r="I338" s="28">
        <f t="shared" si="68"/>
        <v>964767.85229737114</v>
      </c>
      <c r="J338" s="42">
        <v>1</v>
      </c>
      <c r="K338" s="27">
        <f t="shared" si="69"/>
        <v>482383.92614868557</v>
      </c>
      <c r="L338" s="44"/>
      <c r="M338" s="27">
        <f t="shared" si="70"/>
        <v>0</v>
      </c>
      <c r="N338" s="44"/>
      <c r="O338" s="27">
        <f t="shared" si="71"/>
        <v>0</v>
      </c>
      <c r="P338" s="6"/>
      <c r="Q338" s="27">
        <f t="shared" si="72"/>
        <v>0</v>
      </c>
      <c r="R338" s="6"/>
      <c r="S338" s="27">
        <f t="shared" si="73"/>
        <v>0</v>
      </c>
      <c r="T338" s="45"/>
      <c r="U338" s="27">
        <f t="shared" si="74"/>
        <v>0</v>
      </c>
      <c r="V338" s="6"/>
      <c r="W338" s="27">
        <f t="shared" si="75"/>
        <v>0</v>
      </c>
      <c r="X338" s="6"/>
      <c r="Y338" s="27">
        <f t="shared" si="76"/>
        <v>0</v>
      </c>
      <c r="Z338" s="23" t="s">
        <v>32</v>
      </c>
      <c r="AA338" s="1" t="s">
        <v>1862</v>
      </c>
    </row>
    <row r="339" spans="1:27" ht="121.5" x14ac:dyDescent="0.25">
      <c r="A339" s="38">
        <v>337</v>
      </c>
      <c r="B339" s="39" t="s">
        <v>1863</v>
      </c>
      <c r="C339" s="40" t="s">
        <v>1864</v>
      </c>
      <c r="D339" s="47" t="s">
        <v>359</v>
      </c>
      <c r="E339" s="41">
        <f t="shared" si="66"/>
        <v>5</v>
      </c>
      <c r="F339" s="28">
        <v>262748.50686666666</v>
      </c>
      <c r="G339" s="28">
        <f t="shared" si="67"/>
        <v>1313742.5343333334</v>
      </c>
      <c r="H339" s="6"/>
      <c r="I339" s="28">
        <f t="shared" si="68"/>
        <v>0</v>
      </c>
      <c r="J339" s="42"/>
      <c r="K339" s="27">
        <f t="shared" si="69"/>
        <v>0</v>
      </c>
      <c r="L339" s="44"/>
      <c r="M339" s="27">
        <f t="shared" si="70"/>
        <v>0</v>
      </c>
      <c r="N339" s="44"/>
      <c r="O339" s="27">
        <f t="shared" si="71"/>
        <v>0</v>
      </c>
      <c r="P339" s="6"/>
      <c r="Q339" s="27">
        <f t="shared" si="72"/>
        <v>0</v>
      </c>
      <c r="R339" s="6"/>
      <c r="S339" s="27">
        <f t="shared" si="73"/>
        <v>0</v>
      </c>
      <c r="T339" s="45"/>
      <c r="U339" s="27">
        <f t="shared" si="74"/>
        <v>0</v>
      </c>
      <c r="V339" s="6">
        <v>5</v>
      </c>
      <c r="W339" s="27">
        <f t="shared" si="75"/>
        <v>1313742.5343333334</v>
      </c>
      <c r="X339" s="6"/>
      <c r="Y339" s="27">
        <f t="shared" si="76"/>
        <v>0</v>
      </c>
      <c r="Z339" s="23" t="s">
        <v>32</v>
      </c>
      <c r="AA339" s="1" t="s">
        <v>60</v>
      </c>
    </row>
    <row r="340" spans="1:27" x14ac:dyDescent="0.25">
      <c r="A340" s="38">
        <v>338</v>
      </c>
      <c r="B340" s="60" t="s">
        <v>1865</v>
      </c>
      <c r="C340" s="40" t="s">
        <v>1866</v>
      </c>
      <c r="D340" s="47" t="s">
        <v>304</v>
      </c>
      <c r="E340" s="41">
        <f t="shared" si="66"/>
        <v>2</v>
      </c>
      <c r="F340" s="28">
        <v>262751.16700000002</v>
      </c>
      <c r="G340" s="28">
        <f t="shared" si="67"/>
        <v>525502.33400000003</v>
      </c>
      <c r="H340" s="6">
        <v>1</v>
      </c>
      <c r="I340" s="28">
        <f t="shared" si="68"/>
        <v>262751.16700000002</v>
      </c>
      <c r="J340" s="42"/>
      <c r="K340" s="27">
        <f t="shared" si="69"/>
        <v>0</v>
      </c>
      <c r="L340" s="43"/>
      <c r="M340" s="27">
        <f t="shared" si="70"/>
        <v>0</v>
      </c>
      <c r="N340" s="44"/>
      <c r="O340" s="27">
        <f t="shared" si="71"/>
        <v>0</v>
      </c>
      <c r="P340" s="6">
        <v>1</v>
      </c>
      <c r="Q340" s="27">
        <f t="shared" si="72"/>
        <v>262751.16700000002</v>
      </c>
      <c r="R340" s="6"/>
      <c r="S340" s="27">
        <f t="shared" si="73"/>
        <v>0</v>
      </c>
      <c r="T340" s="45"/>
      <c r="U340" s="27">
        <f t="shared" si="74"/>
        <v>0</v>
      </c>
      <c r="V340" s="6"/>
      <c r="W340" s="27">
        <f t="shared" si="75"/>
        <v>0</v>
      </c>
      <c r="X340" s="6"/>
      <c r="Y340" s="27">
        <f t="shared" si="76"/>
        <v>0</v>
      </c>
      <c r="Z340" s="23" t="s">
        <v>32</v>
      </c>
      <c r="AA340" s="1" t="s">
        <v>33</v>
      </c>
    </row>
    <row r="341" spans="1:27" x14ac:dyDescent="0.25">
      <c r="A341" s="38">
        <v>339</v>
      </c>
      <c r="B341" s="39" t="s">
        <v>1867</v>
      </c>
      <c r="C341" s="40" t="s">
        <v>46</v>
      </c>
      <c r="D341" s="47" t="s">
        <v>1868</v>
      </c>
      <c r="E341" s="41">
        <f t="shared" si="66"/>
        <v>12</v>
      </c>
      <c r="F341" s="28">
        <v>14956.8482</v>
      </c>
      <c r="G341" s="28">
        <f t="shared" si="67"/>
        <v>179482.1784</v>
      </c>
      <c r="H341" s="6"/>
      <c r="I341" s="28">
        <f t="shared" si="68"/>
        <v>0</v>
      </c>
      <c r="J341" s="42">
        <v>8</v>
      </c>
      <c r="K341" s="27">
        <f t="shared" si="69"/>
        <v>119654.7856</v>
      </c>
      <c r="L341" s="43"/>
      <c r="M341" s="27">
        <f t="shared" si="70"/>
        <v>0</v>
      </c>
      <c r="N341" s="44"/>
      <c r="O341" s="27">
        <f t="shared" si="71"/>
        <v>0</v>
      </c>
      <c r="P341" s="6">
        <v>4</v>
      </c>
      <c r="Q341" s="27">
        <f t="shared" si="72"/>
        <v>59827.392800000001</v>
      </c>
      <c r="R341" s="6"/>
      <c r="S341" s="27">
        <f t="shared" si="73"/>
        <v>0</v>
      </c>
      <c r="T341" s="45"/>
      <c r="U341" s="27">
        <f t="shared" si="74"/>
        <v>0</v>
      </c>
      <c r="V341" s="6"/>
      <c r="W341" s="27">
        <f t="shared" si="75"/>
        <v>0</v>
      </c>
      <c r="X341" s="6"/>
      <c r="Y341" s="27">
        <f t="shared" si="76"/>
        <v>0</v>
      </c>
      <c r="Z341" s="23" t="s">
        <v>32</v>
      </c>
      <c r="AA341" s="1" t="s">
        <v>41</v>
      </c>
    </row>
    <row r="342" spans="1:27" ht="27" x14ac:dyDescent="0.25">
      <c r="A342" s="38">
        <v>340</v>
      </c>
      <c r="B342" s="39" t="s">
        <v>1869</v>
      </c>
      <c r="C342" s="47" t="s">
        <v>1870</v>
      </c>
      <c r="D342" s="47" t="s">
        <v>1871</v>
      </c>
      <c r="E342" s="41">
        <f t="shared" ref="E342:E379" si="77">+H342+J342+L342+N342+P342+R342+T342+V342+X342</f>
        <v>3</v>
      </c>
      <c r="F342" s="28">
        <v>562870</v>
      </c>
      <c r="G342" s="28">
        <f t="shared" ref="G342:G379" si="78">+IFERROR(E342*F342," ")</f>
        <v>1688610</v>
      </c>
      <c r="H342" s="6">
        <v>2</v>
      </c>
      <c r="I342" s="28">
        <f t="shared" ref="I342:I379" si="79">+IFERROR(H342*$F342," ")</f>
        <v>1125740</v>
      </c>
      <c r="J342" s="42"/>
      <c r="K342" s="27">
        <f t="shared" ref="K342:K379" si="80">+IFERROR(J342*$F342," ")</f>
        <v>0</v>
      </c>
      <c r="L342" s="44"/>
      <c r="M342" s="27">
        <f t="shared" ref="M342:M379" si="81">+IFERROR(L342*$F342," ")</f>
        <v>0</v>
      </c>
      <c r="N342" s="44"/>
      <c r="O342" s="27">
        <f t="shared" ref="O342:O379" si="82">+IFERROR(N342*$F342," ")</f>
        <v>0</v>
      </c>
      <c r="P342" s="6"/>
      <c r="Q342" s="27">
        <f t="shared" ref="Q342:Q379" si="83">+IFERROR(P342*$F342," ")</f>
        <v>0</v>
      </c>
      <c r="R342" s="6"/>
      <c r="S342" s="27">
        <f t="shared" ref="S342:S379" si="84">+IFERROR(R342*$F342," ")</f>
        <v>0</v>
      </c>
      <c r="T342" s="45"/>
      <c r="U342" s="27">
        <f t="shared" ref="U342:U379" si="85">+IFERROR(T342*$F342," ")</f>
        <v>0</v>
      </c>
      <c r="V342" s="6">
        <v>1</v>
      </c>
      <c r="W342" s="27">
        <f t="shared" ref="W342:W379" si="86">+IFERROR(V342*$F342," ")</f>
        <v>562870</v>
      </c>
      <c r="X342" s="6"/>
      <c r="Y342" s="27">
        <f t="shared" ref="Y342:Y379" si="87">+IFERROR(X342*$F342," ")</f>
        <v>0</v>
      </c>
      <c r="Z342" s="23" t="s">
        <v>31</v>
      </c>
      <c r="AA342" s="1" t="s">
        <v>33</v>
      </c>
    </row>
    <row r="343" spans="1:27" ht="27" x14ac:dyDescent="0.25">
      <c r="A343" s="38">
        <v>341</v>
      </c>
      <c r="B343" s="39" t="s">
        <v>1872</v>
      </c>
      <c r="C343" s="47" t="s">
        <v>1873</v>
      </c>
      <c r="D343" s="40" t="s">
        <v>1874</v>
      </c>
      <c r="E343" s="41">
        <f t="shared" si="77"/>
        <v>1</v>
      </c>
      <c r="F343" s="28">
        <v>753824.77800000005</v>
      </c>
      <c r="G343" s="28">
        <f t="shared" si="78"/>
        <v>753824.77800000005</v>
      </c>
      <c r="H343" s="6"/>
      <c r="I343" s="28">
        <f t="shared" si="79"/>
        <v>0</v>
      </c>
      <c r="J343" s="42"/>
      <c r="K343" s="27">
        <f t="shared" si="80"/>
        <v>0</v>
      </c>
      <c r="L343" s="43">
        <v>1</v>
      </c>
      <c r="M343" s="27">
        <f t="shared" si="81"/>
        <v>753824.77800000005</v>
      </c>
      <c r="N343" s="44"/>
      <c r="O343" s="27">
        <f t="shared" si="82"/>
        <v>0</v>
      </c>
      <c r="P343" s="6"/>
      <c r="Q343" s="27">
        <f t="shared" si="83"/>
        <v>0</v>
      </c>
      <c r="R343" s="6"/>
      <c r="S343" s="27">
        <f t="shared" si="84"/>
        <v>0</v>
      </c>
      <c r="T343" s="45"/>
      <c r="U343" s="27">
        <f t="shared" si="85"/>
        <v>0</v>
      </c>
      <c r="V343" s="6"/>
      <c r="W343" s="27">
        <f t="shared" si="86"/>
        <v>0</v>
      </c>
      <c r="X343" s="6"/>
      <c r="Y343" s="27">
        <f t="shared" si="87"/>
        <v>0</v>
      </c>
      <c r="Z343" s="23" t="s">
        <v>31</v>
      </c>
      <c r="AA343" s="1" t="s">
        <v>76</v>
      </c>
    </row>
    <row r="344" spans="1:27" x14ac:dyDescent="0.25">
      <c r="A344" s="38">
        <v>342</v>
      </c>
      <c r="B344" s="39" t="s">
        <v>1875</v>
      </c>
      <c r="C344" s="47" t="s">
        <v>1876</v>
      </c>
      <c r="D344" s="47" t="s">
        <v>359</v>
      </c>
      <c r="E344" s="41">
        <f t="shared" si="77"/>
        <v>3</v>
      </c>
      <c r="F344" s="28">
        <v>36749.877500000002</v>
      </c>
      <c r="G344" s="28">
        <f t="shared" si="78"/>
        <v>110249.63250000001</v>
      </c>
      <c r="H344" s="6">
        <v>1</v>
      </c>
      <c r="I344" s="28">
        <f t="shared" si="79"/>
        <v>36749.877500000002</v>
      </c>
      <c r="J344" s="42">
        <v>2</v>
      </c>
      <c r="K344" s="27">
        <f t="shared" si="80"/>
        <v>73499.755000000005</v>
      </c>
      <c r="L344" s="44"/>
      <c r="M344" s="27">
        <f t="shared" si="81"/>
        <v>0</v>
      </c>
      <c r="N344" s="44"/>
      <c r="O344" s="27">
        <f t="shared" si="82"/>
        <v>0</v>
      </c>
      <c r="P344" s="6"/>
      <c r="Q344" s="27">
        <f t="shared" si="83"/>
        <v>0</v>
      </c>
      <c r="R344" s="6"/>
      <c r="S344" s="27">
        <f t="shared" si="84"/>
        <v>0</v>
      </c>
      <c r="T344" s="45"/>
      <c r="U344" s="27">
        <f t="shared" si="85"/>
        <v>0</v>
      </c>
      <c r="V344" s="6"/>
      <c r="W344" s="27">
        <f t="shared" si="86"/>
        <v>0</v>
      </c>
      <c r="X344" s="6"/>
      <c r="Y344" s="27">
        <f t="shared" si="87"/>
        <v>0</v>
      </c>
      <c r="Z344" s="23" t="s">
        <v>32</v>
      </c>
      <c r="AA344" s="1" t="s">
        <v>41</v>
      </c>
    </row>
    <row r="345" spans="1:27" ht="27" x14ac:dyDescent="0.25">
      <c r="A345" s="38">
        <v>343</v>
      </c>
      <c r="B345" s="46" t="s">
        <v>1877</v>
      </c>
      <c r="C345" s="40" t="s">
        <v>1878</v>
      </c>
      <c r="D345" s="46" t="s">
        <v>234</v>
      </c>
      <c r="E345" s="41">
        <f t="shared" si="77"/>
        <v>5</v>
      </c>
      <c r="F345" s="28">
        <v>18001.13</v>
      </c>
      <c r="G345" s="28">
        <f t="shared" si="78"/>
        <v>90005.650000000009</v>
      </c>
      <c r="H345" s="6"/>
      <c r="I345" s="28">
        <f t="shared" si="79"/>
        <v>0</v>
      </c>
      <c r="J345" s="42">
        <v>1</v>
      </c>
      <c r="K345" s="27">
        <f t="shared" si="80"/>
        <v>18001.13</v>
      </c>
      <c r="L345" s="44"/>
      <c r="M345" s="27">
        <f t="shared" si="81"/>
        <v>0</v>
      </c>
      <c r="N345" s="44"/>
      <c r="O345" s="27">
        <f t="shared" si="82"/>
        <v>0</v>
      </c>
      <c r="P345" s="6"/>
      <c r="Q345" s="27">
        <f t="shared" si="83"/>
        <v>0</v>
      </c>
      <c r="R345" s="6"/>
      <c r="S345" s="27">
        <f t="shared" si="84"/>
        <v>0</v>
      </c>
      <c r="T345" s="45"/>
      <c r="U345" s="27">
        <f t="shared" si="85"/>
        <v>0</v>
      </c>
      <c r="V345" s="6">
        <f>4</f>
        <v>4</v>
      </c>
      <c r="W345" s="27">
        <f t="shared" si="86"/>
        <v>72004.52</v>
      </c>
      <c r="X345" s="6"/>
      <c r="Y345" s="27">
        <f t="shared" si="87"/>
        <v>0</v>
      </c>
      <c r="Z345" s="23" t="s">
        <v>32</v>
      </c>
      <c r="AA345" s="1" t="s">
        <v>60</v>
      </c>
    </row>
    <row r="346" spans="1:27" ht="27" x14ac:dyDescent="0.25">
      <c r="A346" s="38">
        <v>344</v>
      </c>
      <c r="B346" s="39" t="s">
        <v>1879</v>
      </c>
      <c r="C346" s="47" t="s">
        <v>1880</v>
      </c>
      <c r="D346" s="47" t="s">
        <v>359</v>
      </c>
      <c r="E346" s="41">
        <f t="shared" si="77"/>
        <v>1</v>
      </c>
      <c r="F346" s="28">
        <v>1793442.8064073108</v>
      </c>
      <c r="G346" s="28">
        <f t="shared" si="78"/>
        <v>1793442.8064073108</v>
      </c>
      <c r="H346" s="6"/>
      <c r="I346" s="28">
        <f t="shared" si="79"/>
        <v>0</v>
      </c>
      <c r="J346" s="42"/>
      <c r="K346" s="27">
        <f t="shared" si="80"/>
        <v>0</v>
      </c>
      <c r="L346" s="43"/>
      <c r="M346" s="27">
        <f t="shared" si="81"/>
        <v>0</v>
      </c>
      <c r="N346" s="44"/>
      <c r="O346" s="27">
        <f t="shared" si="82"/>
        <v>0</v>
      </c>
      <c r="P346" s="6"/>
      <c r="Q346" s="27">
        <f t="shared" si="83"/>
        <v>0</v>
      </c>
      <c r="R346" s="6"/>
      <c r="S346" s="27">
        <f t="shared" si="84"/>
        <v>0</v>
      </c>
      <c r="T346" s="45"/>
      <c r="U346" s="27">
        <f t="shared" si="85"/>
        <v>0</v>
      </c>
      <c r="V346" s="6">
        <v>1</v>
      </c>
      <c r="W346" s="27">
        <f t="shared" si="86"/>
        <v>1793442.8064073108</v>
      </c>
      <c r="X346" s="6"/>
      <c r="Y346" s="27">
        <f t="shared" si="87"/>
        <v>0</v>
      </c>
      <c r="Z346" s="23" t="s">
        <v>31</v>
      </c>
      <c r="AA346" s="1" t="s">
        <v>60</v>
      </c>
    </row>
    <row r="347" spans="1:27" ht="30" customHeight="1" x14ac:dyDescent="0.25">
      <c r="A347" s="38">
        <v>345</v>
      </c>
      <c r="B347" s="39" t="s">
        <v>1881</v>
      </c>
      <c r="C347" s="47" t="s">
        <v>1882</v>
      </c>
      <c r="D347" s="47" t="s">
        <v>359</v>
      </c>
      <c r="E347" s="41">
        <f t="shared" si="77"/>
        <v>2</v>
      </c>
      <c r="F347" s="28">
        <v>1777174.4665386416</v>
      </c>
      <c r="G347" s="28">
        <f t="shared" si="78"/>
        <v>3554348.9330772832</v>
      </c>
      <c r="H347" s="6"/>
      <c r="I347" s="28">
        <f t="shared" si="79"/>
        <v>0</v>
      </c>
      <c r="J347" s="42"/>
      <c r="K347" s="27">
        <f t="shared" si="80"/>
        <v>0</v>
      </c>
      <c r="L347" s="43"/>
      <c r="M347" s="27">
        <f t="shared" si="81"/>
        <v>0</v>
      </c>
      <c r="N347" s="44"/>
      <c r="O347" s="27"/>
      <c r="P347" s="6">
        <v>1</v>
      </c>
      <c r="Q347" s="27">
        <f t="shared" si="83"/>
        <v>1777174.4665386416</v>
      </c>
      <c r="R347" s="6">
        <v>1</v>
      </c>
      <c r="S347" s="27">
        <f t="shared" si="84"/>
        <v>1777174.4665386416</v>
      </c>
      <c r="T347" s="45"/>
      <c r="U347" s="27">
        <f t="shared" si="85"/>
        <v>0</v>
      </c>
      <c r="V347" s="6"/>
      <c r="W347" s="27">
        <f t="shared" si="86"/>
        <v>0</v>
      </c>
      <c r="X347" s="6"/>
      <c r="Y347" s="27">
        <f t="shared" si="87"/>
        <v>0</v>
      </c>
      <c r="Z347" s="23" t="s">
        <v>31</v>
      </c>
      <c r="AA347" s="1" t="s">
        <v>37</v>
      </c>
    </row>
    <row r="348" spans="1:27" ht="30.75" customHeight="1" x14ac:dyDescent="0.25">
      <c r="A348" s="38">
        <v>346</v>
      </c>
      <c r="B348" s="39" t="s">
        <v>1883</v>
      </c>
      <c r="C348" s="40" t="s">
        <v>1884</v>
      </c>
      <c r="D348" s="47" t="s">
        <v>359</v>
      </c>
      <c r="E348" s="41">
        <f t="shared" si="77"/>
        <v>4</v>
      </c>
      <c r="F348" s="28">
        <v>1646270.5306766692</v>
      </c>
      <c r="G348" s="28">
        <f t="shared" si="78"/>
        <v>6585082.1227066768</v>
      </c>
      <c r="H348" s="6"/>
      <c r="I348" s="28">
        <f t="shared" si="79"/>
        <v>0</v>
      </c>
      <c r="J348" s="42"/>
      <c r="K348" s="27">
        <f t="shared" si="80"/>
        <v>0</v>
      </c>
      <c r="L348" s="43"/>
      <c r="M348" s="27">
        <f t="shared" si="81"/>
        <v>0</v>
      </c>
      <c r="N348" s="44"/>
      <c r="O348" s="27">
        <f t="shared" si="82"/>
        <v>0</v>
      </c>
      <c r="P348" s="6"/>
      <c r="Q348" s="27">
        <f t="shared" si="83"/>
        <v>0</v>
      </c>
      <c r="R348" s="6"/>
      <c r="S348" s="27">
        <f t="shared" si="84"/>
        <v>0</v>
      </c>
      <c r="T348" s="45"/>
      <c r="U348" s="27">
        <f t="shared" si="85"/>
        <v>0</v>
      </c>
      <c r="V348" s="6">
        <v>4</v>
      </c>
      <c r="W348" s="27">
        <f t="shared" si="86"/>
        <v>6585082.1227066768</v>
      </c>
      <c r="X348" s="6"/>
      <c r="Y348" s="27">
        <f t="shared" si="87"/>
        <v>0</v>
      </c>
      <c r="Z348" s="23" t="s">
        <v>31</v>
      </c>
      <c r="AA348" s="1" t="s">
        <v>60</v>
      </c>
    </row>
    <row r="349" spans="1:27" ht="27" x14ac:dyDescent="0.25">
      <c r="A349" s="38">
        <v>347</v>
      </c>
      <c r="B349" s="39" t="s">
        <v>1885</v>
      </c>
      <c r="C349" s="40" t="s">
        <v>1886</v>
      </c>
      <c r="D349" s="47" t="s">
        <v>359</v>
      </c>
      <c r="E349" s="41">
        <f t="shared" si="77"/>
        <v>2</v>
      </c>
      <c r="F349" s="28">
        <v>1558427.8540705056</v>
      </c>
      <c r="G349" s="28">
        <f t="shared" si="78"/>
        <v>3116855.7081410112</v>
      </c>
      <c r="H349" s="6"/>
      <c r="I349" s="28">
        <f t="shared" si="79"/>
        <v>0</v>
      </c>
      <c r="J349" s="42"/>
      <c r="K349" s="27">
        <f t="shared" si="80"/>
        <v>0</v>
      </c>
      <c r="L349" s="43"/>
      <c r="M349" s="27">
        <f t="shared" si="81"/>
        <v>0</v>
      </c>
      <c r="N349" s="44"/>
      <c r="O349" s="27"/>
      <c r="P349" s="6">
        <v>1</v>
      </c>
      <c r="Q349" s="27">
        <f t="shared" si="83"/>
        <v>1558427.8540705056</v>
      </c>
      <c r="R349" s="6">
        <v>1</v>
      </c>
      <c r="S349" s="27">
        <f t="shared" si="84"/>
        <v>1558427.8540705056</v>
      </c>
      <c r="T349" s="45"/>
      <c r="U349" s="27">
        <f t="shared" si="85"/>
        <v>0</v>
      </c>
      <c r="V349" s="6"/>
      <c r="W349" s="27">
        <f t="shared" si="86"/>
        <v>0</v>
      </c>
      <c r="X349" s="6"/>
      <c r="Y349" s="27">
        <f t="shared" si="87"/>
        <v>0</v>
      </c>
      <c r="Z349" s="23" t="s">
        <v>31</v>
      </c>
      <c r="AA349" s="1" t="s">
        <v>37</v>
      </c>
    </row>
    <row r="350" spans="1:27" ht="58.5" customHeight="1" x14ac:dyDescent="0.25">
      <c r="A350" s="38">
        <v>348</v>
      </c>
      <c r="B350" s="39" t="s">
        <v>1887</v>
      </c>
      <c r="C350" s="40" t="s">
        <v>1886</v>
      </c>
      <c r="D350" s="47" t="s">
        <v>359</v>
      </c>
      <c r="E350" s="41">
        <f t="shared" si="77"/>
        <v>1</v>
      </c>
      <c r="F350" s="28">
        <v>1813290.1856486807</v>
      </c>
      <c r="G350" s="28">
        <f t="shared" si="78"/>
        <v>1813290.1856486807</v>
      </c>
      <c r="H350" s="6"/>
      <c r="I350" s="28">
        <f t="shared" si="79"/>
        <v>0</v>
      </c>
      <c r="J350" s="42"/>
      <c r="K350" s="27">
        <f t="shared" si="80"/>
        <v>0</v>
      </c>
      <c r="L350" s="44"/>
      <c r="M350" s="27">
        <f t="shared" si="81"/>
        <v>0</v>
      </c>
      <c r="N350" s="44"/>
      <c r="O350" s="27">
        <f t="shared" si="82"/>
        <v>0</v>
      </c>
      <c r="P350" s="6"/>
      <c r="Q350" s="27">
        <f t="shared" si="83"/>
        <v>0</v>
      </c>
      <c r="R350" s="6">
        <v>1</v>
      </c>
      <c r="S350" s="27">
        <f t="shared" si="84"/>
        <v>1813290.1856486807</v>
      </c>
      <c r="T350" s="45"/>
      <c r="U350" s="27">
        <f t="shared" si="85"/>
        <v>0</v>
      </c>
      <c r="V350" s="6"/>
      <c r="W350" s="27">
        <f t="shared" si="86"/>
        <v>0</v>
      </c>
      <c r="X350" s="6"/>
      <c r="Y350" s="27">
        <f t="shared" si="87"/>
        <v>0</v>
      </c>
      <c r="Z350" s="23" t="s">
        <v>31</v>
      </c>
      <c r="AA350" s="1" t="s">
        <v>56</v>
      </c>
    </row>
    <row r="351" spans="1:27" ht="27" x14ac:dyDescent="0.25">
      <c r="A351" s="38">
        <v>349</v>
      </c>
      <c r="B351" s="39" t="s">
        <v>1888</v>
      </c>
      <c r="C351" s="40" t="s">
        <v>1886</v>
      </c>
      <c r="D351" s="47" t="s">
        <v>359</v>
      </c>
      <c r="E351" s="41">
        <f t="shared" si="77"/>
        <v>1</v>
      </c>
      <c r="F351" s="28">
        <v>1759132.9366544583</v>
      </c>
      <c r="G351" s="28">
        <f t="shared" si="78"/>
        <v>1759132.9366544583</v>
      </c>
      <c r="H351" s="6"/>
      <c r="I351" s="28">
        <f t="shared" si="79"/>
        <v>0</v>
      </c>
      <c r="J351" s="42"/>
      <c r="K351" s="27">
        <f t="shared" si="80"/>
        <v>0</v>
      </c>
      <c r="L351" s="44"/>
      <c r="M351" s="27">
        <f t="shared" si="81"/>
        <v>0</v>
      </c>
      <c r="N351" s="44"/>
      <c r="O351" s="27"/>
      <c r="P351" s="6">
        <v>1</v>
      </c>
      <c r="Q351" s="27">
        <f t="shared" si="83"/>
        <v>1759132.9366544583</v>
      </c>
      <c r="R351" s="6"/>
      <c r="S351" s="27">
        <f t="shared" si="84"/>
        <v>0</v>
      </c>
      <c r="T351" s="45"/>
      <c r="U351" s="27">
        <f t="shared" si="85"/>
        <v>0</v>
      </c>
      <c r="V351" s="6"/>
      <c r="W351" s="27">
        <f t="shared" si="86"/>
        <v>0</v>
      </c>
      <c r="X351" s="6"/>
      <c r="Y351" s="27">
        <f t="shared" si="87"/>
        <v>0</v>
      </c>
      <c r="Z351" s="23" t="s">
        <v>31</v>
      </c>
      <c r="AA351" s="1" t="s">
        <v>37</v>
      </c>
    </row>
    <row r="352" spans="1:27" ht="81" x14ac:dyDescent="0.25">
      <c r="A352" s="38">
        <v>350</v>
      </c>
      <c r="B352" s="39" t="s">
        <v>1889</v>
      </c>
      <c r="C352" s="50" t="s">
        <v>1890</v>
      </c>
      <c r="D352" s="51" t="s">
        <v>359</v>
      </c>
      <c r="E352" s="41">
        <f t="shared" si="77"/>
        <v>1</v>
      </c>
      <c r="F352" s="28">
        <v>2240918.4162585102</v>
      </c>
      <c r="G352" s="28">
        <f t="shared" si="78"/>
        <v>2240918.4162585102</v>
      </c>
      <c r="H352" s="6"/>
      <c r="I352" s="28">
        <f t="shared" si="79"/>
        <v>0</v>
      </c>
      <c r="J352" s="42"/>
      <c r="K352" s="27">
        <f t="shared" si="80"/>
        <v>0</v>
      </c>
      <c r="L352" s="44"/>
      <c r="M352" s="27">
        <f t="shared" si="81"/>
        <v>0</v>
      </c>
      <c r="N352" s="44"/>
      <c r="O352" s="27"/>
      <c r="P352" s="6">
        <v>1</v>
      </c>
      <c r="Q352" s="27">
        <f t="shared" si="83"/>
        <v>2240918.4162585102</v>
      </c>
      <c r="R352" s="6"/>
      <c r="S352" s="27">
        <f t="shared" si="84"/>
        <v>0</v>
      </c>
      <c r="T352" s="45"/>
      <c r="U352" s="27">
        <f t="shared" si="85"/>
        <v>0</v>
      </c>
      <c r="V352" s="6"/>
      <c r="W352" s="27">
        <f t="shared" si="86"/>
        <v>0</v>
      </c>
      <c r="X352" s="6"/>
      <c r="Y352" s="27">
        <f t="shared" si="87"/>
        <v>0</v>
      </c>
      <c r="Z352" s="23" t="s">
        <v>31</v>
      </c>
      <c r="AA352" s="1" t="s">
        <v>37</v>
      </c>
    </row>
    <row r="353" spans="1:27" ht="135" x14ac:dyDescent="0.25">
      <c r="A353" s="38">
        <v>351</v>
      </c>
      <c r="B353" s="39" t="s">
        <v>1891</v>
      </c>
      <c r="C353" s="50" t="s">
        <v>1892</v>
      </c>
      <c r="D353" s="51" t="s">
        <v>359</v>
      </c>
      <c r="E353" s="41">
        <f t="shared" si="77"/>
        <v>1</v>
      </c>
      <c r="F353" s="28">
        <v>3831040.8106</v>
      </c>
      <c r="G353" s="28">
        <f t="shared" si="78"/>
        <v>3831040.8106</v>
      </c>
      <c r="H353" s="6"/>
      <c r="I353" s="28">
        <f t="shared" si="79"/>
        <v>0</v>
      </c>
      <c r="J353" s="42"/>
      <c r="K353" s="27">
        <f t="shared" si="80"/>
        <v>0</v>
      </c>
      <c r="L353" s="44"/>
      <c r="M353" s="27">
        <f t="shared" si="81"/>
        <v>0</v>
      </c>
      <c r="N353" s="44"/>
      <c r="O353" s="27">
        <f t="shared" si="82"/>
        <v>0</v>
      </c>
      <c r="P353" s="6"/>
      <c r="Q353" s="27">
        <f t="shared" si="83"/>
        <v>0</v>
      </c>
      <c r="R353" s="6"/>
      <c r="S353" s="27">
        <f t="shared" si="84"/>
        <v>0</v>
      </c>
      <c r="T353" s="45"/>
      <c r="U353" s="27">
        <f t="shared" si="85"/>
        <v>0</v>
      </c>
      <c r="V353" s="6">
        <v>1</v>
      </c>
      <c r="W353" s="27">
        <f t="shared" si="86"/>
        <v>3831040.8106</v>
      </c>
      <c r="X353" s="6"/>
      <c r="Y353" s="27">
        <f t="shared" si="87"/>
        <v>0</v>
      </c>
      <c r="Z353" s="23" t="s">
        <v>31</v>
      </c>
      <c r="AA353" s="1" t="s">
        <v>60</v>
      </c>
    </row>
    <row r="354" spans="1:27" ht="40.5" x14ac:dyDescent="0.25">
      <c r="A354" s="38">
        <v>352</v>
      </c>
      <c r="B354" s="39" t="s">
        <v>1893</v>
      </c>
      <c r="C354" s="40" t="s">
        <v>1894</v>
      </c>
      <c r="D354" s="47" t="s">
        <v>359</v>
      </c>
      <c r="E354" s="41">
        <f t="shared" si="77"/>
        <v>2</v>
      </c>
      <c r="F354" s="28">
        <v>2180965.9305526172</v>
      </c>
      <c r="G354" s="28">
        <f t="shared" si="78"/>
        <v>4361931.8611052344</v>
      </c>
      <c r="H354" s="6"/>
      <c r="I354" s="28">
        <f t="shared" si="79"/>
        <v>0</v>
      </c>
      <c r="J354" s="42"/>
      <c r="K354" s="27">
        <f t="shared" si="80"/>
        <v>0</v>
      </c>
      <c r="L354" s="44"/>
      <c r="M354" s="27">
        <f t="shared" si="81"/>
        <v>0</v>
      </c>
      <c r="N354" s="44"/>
      <c r="O354" s="27">
        <f>+IFERROR(N354*$F354," ")</f>
        <v>0</v>
      </c>
      <c r="P354" s="6">
        <v>1</v>
      </c>
      <c r="Q354" s="27">
        <f t="shared" si="83"/>
        <v>2180965.9305526172</v>
      </c>
      <c r="R354" s="6"/>
      <c r="S354" s="27">
        <f t="shared" si="84"/>
        <v>0</v>
      </c>
      <c r="T354" s="45"/>
      <c r="U354" s="27">
        <f t="shared" si="85"/>
        <v>0</v>
      </c>
      <c r="V354" s="6">
        <v>1</v>
      </c>
      <c r="W354" s="27">
        <f t="shared" si="86"/>
        <v>2180965.9305526172</v>
      </c>
      <c r="X354" s="6"/>
      <c r="Y354" s="27">
        <f t="shared" si="87"/>
        <v>0</v>
      </c>
      <c r="Z354" s="23" t="s">
        <v>31</v>
      </c>
      <c r="AA354" s="1" t="s">
        <v>37</v>
      </c>
    </row>
    <row r="355" spans="1:27" ht="148.5" x14ac:dyDescent="0.25">
      <c r="A355" s="38">
        <v>353</v>
      </c>
      <c r="B355" s="39" t="s">
        <v>1895</v>
      </c>
      <c r="C355" s="50" t="s">
        <v>1892</v>
      </c>
      <c r="D355" s="51" t="s">
        <v>359</v>
      </c>
      <c r="E355" s="41">
        <f t="shared" si="77"/>
        <v>1</v>
      </c>
      <c r="F355" s="28">
        <v>4335600.0646000002</v>
      </c>
      <c r="G355" s="28">
        <f t="shared" si="78"/>
        <v>4335600.0646000002</v>
      </c>
      <c r="H355" s="6"/>
      <c r="I355" s="28">
        <f t="shared" si="79"/>
        <v>0</v>
      </c>
      <c r="J355" s="42"/>
      <c r="K355" s="27">
        <f t="shared" si="80"/>
        <v>0</v>
      </c>
      <c r="L355" s="44"/>
      <c r="M355" s="27">
        <f t="shared" si="81"/>
        <v>0</v>
      </c>
      <c r="N355" s="44"/>
      <c r="O355" s="27">
        <f t="shared" si="82"/>
        <v>0</v>
      </c>
      <c r="P355" s="6"/>
      <c r="Q355" s="27">
        <f t="shared" si="83"/>
        <v>0</v>
      </c>
      <c r="R355" s="6"/>
      <c r="S355" s="27">
        <f t="shared" si="84"/>
        <v>0</v>
      </c>
      <c r="T355" s="45"/>
      <c r="U355" s="27">
        <f t="shared" si="85"/>
        <v>0</v>
      </c>
      <c r="V355" s="6">
        <v>1</v>
      </c>
      <c r="W355" s="27">
        <f t="shared" si="86"/>
        <v>4335600.0646000002</v>
      </c>
      <c r="X355" s="6"/>
      <c r="Y355" s="27">
        <f t="shared" si="87"/>
        <v>0</v>
      </c>
      <c r="Z355" s="23" t="s">
        <v>31</v>
      </c>
      <c r="AA355" s="1" t="s">
        <v>60</v>
      </c>
    </row>
    <row r="356" spans="1:27" ht="148.5" x14ac:dyDescent="0.25">
      <c r="A356" s="38">
        <v>354</v>
      </c>
      <c r="B356" s="39" t="s">
        <v>1896</v>
      </c>
      <c r="C356" s="50" t="s">
        <v>1892</v>
      </c>
      <c r="D356" s="51" t="s">
        <v>359</v>
      </c>
      <c r="E356" s="41">
        <f t="shared" si="77"/>
        <v>1</v>
      </c>
      <c r="F356" s="28">
        <v>3794510.0018000002</v>
      </c>
      <c r="G356" s="28">
        <f t="shared" si="78"/>
        <v>3794510.0018000002</v>
      </c>
      <c r="H356" s="6"/>
      <c r="I356" s="28">
        <f t="shared" si="79"/>
        <v>0</v>
      </c>
      <c r="J356" s="42"/>
      <c r="K356" s="27">
        <f t="shared" si="80"/>
        <v>0</v>
      </c>
      <c r="L356" s="44"/>
      <c r="M356" s="27">
        <f t="shared" si="81"/>
        <v>0</v>
      </c>
      <c r="N356" s="44"/>
      <c r="O356" s="27">
        <f t="shared" si="82"/>
        <v>0</v>
      </c>
      <c r="P356" s="6"/>
      <c r="Q356" s="27">
        <f t="shared" si="83"/>
        <v>0</v>
      </c>
      <c r="R356" s="6"/>
      <c r="S356" s="27">
        <f t="shared" si="84"/>
        <v>0</v>
      </c>
      <c r="T356" s="45"/>
      <c r="U356" s="27">
        <f t="shared" si="85"/>
        <v>0</v>
      </c>
      <c r="V356" s="6">
        <v>1</v>
      </c>
      <c r="W356" s="27">
        <f t="shared" si="86"/>
        <v>3794510.0018000002</v>
      </c>
      <c r="X356" s="6"/>
      <c r="Y356" s="27">
        <f t="shared" si="87"/>
        <v>0</v>
      </c>
      <c r="Z356" s="23" t="s">
        <v>31</v>
      </c>
      <c r="AA356" s="1" t="s">
        <v>60</v>
      </c>
    </row>
    <row r="357" spans="1:27" ht="81" x14ac:dyDescent="0.25">
      <c r="A357" s="38">
        <v>355</v>
      </c>
      <c r="B357" s="39" t="s">
        <v>1897</v>
      </c>
      <c r="C357" s="40" t="s">
        <v>1898</v>
      </c>
      <c r="D357" s="47" t="s">
        <v>359</v>
      </c>
      <c r="E357" s="41">
        <f t="shared" si="77"/>
        <v>1</v>
      </c>
      <c r="F357" s="28">
        <v>2022685.1563227249</v>
      </c>
      <c r="G357" s="28">
        <f t="shared" si="78"/>
        <v>2022685.1563227249</v>
      </c>
      <c r="H357" s="6"/>
      <c r="I357" s="28">
        <f t="shared" si="79"/>
        <v>0</v>
      </c>
      <c r="J357" s="42"/>
      <c r="K357" s="27">
        <f t="shared" si="80"/>
        <v>0</v>
      </c>
      <c r="L357" s="44"/>
      <c r="M357" s="27">
        <f t="shared" si="81"/>
        <v>0</v>
      </c>
      <c r="N357" s="44"/>
      <c r="O357" s="27">
        <f t="shared" si="82"/>
        <v>0</v>
      </c>
      <c r="P357" s="6"/>
      <c r="Q357" s="27">
        <f t="shared" si="83"/>
        <v>0</v>
      </c>
      <c r="R357" s="6"/>
      <c r="S357" s="27">
        <f t="shared" si="84"/>
        <v>0</v>
      </c>
      <c r="T357" s="45"/>
      <c r="U357" s="27">
        <f t="shared" si="85"/>
        <v>0</v>
      </c>
      <c r="V357" s="6">
        <v>1</v>
      </c>
      <c r="W357" s="27">
        <f t="shared" si="86"/>
        <v>2022685.1563227249</v>
      </c>
      <c r="X357" s="6"/>
      <c r="Y357" s="27">
        <f t="shared" si="87"/>
        <v>0</v>
      </c>
      <c r="Z357" s="23" t="s">
        <v>31</v>
      </c>
      <c r="AA357" s="1" t="s">
        <v>60</v>
      </c>
    </row>
    <row r="358" spans="1:27" x14ac:dyDescent="0.25">
      <c r="A358" s="38">
        <v>356</v>
      </c>
      <c r="B358" s="39" t="s">
        <v>1899</v>
      </c>
      <c r="C358" s="40" t="s">
        <v>1372</v>
      </c>
      <c r="D358" s="40" t="s">
        <v>812</v>
      </c>
      <c r="E358" s="41">
        <f t="shared" si="77"/>
        <v>10</v>
      </c>
      <c r="F358" s="28">
        <v>1821497.419</v>
      </c>
      <c r="G358" s="28">
        <f t="shared" si="78"/>
        <v>18214974.190000001</v>
      </c>
      <c r="H358" s="6"/>
      <c r="I358" s="28">
        <f t="shared" si="79"/>
        <v>0</v>
      </c>
      <c r="J358" s="42"/>
      <c r="K358" s="27">
        <f t="shared" si="80"/>
        <v>0</v>
      </c>
      <c r="L358" s="43">
        <v>10</v>
      </c>
      <c r="M358" s="27">
        <f t="shared" si="81"/>
        <v>18214974.190000001</v>
      </c>
      <c r="N358" s="44"/>
      <c r="O358" s="27">
        <f t="shared" si="82"/>
        <v>0</v>
      </c>
      <c r="P358" s="6"/>
      <c r="Q358" s="27">
        <f t="shared" si="83"/>
        <v>0</v>
      </c>
      <c r="R358" s="6"/>
      <c r="S358" s="27">
        <f t="shared" si="84"/>
        <v>0</v>
      </c>
      <c r="T358" s="45"/>
      <c r="U358" s="27">
        <f t="shared" si="85"/>
        <v>0</v>
      </c>
      <c r="V358" s="6"/>
      <c r="W358" s="27">
        <f t="shared" si="86"/>
        <v>0</v>
      </c>
      <c r="X358" s="6"/>
      <c r="Y358" s="27">
        <f t="shared" si="87"/>
        <v>0</v>
      </c>
      <c r="Z358" s="23" t="s">
        <v>31</v>
      </c>
      <c r="AA358" s="1" t="s">
        <v>76</v>
      </c>
    </row>
    <row r="359" spans="1:27" x14ac:dyDescent="0.25">
      <c r="A359" s="38">
        <v>357</v>
      </c>
      <c r="B359" s="39" t="s">
        <v>1900</v>
      </c>
      <c r="C359" s="40" t="s">
        <v>1901</v>
      </c>
      <c r="D359" s="47" t="s">
        <v>1615</v>
      </c>
      <c r="E359" s="41">
        <f t="shared" si="77"/>
        <v>10</v>
      </c>
      <c r="F359" s="28">
        <v>2236940.0744000003</v>
      </c>
      <c r="G359" s="28">
        <f t="shared" si="78"/>
        <v>22369400.744000003</v>
      </c>
      <c r="H359" s="6"/>
      <c r="I359" s="28">
        <f t="shared" si="79"/>
        <v>0</v>
      </c>
      <c r="J359" s="42"/>
      <c r="K359" s="27">
        <f t="shared" si="80"/>
        <v>0</v>
      </c>
      <c r="L359" s="43">
        <v>10</v>
      </c>
      <c r="M359" s="27">
        <f t="shared" si="81"/>
        <v>22369400.744000003</v>
      </c>
      <c r="N359" s="44"/>
      <c r="O359" s="27">
        <f t="shared" si="82"/>
        <v>0</v>
      </c>
      <c r="P359" s="6"/>
      <c r="Q359" s="27">
        <f t="shared" si="83"/>
        <v>0</v>
      </c>
      <c r="R359" s="6"/>
      <c r="S359" s="27">
        <f t="shared" si="84"/>
        <v>0</v>
      </c>
      <c r="T359" s="45"/>
      <c r="U359" s="27">
        <f t="shared" si="85"/>
        <v>0</v>
      </c>
      <c r="V359" s="6"/>
      <c r="W359" s="27">
        <f t="shared" si="86"/>
        <v>0</v>
      </c>
      <c r="X359" s="6"/>
      <c r="Y359" s="27">
        <f t="shared" si="87"/>
        <v>0</v>
      </c>
      <c r="Z359" s="23" t="s">
        <v>31</v>
      </c>
      <c r="AA359" s="1" t="s">
        <v>76</v>
      </c>
    </row>
    <row r="360" spans="1:27" ht="27" x14ac:dyDescent="0.25">
      <c r="A360" s="38">
        <v>358</v>
      </c>
      <c r="B360" s="39" t="s">
        <v>1902</v>
      </c>
      <c r="C360" s="56" t="s">
        <v>1903</v>
      </c>
      <c r="D360" s="47" t="s">
        <v>1904</v>
      </c>
      <c r="E360" s="41">
        <f t="shared" si="77"/>
        <v>1</v>
      </c>
      <c r="F360" s="28">
        <v>1039957.66</v>
      </c>
      <c r="G360" s="28">
        <f t="shared" si="78"/>
        <v>1039957.66</v>
      </c>
      <c r="H360" s="6"/>
      <c r="I360" s="28">
        <f t="shared" si="79"/>
        <v>0</v>
      </c>
      <c r="J360" s="42">
        <v>1</v>
      </c>
      <c r="K360" s="27">
        <f t="shared" si="80"/>
        <v>1039957.66</v>
      </c>
      <c r="L360" s="44"/>
      <c r="M360" s="27">
        <f t="shared" si="81"/>
        <v>0</v>
      </c>
      <c r="N360" s="44"/>
      <c r="O360" s="27">
        <f t="shared" si="82"/>
        <v>0</v>
      </c>
      <c r="P360" s="6"/>
      <c r="Q360" s="27">
        <f t="shared" si="83"/>
        <v>0</v>
      </c>
      <c r="R360" s="6"/>
      <c r="S360" s="27">
        <f t="shared" si="84"/>
        <v>0</v>
      </c>
      <c r="T360" s="45"/>
      <c r="U360" s="27">
        <f t="shared" si="85"/>
        <v>0</v>
      </c>
      <c r="V360" s="6"/>
      <c r="W360" s="27">
        <f t="shared" si="86"/>
        <v>0</v>
      </c>
      <c r="X360" s="6"/>
      <c r="Y360" s="27">
        <f t="shared" si="87"/>
        <v>0</v>
      </c>
      <c r="Z360" s="23" t="s">
        <v>31</v>
      </c>
      <c r="AA360" s="1" t="s">
        <v>1474</v>
      </c>
    </row>
    <row r="361" spans="1:27" ht="27" x14ac:dyDescent="0.25">
      <c r="A361" s="38">
        <v>359</v>
      </c>
      <c r="B361" s="39" t="s">
        <v>1905</v>
      </c>
      <c r="C361" s="40" t="s">
        <v>1906</v>
      </c>
      <c r="D361" s="47" t="s">
        <v>1343</v>
      </c>
      <c r="E361" s="41">
        <f t="shared" si="77"/>
        <v>3</v>
      </c>
      <c r="F361" s="28">
        <v>2318887.6689999998</v>
      </c>
      <c r="G361" s="28">
        <f t="shared" si="78"/>
        <v>6956663.0069999993</v>
      </c>
      <c r="H361" s="6"/>
      <c r="I361" s="28">
        <f t="shared" si="79"/>
        <v>0</v>
      </c>
      <c r="J361" s="42">
        <v>1</v>
      </c>
      <c r="K361" s="27">
        <f t="shared" si="80"/>
        <v>2318887.6689999998</v>
      </c>
      <c r="L361" s="43">
        <v>2</v>
      </c>
      <c r="M361" s="27">
        <f t="shared" si="81"/>
        <v>4637775.3379999995</v>
      </c>
      <c r="N361" s="44"/>
      <c r="O361" s="27">
        <f t="shared" si="82"/>
        <v>0</v>
      </c>
      <c r="P361" s="6"/>
      <c r="Q361" s="27">
        <f t="shared" si="83"/>
        <v>0</v>
      </c>
      <c r="R361" s="6"/>
      <c r="S361" s="27">
        <f t="shared" si="84"/>
        <v>0</v>
      </c>
      <c r="T361" s="45"/>
      <c r="U361" s="27">
        <f t="shared" si="85"/>
        <v>0</v>
      </c>
      <c r="V361" s="6"/>
      <c r="W361" s="27">
        <f t="shared" si="86"/>
        <v>0</v>
      </c>
      <c r="X361" s="6"/>
      <c r="Y361" s="27">
        <f t="shared" si="87"/>
        <v>0</v>
      </c>
      <c r="Z361" s="23" t="s">
        <v>31</v>
      </c>
      <c r="AA361" s="1" t="s">
        <v>76</v>
      </c>
    </row>
    <row r="362" spans="1:27" ht="27" x14ac:dyDescent="0.25">
      <c r="A362" s="38">
        <v>360</v>
      </c>
      <c r="B362" s="39" t="s">
        <v>1907</v>
      </c>
      <c r="C362" s="40" t="s">
        <v>1694</v>
      </c>
      <c r="D362" s="47" t="s">
        <v>1791</v>
      </c>
      <c r="E362" s="41">
        <f t="shared" si="77"/>
        <v>3</v>
      </c>
      <c r="F362" s="28">
        <v>787480.71500000008</v>
      </c>
      <c r="G362" s="28">
        <f t="shared" si="78"/>
        <v>2362442.1450000005</v>
      </c>
      <c r="H362" s="6"/>
      <c r="I362" s="28">
        <f t="shared" si="79"/>
        <v>0</v>
      </c>
      <c r="J362" s="42">
        <v>1</v>
      </c>
      <c r="K362" s="27">
        <f t="shared" si="80"/>
        <v>787480.71500000008</v>
      </c>
      <c r="L362" s="43">
        <v>2</v>
      </c>
      <c r="M362" s="27">
        <f t="shared" si="81"/>
        <v>1574961.4300000002</v>
      </c>
      <c r="N362" s="44"/>
      <c r="O362" s="27">
        <f t="shared" si="82"/>
        <v>0</v>
      </c>
      <c r="P362" s="6"/>
      <c r="Q362" s="27">
        <f t="shared" si="83"/>
        <v>0</v>
      </c>
      <c r="R362" s="6"/>
      <c r="S362" s="27">
        <f t="shared" si="84"/>
        <v>0</v>
      </c>
      <c r="T362" s="45"/>
      <c r="U362" s="27">
        <f t="shared" si="85"/>
        <v>0</v>
      </c>
      <c r="V362" s="6"/>
      <c r="W362" s="27">
        <f t="shared" si="86"/>
        <v>0</v>
      </c>
      <c r="X362" s="6"/>
      <c r="Y362" s="27">
        <f t="shared" si="87"/>
        <v>0</v>
      </c>
      <c r="Z362" s="23" t="s">
        <v>31</v>
      </c>
      <c r="AA362" s="1" t="s">
        <v>76</v>
      </c>
    </row>
    <row r="363" spans="1:27" ht="27" x14ac:dyDescent="0.25">
      <c r="A363" s="38">
        <v>361</v>
      </c>
      <c r="B363" s="39" t="s">
        <v>1908</v>
      </c>
      <c r="C363" s="40" t="s">
        <v>1909</v>
      </c>
      <c r="D363" s="47" t="s">
        <v>1910</v>
      </c>
      <c r="E363" s="41">
        <f t="shared" si="77"/>
        <v>6</v>
      </c>
      <c r="F363" s="28">
        <v>3375380.4980000001</v>
      </c>
      <c r="G363" s="28">
        <f t="shared" si="78"/>
        <v>20252282.988000002</v>
      </c>
      <c r="H363" s="6">
        <v>1</v>
      </c>
      <c r="I363" s="28">
        <f t="shared" si="79"/>
        <v>3375380.4980000001</v>
      </c>
      <c r="J363" s="42"/>
      <c r="K363" s="27">
        <f t="shared" si="80"/>
        <v>0</v>
      </c>
      <c r="L363" s="43">
        <v>5</v>
      </c>
      <c r="M363" s="27">
        <f t="shared" si="81"/>
        <v>16876902.490000002</v>
      </c>
      <c r="N363" s="44"/>
      <c r="O363" s="27">
        <f t="shared" si="82"/>
        <v>0</v>
      </c>
      <c r="P363" s="6"/>
      <c r="Q363" s="27">
        <f t="shared" si="83"/>
        <v>0</v>
      </c>
      <c r="R363" s="6"/>
      <c r="S363" s="27">
        <f t="shared" si="84"/>
        <v>0</v>
      </c>
      <c r="T363" s="45"/>
      <c r="U363" s="27">
        <f t="shared" si="85"/>
        <v>0</v>
      </c>
      <c r="V363" s="6"/>
      <c r="W363" s="27">
        <f t="shared" si="86"/>
        <v>0</v>
      </c>
      <c r="X363" s="6"/>
      <c r="Y363" s="27">
        <f t="shared" si="87"/>
        <v>0</v>
      </c>
      <c r="Z363" s="23" t="s">
        <v>31</v>
      </c>
      <c r="AA363" s="1" t="s">
        <v>76</v>
      </c>
    </row>
    <row r="364" spans="1:27" ht="40.5" x14ac:dyDescent="0.25">
      <c r="A364" s="38">
        <v>362</v>
      </c>
      <c r="B364" s="39" t="s">
        <v>1911</v>
      </c>
      <c r="C364" s="56" t="s">
        <v>1903</v>
      </c>
      <c r="D364" s="56" t="s">
        <v>1615</v>
      </c>
      <c r="E364" s="41">
        <f t="shared" si="77"/>
        <v>7</v>
      </c>
      <c r="F364" s="28">
        <v>2205597.7650000001</v>
      </c>
      <c r="G364" s="28">
        <f t="shared" si="78"/>
        <v>15439184.355</v>
      </c>
      <c r="H364" s="6"/>
      <c r="I364" s="28">
        <f t="shared" si="79"/>
        <v>0</v>
      </c>
      <c r="J364" s="42">
        <v>7</v>
      </c>
      <c r="K364" s="27">
        <f t="shared" si="80"/>
        <v>15439184.355</v>
      </c>
      <c r="L364" s="43"/>
      <c r="M364" s="27">
        <f t="shared" si="81"/>
        <v>0</v>
      </c>
      <c r="N364" s="44"/>
      <c r="O364" s="27">
        <f t="shared" si="82"/>
        <v>0</v>
      </c>
      <c r="P364" s="6"/>
      <c r="Q364" s="27">
        <f t="shared" si="83"/>
        <v>0</v>
      </c>
      <c r="R364" s="6"/>
      <c r="S364" s="27">
        <f t="shared" si="84"/>
        <v>0</v>
      </c>
      <c r="T364" s="45"/>
      <c r="U364" s="27">
        <f t="shared" si="85"/>
        <v>0</v>
      </c>
      <c r="V364" s="6"/>
      <c r="W364" s="27">
        <f t="shared" si="86"/>
        <v>0</v>
      </c>
      <c r="X364" s="6"/>
      <c r="Y364" s="27">
        <f t="shared" si="87"/>
        <v>0</v>
      </c>
      <c r="Z364" s="23" t="s">
        <v>31</v>
      </c>
      <c r="AA364" s="1" t="s">
        <v>41</v>
      </c>
    </row>
    <row r="365" spans="1:27" ht="40.5" x14ac:dyDescent="0.25">
      <c r="A365" s="38">
        <v>363</v>
      </c>
      <c r="B365" s="39" t="s">
        <v>1912</v>
      </c>
      <c r="C365" s="50" t="s">
        <v>1913</v>
      </c>
      <c r="D365" s="51" t="s">
        <v>1914</v>
      </c>
      <c r="E365" s="41">
        <f t="shared" si="77"/>
        <v>1</v>
      </c>
      <c r="F365" s="28">
        <v>889251.6878443358</v>
      </c>
      <c r="G365" s="28">
        <f t="shared" si="78"/>
        <v>889251.6878443358</v>
      </c>
      <c r="H365" s="6"/>
      <c r="I365" s="28">
        <f t="shared" si="79"/>
        <v>0</v>
      </c>
      <c r="J365" s="42"/>
      <c r="K365" s="27">
        <f t="shared" si="80"/>
        <v>0</v>
      </c>
      <c r="L365" s="43">
        <v>1</v>
      </c>
      <c r="M365" s="27">
        <f t="shared" si="81"/>
        <v>889251.6878443358</v>
      </c>
      <c r="N365" s="44"/>
      <c r="O365" s="27">
        <f t="shared" si="82"/>
        <v>0</v>
      </c>
      <c r="P365" s="6"/>
      <c r="Q365" s="27">
        <f t="shared" si="83"/>
        <v>0</v>
      </c>
      <c r="R365" s="6"/>
      <c r="S365" s="27">
        <f t="shared" si="84"/>
        <v>0</v>
      </c>
      <c r="T365" s="45"/>
      <c r="U365" s="27">
        <f t="shared" si="85"/>
        <v>0</v>
      </c>
      <c r="V365" s="6"/>
      <c r="W365" s="27">
        <f t="shared" si="86"/>
        <v>0</v>
      </c>
      <c r="X365" s="6"/>
      <c r="Y365" s="27">
        <f t="shared" si="87"/>
        <v>0</v>
      </c>
      <c r="Z365" s="23" t="s">
        <v>31</v>
      </c>
      <c r="AA365" s="1" t="s">
        <v>76</v>
      </c>
    </row>
    <row r="366" spans="1:27" ht="108" x14ac:dyDescent="0.25">
      <c r="A366" s="38">
        <v>364</v>
      </c>
      <c r="B366" s="48" t="s">
        <v>1915</v>
      </c>
      <c r="C366" s="40" t="s">
        <v>1916</v>
      </c>
      <c r="D366" s="51" t="s">
        <v>1917</v>
      </c>
      <c r="E366" s="41">
        <f t="shared" si="77"/>
        <v>50</v>
      </c>
      <c r="F366" s="28">
        <v>1155490</v>
      </c>
      <c r="G366" s="28">
        <f t="shared" si="78"/>
        <v>57774500</v>
      </c>
      <c r="H366" s="6">
        <v>50</v>
      </c>
      <c r="I366" s="28">
        <f t="shared" si="79"/>
        <v>57774500</v>
      </c>
      <c r="J366" s="42"/>
      <c r="K366" s="27">
        <f t="shared" si="80"/>
        <v>0</v>
      </c>
      <c r="L366" s="44"/>
      <c r="M366" s="27">
        <f t="shared" si="81"/>
        <v>0</v>
      </c>
      <c r="N366" s="44"/>
      <c r="O366" s="27">
        <f t="shared" si="82"/>
        <v>0</v>
      </c>
      <c r="P366" s="6"/>
      <c r="Q366" s="27">
        <f t="shared" si="83"/>
        <v>0</v>
      </c>
      <c r="R366" s="6"/>
      <c r="S366" s="27">
        <f t="shared" si="84"/>
        <v>0</v>
      </c>
      <c r="T366" s="45"/>
      <c r="U366" s="27">
        <f t="shared" si="85"/>
        <v>0</v>
      </c>
      <c r="V366" s="6"/>
      <c r="W366" s="27">
        <f t="shared" si="86"/>
        <v>0</v>
      </c>
      <c r="X366" s="6"/>
      <c r="Y366" s="27">
        <f t="shared" si="87"/>
        <v>0</v>
      </c>
      <c r="Z366" s="23" t="s">
        <v>31</v>
      </c>
      <c r="AA366" s="1" t="s">
        <v>33</v>
      </c>
    </row>
    <row r="367" spans="1:27" ht="40.5" x14ac:dyDescent="0.25">
      <c r="A367" s="38">
        <v>365</v>
      </c>
      <c r="B367" s="39" t="s">
        <v>1918</v>
      </c>
      <c r="C367" s="40" t="s">
        <v>46</v>
      </c>
      <c r="D367" s="47" t="s">
        <v>359</v>
      </c>
      <c r="E367" s="41">
        <f t="shared" si="77"/>
        <v>13</v>
      </c>
      <c r="F367" s="28">
        <v>121212.448</v>
      </c>
      <c r="G367" s="28">
        <f t="shared" si="78"/>
        <v>1575761.824</v>
      </c>
      <c r="H367" s="6"/>
      <c r="I367" s="28">
        <f t="shared" si="79"/>
        <v>0</v>
      </c>
      <c r="J367" s="42">
        <v>1</v>
      </c>
      <c r="K367" s="27">
        <f t="shared" si="80"/>
        <v>121212.448</v>
      </c>
      <c r="L367" s="44"/>
      <c r="M367" s="27">
        <f t="shared" si="81"/>
        <v>0</v>
      </c>
      <c r="N367" s="44"/>
      <c r="O367" s="27">
        <f t="shared" si="82"/>
        <v>0</v>
      </c>
      <c r="P367" s="6">
        <v>2</v>
      </c>
      <c r="Q367" s="27">
        <f t="shared" si="83"/>
        <v>242424.89600000001</v>
      </c>
      <c r="R367" s="6">
        <v>10</v>
      </c>
      <c r="S367" s="27">
        <f t="shared" si="84"/>
        <v>1212124.48</v>
      </c>
      <c r="T367" s="45"/>
      <c r="U367" s="27">
        <f t="shared" si="85"/>
        <v>0</v>
      </c>
      <c r="V367" s="6"/>
      <c r="W367" s="27">
        <f t="shared" si="86"/>
        <v>0</v>
      </c>
      <c r="X367" s="6"/>
      <c r="Y367" s="27">
        <f t="shared" si="87"/>
        <v>0</v>
      </c>
      <c r="Z367" s="23" t="s">
        <v>32</v>
      </c>
      <c r="AA367" s="16" t="s">
        <v>56</v>
      </c>
    </row>
    <row r="368" spans="1:27" x14ac:dyDescent="0.25">
      <c r="A368" s="38">
        <v>366</v>
      </c>
      <c r="B368" s="39" t="s">
        <v>1919</v>
      </c>
      <c r="C368" s="47" t="s">
        <v>1920</v>
      </c>
      <c r="D368" s="46" t="s">
        <v>359</v>
      </c>
      <c r="E368" s="41">
        <f t="shared" si="77"/>
        <v>5</v>
      </c>
      <c r="F368" s="28">
        <v>78540</v>
      </c>
      <c r="G368" s="28">
        <f t="shared" si="78"/>
        <v>392700</v>
      </c>
      <c r="H368" s="6"/>
      <c r="I368" s="28">
        <f t="shared" si="79"/>
        <v>0</v>
      </c>
      <c r="J368" s="42">
        <v>1</v>
      </c>
      <c r="K368" s="27">
        <f t="shared" si="80"/>
        <v>78540</v>
      </c>
      <c r="L368" s="43"/>
      <c r="M368" s="27">
        <f t="shared" si="81"/>
        <v>0</v>
      </c>
      <c r="N368" s="44"/>
      <c r="O368" s="27">
        <f t="shared" si="82"/>
        <v>0</v>
      </c>
      <c r="P368" s="6">
        <v>2</v>
      </c>
      <c r="Q368" s="27">
        <f t="shared" si="83"/>
        <v>157080</v>
      </c>
      <c r="R368" s="6"/>
      <c r="S368" s="27">
        <f t="shared" si="84"/>
        <v>0</v>
      </c>
      <c r="T368" s="45"/>
      <c r="U368" s="27">
        <f t="shared" si="85"/>
        <v>0</v>
      </c>
      <c r="V368" s="6">
        <v>2</v>
      </c>
      <c r="W368" s="27">
        <f t="shared" si="86"/>
        <v>157080</v>
      </c>
      <c r="X368" s="6"/>
      <c r="Y368" s="27">
        <f t="shared" si="87"/>
        <v>0</v>
      </c>
      <c r="Z368" s="23" t="s">
        <v>32</v>
      </c>
      <c r="AA368" s="1" t="s">
        <v>60</v>
      </c>
    </row>
    <row r="369" spans="1:27" ht="27" x14ac:dyDescent="0.25">
      <c r="A369" s="38">
        <v>367</v>
      </c>
      <c r="B369" s="39" t="s">
        <v>1921</v>
      </c>
      <c r="C369" s="40" t="s">
        <v>46</v>
      </c>
      <c r="D369" s="47" t="s">
        <v>359</v>
      </c>
      <c r="E369" s="41">
        <f t="shared" si="77"/>
        <v>2</v>
      </c>
      <c r="F369" s="28">
        <v>246225.99400000001</v>
      </c>
      <c r="G369" s="28">
        <f t="shared" si="78"/>
        <v>492451.98800000001</v>
      </c>
      <c r="H369" s="6"/>
      <c r="I369" s="28">
        <f t="shared" si="79"/>
        <v>0</v>
      </c>
      <c r="J369" s="42"/>
      <c r="K369" s="27">
        <f t="shared" si="80"/>
        <v>0</v>
      </c>
      <c r="L369" s="44"/>
      <c r="M369" s="27">
        <f t="shared" si="81"/>
        <v>0</v>
      </c>
      <c r="N369" s="44"/>
      <c r="O369" s="27">
        <f t="shared" si="82"/>
        <v>0</v>
      </c>
      <c r="P369" s="6"/>
      <c r="Q369" s="27">
        <f t="shared" si="83"/>
        <v>0</v>
      </c>
      <c r="R369" s="6"/>
      <c r="S369" s="27">
        <f t="shared" si="84"/>
        <v>0</v>
      </c>
      <c r="T369" s="45">
        <v>2</v>
      </c>
      <c r="U369" s="27">
        <f t="shared" si="85"/>
        <v>492451.98800000001</v>
      </c>
      <c r="V369" s="6"/>
      <c r="W369" s="27">
        <f t="shared" si="86"/>
        <v>0</v>
      </c>
      <c r="X369" s="6"/>
      <c r="Y369" s="27">
        <f t="shared" si="87"/>
        <v>0</v>
      </c>
      <c r="Z369" s="23" t="s">
        <v>32</v>
      </c>
      <c r="AA369" s="1" t="s">
        <v>1193</v>
      </c>
    </row>
    <row r="370" spans="1:27" x14ac:dyDescent="0.25">
      <c r="A370" s="38">
        <v>368</v>
      </c>
      <c r="B370" s="46" t="s">
        <v>1922</v>
      </c>
      <c r="C370" s="40" t="s">
        <v>46</v>
      </c>
      <c r="D370" s="46" t="s">
        <v>928</v>
      </c>
      <c r="E370" s="41">
        <f t="shared" si="77"/>
        <v>5</v>
      </c>
      <c r="F370" s="28">
        <v>45001.04</v>
      </c>
      <c r="G370" s="28">
        <f t="shared" si="78"/>
        <v>225005.2</v>
      </c>
      <c r="H370" s="6"/>
      <c r="I370" s="28">
        <f t="shared" si="79"/>
        <v>0</v>
      </c>
      <c r="J370" s="42">
        <v>5</v>
      </c>
      <c r="K370" s="27">
        <f t="shared" si="80"/>
        <v>225005.2</v>
      </c>
      <c r="L370" s="44"/>
      <c r="M370" s="27">
        <f t="shared" si="81"/>
        <v>0</v>
      </c>
      <c r="N370" s="44"/>
      <c r="O370" s="27">
        <f t="shared" si="82"/>
        <v>0</v>
      </c>
      <c r="P370" s="6"/>
      <c r="Q370" s="27">
        <f t="shared" si="83"/>
        <v>0</v>
      </c>
      <c r="R370" s="6"/>
      <c r="S370" s="27">
        <f t="shared" si="84"/>
        <v>0</v>
      </c>
      <c r="T370" s="45"/>
      <c r="U370" s="27">
        <f t="shared" si="85"/>
        <v>0</v>
      </c>
      <c r="V370" s="6"/>
      <c r="W370" s="27">
        <f t="shared" si="86"/>
        <v>0</v>
      </c>
      <c r="X370" s="6"/>
      <c r="Y370" s="27">
        <f t="shared" si="87"/>
        <v>0</v>
      </c>
      <c r="Z370" s="23" t="s">
        <v>32</v>
      </c>
      <c r="AA370" s="1" t="s">
        <v>41</v>
      </c>
    </row>
    <row r="371" spans="1:27" ht="27" x14ac:dyDescent="0.25">
      <c r="A371" s="38">
        <v>369</v>
      </c>
      <c r="B371" s="39" t="s">
        <v>1923</v>
      </c>
      <c r="C371" s="56" t="s">
        <v>1924</v>
      </c>
      <c r="D371" s="56" t="s">
        <v>359</v>
      </c>
      <c r="E371" s="41">
        <f t="shared" si="77"/>
        <v>86</v>
      </c>
      <c r="F371" s="28">
        <v>73408.235108505251</v>
      </c>
      <c r="G371" s="28">
        <f t="shared" si="78"/>
        <v>6313108.2193314517</v>
      </c>
      <c r="H371" s="6"/>
      <c r="I371" s="28">
        <f t="shared" si="79"/>
        <v>0</v>
      </c>
      <c r="J371" s="42"/>
      <c r="K371" s="27">
        <f t="shared" si="80"/>
        <v>0</v>
      </c>
      <c r="L371" s="43"/>
      <c r="M371" s="27">
        <f t="shared" si="81"/>
        <v>0</v>
      </c>
      <c r="N371" s="44"/>
      <c r="O371" s="27">
        <f t="shared" si="82"/>
        <v>0</v>
      </c>
      <c r="P371" s="6">
        <v>5</v>
      </c>
      <c r="Q371" s="27">
        <f t="shared" si="83"/>
        <v>367041.17554252624</v>
      </c>
      <c r="R371" s="6">
        <v>81</v>
      </c>
      <c r="S371" s="27">
        <f t="shared" si="84"/>
        <v>5946067.0437889257</v>
      </c>
      <c r="T371" s="45"/>
      <c r="U371" s="27">
        <f t="shared" si="85"/>
        <v>0</v>
      </c>
      <c r="V371" s="6"/>
      <c r="W371" s="27">
        <f t="shared" si="86"/>
        <v>0</v>
      </c>
      <c r="X371" s="6"/>
      <c r="Y371" s="27">
        <f t="shared" si="87"/>
        <v>0</v>
      </c>
      <c r="Z371" s="23" t="s">
        <v>32</v>
      </c>
      <c r="AA371" s="1" t="s">
        <v>56</v>
      </c>
    </row>
    <row r="372" spans="1:27" ht="27" x14ac:dyDescent="0.25">
      <c r="A372" s="38">
        <v>370</v>
      </c>
      <c r="B372" s="39" t="s">
        <v>1925</v>
      </c>
      <c r="C372" s="56" t="s">
        <v>1924</v>
      </c>
      <c r="D372" s="56" t="s">
        <v>359</v>
      </c>
      <c r="E372" s="41">
        <f t="shared" si="77"/>
        <v>95</v>
      </c>
      <c r="F372" s="28">
        <v>72913.773587567543</v>
      </c>
      <c r="G372" s="28">
        <f t="shared" si="78"/>
        <v>6926808.4908189168</v>
      </c>
      <c r="H372" s="6"/>
      <c r="I372" s="28">
        <f t="shared" si="79"/>
        <v>0</v>
      </c>
      <c r="J372" s="42"/>
      <c r="K372" s="27">
        <f t="shared" si="80"/>
        <v>0</v>
      </c>
      <c r="L372" s="43"/>
      <c r="M372" s="27">
        <f t="shared" si="81"/>
        <v>0</v>
      </c>
      <c r="N372" s="44"/>
      <c r="O372" s="27">
        <f t="shared" si="82"/>
        <v>0</v>
      </c>
      <c r="P372" s="6">
        <v>5</v>
      </c>
      <c r="Q372" s="27">
        <f t="shared" si="83"/>
        <v>364568.86793783773</v>
      </c>
      <c r="R372" s="6">
        <v>90</v>
      </c>
      <c r="S372" s="27">
        <f t="shared" si="84"/>
        <v>6562239.6228810791</v>
      </c>
      <c r="T372" s="45"/>
      <c r="U372" s="27">
        <f t="shared" si="85"/>
        <v>0</v>
      </c>
      <c r="V372" s="6"/>
      <c r="W372" s="27">
        <f t="shared" si="86"/>
        <v>0</v>
      </c>
      <c r="X372" s="6"/>
      <c r="Y372" s="27">
        <f t="shared" si="87"/>
        <v>0</v>
      </c>
      <c r="Z372" s="23" t="s">
        <v>32</v>
      </c>
      <c r="AA372" s="1" t="s">
        <v>56</v>
      </c>
    </row>
    <row r="373" spans="1:27" x14ac:dyDescent="0.25">
      <c r="A373" s="38">
        <v>371</v>
      </c>
      <c r="B373" s="39" t="s">
        <v>1926</v>
      </c>
      <c r="C373" s="47" t="s">
        <v>1927</v>
      </c>
      <c r="D373" s="47" t="s">
        <v>359</v>
      </c>
      <c r="E373" s="41">
        <f t="shared" si="77"/>
        <v>1</v>
      </c>
      <c r="F373" s="28">
        <v>385552.07939999999</v>
      </c>
      <c r="G373" s="28">
        <f t="shared" si="78"/>
        <v>385552.07939999999</v>
      </c>
      <c r="H373" s="6"/>
      <c r="I373" s="28">
        <f t="shared" si="79"/>
        <v>0</v>
      </c>
      <c r="J373" s="42">
        <v>1</v>
      </c>
      <c r="K373" s="27">
        <f t="shared" si="80"/>
        <v>385552.07939999999</v>
      </c>
      <c r="L373" s="43"/>
      <c r="M373" s="27">
        <f t="shared" si="81"/>
        <v>0</v>
      </c>
      <c r="N373" s="44"/>
      <c r="O373" s="27">
        <f t="shared" si="82"/>
        <v>0</v>
      </c>
      <c r="P373" s="6"/>
      <c r="Q373" s="27">
        <f t="shared" si="83"/>
        <v>0</v>
      </c>
      <c r="R373" s="6"/>
      <c r="S373" s="27">
        <f t="shared" si="84"/>
        <v>0</v>
      </c>
      <c r="T373" s="45"/>
      <c r="U373" s="27">
        <f t="shared" si="85"/>
        <v>0</v>
      </c>
      <c r="V373" s="6"/>
      <c r="W373" s="27">
        <f t="shared" si="86"/>
        <v>0</v>
      </c>
      <c r="X373" s="6"/>
      <c r="Y373" s="27">
        <f t="shared" si="87"/>
        <v>0</v>
      </c>
      <c r="Z373" s="23" t="s">
        <v>31</v>
      </c>
      <c r="AA373" s="1" t="s">
        <v>41</v>
      </c>
    </row>
    <row r="374" spans="1:27" ht="40.5" x14ac:dyDescent="0.25">
      <c r="A374" s="38">
        <v>372</v>
      </c>
      <c r="B374" s="39" t="s">
        <v>1928</v>
      </c>
      <c r="C374" s="40" t="s">
        <v>46</v>
      </c>
      <c r="D374" s="47" t="s">
        <v>1929</v>
      </c>
      <c r="E374" s="41">
        <f t="shared" si="77"/>
        <v>1</v>
      </c>
      <c r="F374" s="28">
        <v>31361.4385</v>
      </c>
      <c r="G374" s="28">
        <f t="shared" si="78"/>
        <v>31361.4385</v>
      </c>
      <c r="H374" s="6"/>
      <c r="I374" s="28">
        <f t="shared" si="79"/>
        <v>0</v>
      </c>
      <c r="J374" s="42"/>
      <c r="K374" s="27">
        <f t="shared" si="80"/>
        <v>0</v>
      </c>
      <c r="L374" s="43">
        <v>1</v>
      </c>
      <c r="M374" s="27">
        <f t="shared" si="81"/>
        <v>31361.4385</v>
      </c>
      <c r="N374" s="44"/>
      <c r="O374" s="27">
        <f t="shared" si="82"/>
        <v>0</v>
      </c>
      <c r="P374" s="6"/>
      <c r="Q374" s="27">
        <f t="shared" si="83"/>
        <v>0</v>
      </c>
      <c r="R374" s="6"/>
      <c r="S374" s="27">
        <f t="shared" si="84"/>
        <v>0</v>
      </c>
      <c r="T374" s="45"/>
      <c r="U374" s="27">
        <f t="shared" si="85"/>
        <v>0</v>
      </c>
      <c r="V374" s="6"/>
      <c r="W374" s="27">
        <f t="shared" si="86"/>
        <v>0</v>
      </c>
      <c r="X374" s="6"/>
      <c r="Y374" s="27">
        <f t="shared" si="87"/>
        <v>0</v>
      </c>
      <c r="Z374" s="23" t="s">
        <v>32</v>
      </c>
      <c r="AA374" s="1" t="s">
        <v>76</v>
      </c>
    </row>
    <row r="375" spans="1:27" ht="27" x14ac:dyDescent="0.25">
      <c r="A375" s="38">
        <v>373</v>
      </c>
      <c r="B375" s="39" t="s">
        <v>1930</v>
      </c>
      <c r="C375" s="50" t="s">
        <v>1931</v>
      </c>
      <c r="D375" s="51" t="s">
        <v>1932</v>
      </c>
      <c r="E375" s="41">
        <f t="shared" si="77"/>
        <v>2</v>
      </c>
      <c r="F375" s="28">
        <v>4342513.49</v>
      </c>
      <c r="G375" s="28">
        <f t="shared" si="78"/>
        <v>8685026.9800000004</v>
      </c>
      <c r="H375" s="6"/>
      <c r="I375" s="28">
        <f t="shared" si="79"/>
        <v>0</v>
      </c>
      <c r="J375" s="42"/>
      <c r="K375" s="27">
        <f t="shared" si="80"/>
        <v>0</v>
      </c>
      <c r="L375" s="43">
        <v>1</v>
      </c>
      <c r="M375" s="27">
        <f t="shared" si="81"/>
        <v>4342513.49</v>
      </c>
      <c r="N375" s="44"/>
      <c r="O375" s="27">
        <f t="shared" si="82"/>
        <v>0</v>
      </c>
      <c r="P375" s="6">
        <v>1</v>
      </c>
      <c r="Q375" s="27">
        <f t="shared" si="83"/>
        <v>4342513.49</v>
      </c>
      <c r="R375" s="6"/>
      <c r="S375" s="27">
        <f t="shared" si="84"/>
        <v>0</v>
      </c>
      <c r="T375" s="45"/>
      <c r="U375" s="27">
        <f t="shared" si="85"/>
        <v>0</v>
      </c>
      <c r="V375" s="6"/>
      <c r="W375" s="27">
        <f t="shared" si="86"/>
        <v>0</v>
      </c>
      <c r="X375" s="6"/>
      <c r="Y375" s="27">
        <f t="shared" si="87"/>
        <v>0</v>
      </c>
      <c r="Z375" s="23" t="s">
        <v>31</v>
      </c>
      <c r="AA375" s="1" t="s">
        <v>76</v>
      </c>
    </row>
    <row r="376" spans="1:27" ht="27" x14ac:dyDescent="0.25">
      <c r="A376" s="38">
        <v>374</v>
      </c>
      <c r="B376" s="39" t="s">
        <v>1933</v>
      </c>
      <c r="C376" s="40" t="s">
        <v>1934</v>
      </c>
      <c r="D376" s="47" t="s">
        <v>1935</v>
      </c>
      <c r="E376" s="41">
        <f t="shared" si="77"/>
        <v>3</v>
      </c>
      <c r="F376" s="28">
        <v>2711740.9361117925</v>
      </c>
      <c r="G376" s="28">
        <f t="shared" si="78"/>
        <v>8135222.8083353769</v>
      </c>
      <c r="H376" s="6"/>
      <c r="I376" s="28">
        <f t="shared" si="79"/>
        <v>0</v>
      </c>
      <c r="J376" s="42">
        <v>1</v>
      </c>
      <c r="K376" s="27">
        <f t="shared" si="80"/>
        <v>2711740.9361117925</v>
      </c>
      <c r="L376" s="43">
        <v>1</v>
      </c>
      <c r="M376" s="27">
        <f t="shared" si="81"/>
        <v>2711740.9361117925</v>
      </c>
      <c r="N376" s="44"/>
      <c r="O376" s="27">
        <f t="shared" si="82"/>
        <v>0</v>
      </c>
      <c r="P376" s="6"/>
      <c r="Q376" s="27">
        <f t="shared" si="83"/>
        <v>0</v>
      </c>
      <c r="R376" s="6">
        <v>1</v>
      </c>
      <c r="S376" s="27">
        <f t="shared" si="84"/>
        <v>2711740.9361117925</v>
      </c>
      <c r="T376" s="45"/>
      <c r="U376" s="27">
        <f t="shared" si="85"/>
        <v>0</v>
      </c>
      <c r="V376" s="6"/>
      <c r="W376" s="27">
        <f t="shared" si="86"/>
        <v>0</v>
      </c>
      <c r="X376" s="6"/>
      <c r="Y376" s="27">
        <f t="shared" si="87"/>
        <v>0</v>
      </c>
      <c r="Z376" s="23" t="s">
        <v>31</v>
      </c>
      <c r="AA376" s="1" t="s">
        <v>76</v>
      </c>
    </row>
    <row r="377" spans="1:27" x14ac:dyDescent="0.25">
      <c r="A377" s="38">
        <v>375</v>
      </c>
      <c r="B377" s="39" t="s">
        <v>1936</v>
      </c>
      <c r="C377" s="57" t="s">
        <v>1937</v>
      </c>
      <c r="D377" s="47" t="s">
        <v>1938</v>
      </c>
      <c r="E377" s="41">
        <f t="shared" si="77"/>
        <v>6</v>
      </c>
      <c r="F377" s="28">
        <v>162724.28899999999</v>
      </c>
      <c r="G377" s="28">
        <f t="shared" si="78"/>
        <v>976345.73399999994</v>
      </c>
      <c r="H377" s="6"/>
      <c r="I377" s="28">
        <f t="shared" si="79"/>
        <v>0</v>
      </c>
      <c r="J377" s="42">
        <v>5</v>
      </c>
      <c r="K377" s="27">
        <f t="shared" si="80"/>
        <v>813621.44499999995</v>
      </c>
      <c r="L377" s="43"/>
      <c r="M377" s="27">
        <f t="shared" si="81"/>
        <v>0</v>
      </c>
      <c r="N377" s="44"/>
      <c r="O377" s="27">
        <f t="shared" si="82"/>
        <v>0</v>
      </c>
      <c r="P377" s="6"/>
      <c r="Q377" s="27">
        <f t="shared" si="83"/>
        <v>0</v>
      </c>
      <c r="R377" s="6"/>
      <c r="S377" s="27">
        <f t="shared" si="84"/>
        <v>0</v>
      </c>
      <c r="T377" s="45"/>
      <c r="U377" s="27">
        <f t="shared" si="85"/>
        <v>0</v>
      </c>
      <c r="V377" s="6">
        <v>1</v>
      </c>
      <c r="W377" s="27">
        <f t="shared" si="86"/>
        <v>162724.28899999999</v>
      </c>
      <c r="X377" s="6"/>
      <c r="Y377" s="27">
        <f>+IFERROR(X377*$F377," ")</f>
        <v>0</v>
      </c>
      <c r="Z377" s="23" t="s">
        <v>31</v>
      </c>
      <c r="AA377" s="1" t="s">
        <v>41</v>
      </c>
    </row>
    <row r="378" spans="1:27" x14ac:dyDescent="0.25">
      <c r="A378" s="38">
        <v>376</v>
      </c>
      <c r="B378" s="39" t="s">
        <v>1939</v>
      </c>
      <c r="C378" s="40" t="s">
        <v>46</v>
      </c>
      <c r="D378" s="47" t="s">
        <v>1940</v>
      </c>
      <c r="E378" s="41">
        <f t="shared" si="77"/>
        <v>63</v>
      </c>
      <c r="F378" s="28">
        <v>34323.17</v>
      </c>
      <c r="G378" s="28">
        <f t="shared" si="78"/>
        <v>2162359.71</v>
      </c>
      <c r="H378" s="6">
        <v>20</v>
      </c>
      <c r="I378" s="28">
        <f t="shared" si="79"/>
        <v>686463.39999999991</v>
      </c>
      <c r="J378" s="42">
        <v>7</v>
      </c>
      <c r="K378" s="27">
        <f t="shared" si="80"/>
        <v>240262.19</v>
      </c>
      <c r="L378" s="43"/>
      <c r="M378" s="27">
        <f t="shared" si="81"/>
        <v>0</v>
      </c>
      <c r="N378" s="44"/>
      <c r="O378" s="27">
        <f t="shared" si="82"/>
        <v>0</v>
      </c>
      <c r="P378" s="6">
        <v>11</v>
      </c>
      <c r="Q378" s="27">
        <f t="shared" si="83"/>
        <v>377554.87</v>
      </c>
      <c r="R378" s="6">
        <v>10</v>
      </c>
      <c r="S378" s="27">
        <f t="shared" si="84"/>
        <v>343231.69999999995</v>
      </c>
      <c r="T378" s="45"/>
      <c r="U378" s="27">
        <f t="shared" si="85"/>
        <v>0</v>
      </c>
      <c r="V378" s="6">
        <v>15</v>
      </c>
      <c r="W378" s="27">
        <f t="shared" si="86"/>
        <v>514847.55</v>
      </c>
      <c r="X378" s="6"/>
      <c r="Y378" s="27">
        <f t="shared" si="87"/>
        <v>0</v>
      </c>
      <c r="Z378" s="23" t="s">
        <v>32</v>
      </c>
      <c r="AA378" s="1" t="s">
        <v>33</v>
      </c>
    </row>
    <row r="379" spans="1:27" ht="27" x14ac:dyDescent="0.25">
      <c r="A379" s="38">
        <v>377</v>
      </c>
      <c r="B379" s="39" t="s">
        <v>1941</v>
      </c>
      <c r="C379" s="40" t="s">
        <v>46</v>
      </c>
      <c r="D379" s="47" t="s">
        <v>1942</v>
      </c>
      <c r="E379" s="41">
        <f t="shared" si="77"/>
        <v>24</v>
      </c>
      <c r="F379" s="28">
        <v>196419.02000000002</v>
      </c>
      <c r="G379" s="28">
        <f t="shared" si="78"/>
        <v>4714056.4800000004</v>
      </c>
      <c r="H379" s="6">
        <v>1</v>
      </c>
      <c r="I379" s="28">
        <f t="shared" si="79"/>
        <v>196419.02000000002</v>
      </c>
      <c r="J379" s="42">
        <v>2</v>
      </c>
      <c r="K379" s="27">
        <f t="shared" si="80"/>
        <v>392838.04000000004</v>
      </c>
      <c r="L379" s="43">
        <v>16</v>
      </c>
      <c r="M379" s="27">
        <f t="shared" si="81"/>
        <v>3142704.3200000003</v>
      </c>
      <c r="N379" s="44"/>
      <c r="O379" s="27">
        <f t="shared" si="82"/>
        <v>0</v>
      </c>
      <c r="P379" s="6">
        <v>4</v>
      </c>
      <c r="Q379" s="27">
        <f t="shared" si="83"/>
        <v>785676.08000000007</v>
      </c>
      <c r="R379" s="6"/>
      <c r="S379" s="27">
        <f t="shared" si="84"/>
        <v>0</v>
      </c>
      <c r="T379" s="45"/>
      <c r="U379" s="27">
        <f t="shared" si="85"/>
        <v>0</v>
      </c>
      <c r="V379" s="6">
        <v>1</v>
      </c>
      <c r="W379" s="27">
        <f t="shared" si="86"/>
        <v>196419.02000000002</v>
      </c>
      <c r="X379" s="6"/>
      <c r="Y379" s="27">
        <f t="shared" si="87"/>
        <v>0</v>
      </c>
      <c r="Z379" s="23" t="s">
        <v>32</v>
      </c>
      <c r="AA379" s="1" t="s">
        <v>76</v>
      </c>
    </row>
    <row r="380" spans="1:27" ht="54" x14ac:dyDescent="0.25">
      <c r="A380" s="38">
        <v>378</v>
      </c>
      <c r="B380" s="39" t="s">
        <v>1943</v>
      </c>
      <c r="C380" s="40" t="s">
        <v>1937</v>
      </c>
      <c r="D380" s="100" t="s">
        <v>1944</v>
      </c>
      <c r="E380" s="41">
        <f t="shared" ref="E380:E435" si="88">+H380+J380+L380+N380+P380+R380+T380+V380+X380</f>
        <v>8</v>
      </c>
      <c r="F380" s="28">
        <v>205724.58199999999</v>
      </c>
      <c r="G380" s="28">
        <f t="shared" ref="G380:G435" si="89">+IFERROR(E380*F380," ")</f>
        <v>1645796.656</v>
      </c>
      <c r="H380" s="6">
        <v>1</v>
      </c>
      <c r="I380" s="28">
        <f t="shared" ref="I380:I435" si="90">+IFERROR(H380*$F380," ")</f>
        <v>205724.58199999999</v>
      </c>
      <c r="J380" s="42">
        <v>1</v>
      </c>
      <c r="K380" s="27">
        <f t="shared" ref="K380:K435" si="91">+IFERROR(J380*$F380," ")</f>
        <v>205724.58199999999</v>
      </c>
      <c r="L380" s="43"/>
      <c r="M380" s="27">
        <f t="shared" ref="M380:M435" si="92">+IFERROR(L380*$F380," ")</f>
        <v>0</v>
      </c>
      <c r="N380" s="44"/>
      <c r="O380" s="27">
        <f t="shared" ref="O380:O435" si="93">+IFERROR(N380*$F380," ")</f>
        <v>0</v>
      </c>
      <c r="P380" s="6">
        <v>3</v>
      </c>
      <c r="Q380" s="27">
        <f t="shared" ref="Q380:Q435" si="94">+IFERROR(P380*$F380," ")</f>
        <v>617173.74600000004</v>
      </c>
      <c r="R380" s="6"/>
      <c r="S380" s="27">
        <f t="shared" ref="S380:S435" si="95">+IFERROR(R380*$F380," ")</f>
        <v>0</v>
      </c>
      <c r="T380" s="45"/>
      <c r="U380" s="27">
        <f t="shared" ref="U380:U435" si="96">+IFERROR(T380*$F380," ")</f>
        <v>0</v>
      </c>
      <c r="V380" s="6">
        <v>3</v>
      </c>
      <c r="W380" s="27">
        <f t="shared" ref="W380:W435" si="97">+IFERROR(V380*$F380," ")</f>
        <v>617173.74600000004</v>
      </c>
      <c r="X380" s="6"/>
      <c r="Y380" s="27">
        <f t="shared" ref="Y380:Y435" si="98">+IFERROR(X380*$F380," ")</f>
        <v>0</v>
      </c>
      <c r="Z380" s="23" t="s">
        <v>31</v>
      </c>
      <c r="AA380" s="1" t="s">
        <v>37</v>
      </c>
    </row>
    <row r="381" spans="1:27" x14ac:dyDescent="0.25">
      <c r="A381" s="38">
        <v>379</v>
      </c>
      <c r="B381" s="46" t="s">
        <v>1945</v>
      </c>
      <c r="C381" s="54" t="s">
        <v>1946</v>
      </c>
      <c r="D381" s="53" t="s">
        <v>812</v>
      </c>
      <c r="E381" s="41">
        <f t="shared" si="88"/>
        <v>21</v>
      </c>
      <c r="F381" s="28">
        <v>268848.72700000001</v>
      </c>
      <c r="G381" s="28">
        <f t="shared" si="89"/>
        <v>5645823.267</v>
      </c>
      <c r="H381" s="6"/>
      <c r="I381" s="28">
        <f t="shared" si="90"/>
        <v>0</v>
      </c>
      <c r="J381" s="42">
        <v>1</v>
      </c>
      <c r="K381" s="27">
        <f t="shared" si="91"/>
        <v>268848.72700000001</v>
      </c>
      <c r="L381" s="44"/>
      <c r="M381" s="27">
        <f t="shared" si="92"/>
        <v>0</v>
      </c>
      <c r="N381" s="44"/>
      <c r="O381" s="27">
        <f t="shared" si="93"/>
        <v>0</v>
      </c>
      <c r="P381" s="6"/>
      <c r="Q381" s="27">
        <f t="shared" si="94"/>
        <v>0</v>
      </c>
      <c r="R381" s="6"/>
      <c r="S381" s="27">
        <f t="shared" si="95"/>
        <v>0</v>
      </c>
      <c r="T381" s="45"/>
      <c r="U381" s="27">
        <f t="shared" si="96"/>
        <v>0</v>
      </c>
      <c r="V381" s="6">
        <f>20</f>
        <v>20</v>
      </c>
      <c r="W381" s="27">
        <f t="shared" si="97"/>
        <v>5376974.54</v>
      </c>
      <c r="X381" s="6"/>
      <c r="Y381" s="27">
        <f t="shared" si="98"/>
        <v>0</v>
      </c>
      <c r="Z381" s="23" t="s">
        <v>31</v>
      </c>
      <c r="AA381" s="1" t="s">
        <v>60</v>
      </c>
    </row>
    <row r="382" spans="1:27" x14ac:dyDescent="0.25">
      <c r="A382" s="38">
        <v>380</v>
      </c>
      <c r="B382" s="46" t="s">
        <v>1947</v>
      </c>
      <c r="C382" s="54" t="s">
        <v>1946</v>
      </c>
      <c r="D382" s="53" t="s">
        <v>812</v>
      </c>
      <c r="E382" s="41">
        <f t="shared" si="88"/>
        <v>20</v>
      </c>
      <c r="F382" s="28">
        <v>295120</v>
      </c>
      <c r="G382" s="28">
        <f t="shared" si="89"/>
        <v>5902400</v>
      </c>
      <c r="H382" s="6"/>
      <c r="I382" s="28">
        <f t="shared" si="90"/>
        <v>0</v>
      </c>
      <c r="J382" s="42"/>
      <c r="K382" s="27">
        <f t="shared" si="91"/>
        <v>0</v>
      </c>
      <c r="L382" s="44"/>
      <c r="M382" s="27">
        <f t="shared" si="92"/>
        <v>0</v>
      </c>
      <c r="N382" s="44"/>
      <c r="O382" s="27">
        <f t="shared" si="93"/>
        <v>0</v>
      </c>
      <c r="P382" s="6"/>
      <c r="Q382" s="27">
        <f t="shared" si="94"/>
        <v>0</v>
      </c>
      <c r="R382" s="6"/>
      <c r="S382" s="27">
        <f t="shared" si="95"/>
        <v>0</v>
      </c>
      <c r="T382" s="45"/>
      <c r="U382" s="27">
        <f t="shared" si="96"/>
        <v>0</v>
      </c>
      <c r="V382" s="6">
        <f>20</f>
        <v>20</v>
      </c>
      <c r="W382" s="27">
        <f t="shared" si="97"/>
        <v>5902400</v>
      </c>
      <c r="X382" s="6"/>
      <c r="Y382" s="27">
        <f t="shared" si="98"/>
        <v>0</v>
      </c>
      <c r="Z382" s="23" t="s">
        <v>31</v>
      </c>
      <c r="AA382" s="1" t="s">
        <v>60</v>
      </c>
    </row>
    <row r="383" spans="1:27" x14ac:dyDescent="0.25">
      <c r="A383" s="38">
        <v>381</v>
      </c>
      <c r="B383" s="46" t="s">
        <v>1948</v>
      </c>
      <c r="C383" s="54" t="s">
        <v>1946</v>
      </c>
      <c r="D383" s="53" t="s">
        <v>812</v>
      </c>
      <c r="E383" s="41">
        <f t="shared" si="88"/>
        <v>20</v>
      </c>
      <c r="F383" s="28">
        <v>318920</v>
      </c>
      <c r="G383" s="28">
        <f t="shared" si="89"/>
        <v>6378400</v>
      </c>
      <c r="H383" s="6"/>
      <c r="I383" s="28">
        <f t="shared" si="90"/>
        <v>0</v>
      </c>
      <c r="J383" s="42"/>
      <c r="K383" s="27">
        <f t="shared" si="91"/>
        <v>0</v>
      </c>
      <c r="L383" s="44"/>
      <c r="M383" s="27">
        <f t="shared" si="92"/>
        <v>0</v>
      </c>
      <c r="N383" s="44"/>
      <c r="O383" s="27">
        <f t="shared" si="93"/>
        <v>0</v>
      </c>
      <c r="P383" s="6"/>
      <c r="Q383" s="27">
        <f t="shared" si="94"/>
        <v>0</v>
      </c>
      <c r="R383" s="6"/>
      <c r="S383" s="27">
        <f t="shared" si="95"/>
        <v>0</v>
      </c>
      <c r="T383" s="45"/>
      <c r="U383" s="27">
        <f t="shared" si="96"/>
        <v>0</v>
      </c>
      <c r="V383" s="6">
        <f>20</f>
        <v>20</v>
      </c>
      <c r="W383" s="27">
        <f t="shared" si="97"/>
        <v>6378400</v>
      </c>
      <c r="X383" s="6"/>
      <c r="Y383" s="27">
        <f t="shared" si="98"/>
        <v>0</v>
      </c>
      <c r="Z383" s="23" t="s">
        <v>31</v>
      </c>
      <c r="AA383" s="1" t="s">
        <v>60</v>
      </c>
    </row>
    <row r="384" spans="1:27" x14ac:dyDescent="0.25">
      <c r="A384" s="38">
        <v>382</v>
      </c>
      <c r="B384" s="39" t="s">
        <v>1949</v>
      </c>
      <c r="C384" s="40" t="s">
        <v>1946</v>
      </c>
      <c r="D384" s="47" t="s">
        <v>1343</v>
      </c>
      <c r="E384" s="41">
        <f t="shared" si="88"/>
        <v>7</v>
      </c>
      <c r="F384" s="28">
        <v>237405</v>
      </c>
      <c r="G384" s="28">
        <f t="shared" si="89"/>
        <v>1661835</v>
      </c>
      <c r="H384" s="6">
        <v>5</v>
      </c>
      <c r="I384" s="28">
        <f t="shared" si="90"/>
        <v>1187025</v>
      </c>
      <c r="J384" s="42"/>
      <c r="K384" s="27">
        <f t="shared" si="91"/>
        <v>0</v>
      </c>
      <c r="L384" s="44"/>
      <c r="M384" s="27">
        <f t="shared" si="92"/>
        <v>0</v>
      </c>
      <c r="N384" s="44"/>
      <c r="O384" s="27">
        <f t="shared" si="93"/>
        <v>0</v>
      </c>
      <c r="P384" s="6">
        <v>2</v>
      </c>
      <c r="Q384" s="27">
        <f t="shared" si="94"/>
        <v>474810</v>
      </c>
      <c r="R384" s="6"/>
      <c r="S384" s="27">
        <f t="shared" si="95"/>
        <v>0</v>
      </c>
      <c r="T384" s="45"/>
      <c r="U384" s="27">
        <f t="shared" si="96"/>
        <v>0</v>
      </c>
      <c r="V384" s="6"/>
      <c r="W384" s="27">
        <f t="shared" si="97"/>
        <v>0</v>
      </c>
      <c r="X384" s="6"/>
      <c r="Y384" s="27">
        <f t="shared" si="98"/>
        <v>0</v>
      </c>
      <c r="Z384" s="23" t="s">
        <v>31</v>
      </c>
      <c r="AA384" s="1" t="s">
        <v>33</v>
      </c>
    </row>
    <row r="385" spans="1:27" x14ac:dyDescent="0.25">
      <c r="A385" s="38">
        <v>383</v>
      </c>
      <c r="B385" s="39" t="s">
        <v>1950</v>
      </c>
      <c r="C385" s="40" t="s">
        <v>1946</v>
      </c>
      <c r="D385" s="47" t="s">
        <v>812</v>
      </c>
      <c r="E385" s="41">
        <f t="shared" si="88"/>
        <v>19</v>
      </c>
      <c r="F385" s="28">
        <v>126242.14051576915</v>
      </c>
      <c r="G385" s="28">
        <f t="shared" si="89"/>
        <v>2398600.6697996138</v>
      </c>
      <c r="H385" s="6">
        <v>5</v>
      </c>
      <c r="I385" s="28">
        <f t="shared" si="90"/>
        <v>631210.70257884578</v>
      </c>
      <c r="J385" s="42"/>
      <c r="K385" s="27">
        <f t="shared" si="91"/>
        <v>0</v>
      </c>
      <c r="L385" s="44"/>
      <c r="M385" s="27">
        <f t="shared" si="92"/>
        <v>0</v>
      </c>
      <c r="N385" s="44"/>
      <c r="O385" s="27">
        <f t="shared" si="93"/>
        <v>0</v>
      </c>
      <c r="P385" s="6">
        <v>4</v>
      </c>
      <c r="Q385" s="27">
        <f t="shared" si="94"/>
        <v>504968.56206307659</v>
      </c>
      <c r="R385" s="6">
        <v>10</v>
      </c>
      <c r="S385" s="27">
        <f t="shared" si="95"/>
        <v>1262421.4051576916</v>
      </c>
      <c r="T385" s="45"/>
      <c r="U385" s="27">
        <f t="shared" si="96"/>
        <v>0</v>
      </c>
      <c r="V385" s="6"/>
      <c r="W385" s="27">
        <f t="shared" si="97"/>
        <v>0</v>
      </c>
      <c r="X385" s="6"/>
      <c r="Y385" s="27">
        <f t="shared" si="98"/>
        <v>0</v>
      </c>
      <c r="Z385" s="23" t="s">
        <v>31</v>
      </c>
      <c r="AA385" s="1" t="s">
        <v>56</v>
      </c>
    </row>
    <row r="386" spans="1:27" x14ac:dyDescent="0.25">
      <c r="A386" s="38">
        <v>384</v>
      </c>
      <c r="B386" s="39" t="s">
        <v>1951</v>
      </c>
      <c r="C386" s="40" t="s">
        <v>1946</v>
      </c>
      <c r="D386" s="47" t="s">
        <v>1343</v>
      </c>
      <c r="E386" s="41">
        <f t="shared" si="88"/>
        <v>7</v>
      </c>
      <c r="F386" s="28">
        <v>133382.64625950798</v>
      </c>
      <c r="G386" s="28">
        <f t="shared" si="89"/>
        <v>933678.52381655585</v>
      </c>
      <c r="H386" s="6">
        <v>5</v>
      </c>
      <c r="I386" s="28">
        <f t="shared" si="90"/>
        <v>666913.2312975399</v>
      </c>
      <c r="J386" s="42"/>
      <c r="K386" s="27">
        <f t="shared" si="91"/>
        <v>0</v>
      </c>
      <c r="L386" s="44"/>
      <c r="M386" s="27">
        <f t="shared" si="92"/>
        <v>0</v>
      </c>
      <c r="N386" s="44"/>
      <c r="O386" s="27">
        <f t="shared" si="93"/>
        <v>0</v>
      </c>
      <c r="P386" s="6"/>
      <c r="Q386" s="27">
        <f t="shared" si="94"/>
        <v>0</v>
      </c>
      <c r="R386" s="6">
        <v>2</v>
      </c>
      <c r="S386" s="27">
        <f t="shared" si="95"/>
        <v>266765.29251901596</v>
      </c>
      <c r="T386" s="45"/>
      <c r="U386" s="27">
        <f t="shared" si="96"/>
        <v>0</v>
      </c>
      <c r="V386" s="6"/>
      <c r="W386" s="27">
        <f t="shared" si="97"/>
        <v>0</v>
      </c>
      <c r="X386" s="6"/>
      <c r="Y386" s="27">
        <f t="shared" si="98"/>
        <v>0</v>
      </c>
      <c r="Z386" s="23" t="s">
        <v>31</v>
      </c>
      <c r="AA386" s="1" t="s">
        <v>33</v>
      </c>
    </row>
    <row r="387" spans="1:27" x14ac:dyDescent="0.25">
      <c r="A387" s="38">
        <v>385</v>
      </c>
      <c r="B387" s="39" t="s">
        <v>1952</v>
      </c>
      <c r="C387" s="40" t="s">
        <v>1946</v>
      </c>
      <c r="D387" s="47" t="s">
        <v>1343</v>
      </c>
      <c r="E387" s="41">
        <f t="shared" si="88"/>
        <v>2</v>
      </c>
      <c r="F387" s="28">
        <v>185516.16066666669</v>
      </c>
      <c r="G387" s="28">
        <f t="shared" si="89"/>
        <v>371032.32133333338</v>
      </c>
      <c r="H387" s="6"/>
      <c r="I387" s="28">
        <f t="shared" si="90"/>
        <v>0</v>
      </c>
      <c r="J387" s="42"/>
      <c r="K387" s="27">
        <f t="shared" si="91"/>
        <v>0</v>
      </c>
      <c r="L387" s="44"/>
      <c r="M387" s="27">
        <f t="shared" si="92"/>
        <v>0</v>
      </c>
      <c r="N387" s="44"/>
      <c r="O387" s="27">
        <f t="shared" si="93"/>
        <v>0</v>
      </c>
      <c r="P387" s="6">
        <v>1</v>
      </c>
      <c r="Q387" s="27">
        <f t="shared" si="94"/>
        <v>185516.16066666669</v>
      </c>
      <c r="R387" s="6">
        <v>1</v>
      </c>
      <c r="S387" s="27">
        <f t="shared" si="95"/>
        <v>185516.16066666669</v>
      </c>
      <c r="T387" s="45"/>
      <c r="U387" s="27">
        <f t="shared" si="96"/>
        <v>0</v>
      </c>
      <c r="V387" s="6"/>
      <c r="W387" s="27">
        <f t="shared" si="97"/>
        <v>0</v>
      </c>
      <c r="X387" s="6"/>
      <c r="Y387" s="27">
        <f t="shared" si="98"/>
        <v>0</v>
      </c>
      <c r="Z387" s="23" t="s">
        <v>31</v>
      </c>
      <c r="AA387" s="1" t="s">
        <v>37</v>
      </c>
    </row>
    <row r="388" spans="1:27" x14ac:dyDescent="0.25">
      <c r="A388" s="38">
        <v>386</v>
      </c>
      <c r="B388" s="39" t="s">
        <v>1953</v>
      </c>
      <c r="C388" s="40" t="s">
        <v>1954</v>
      </c>
      <c r="D388" s="47" t="s">
        <v>1599</v>
      </c>
      <c r="E388" s="41">
        <f t="shared" si="88"/>
        <v>24</v>
      </c>
      <c r="F388" s="28">
        <v>1871965.09</v>
      </c>
      <c r="G388" s="28">
        <f t="shared" si="89"/>
        <v>44927162.160000004</v>
      </c>
      <c r="H388" s="6"/>
      <c r="I388" s="28">
        <f t="shared" si="90"/>
        <v>0</v>
      </c>
      <c r="J388" s="42"/>
      <c r="K388" s="27">
        <f t="shared" si="91"/>
        <v>0</v>
      </c>
      <c r="L388" s="44"/>
      <c r="M388" s="27">
        <f t="shared" si="92"/>
        <v>0</v>
      </c>
      <c r="N388" s="44"/>
      <c r="O388" s="27">
        <f t="shared" si="93"/>
        <v>0</v>
      </c>
      <c r="P388" s="6"/>
      <c r="Q388" s="27">
        <f t="shared" si="94"/>
        <v>0</v>
      </c>
      <c r="R388" s="6"/>
      <c r="S388" s="27">
        <f t="shared" si="95"/>
        <v>0</v>
      </c>
      <c r="T388" s="45">
        <v>24</v>
      </c>
      <c r="U388" s="27">
        <f t="shared" si="96"/>
        <v>44927162.160000004</v>
      </c>
      <c r="V388" s="6"/>
      <c r="W388" s="27">
        <f t="shared" si="97"/>
        <v>0</v>
      </c>
      <c r="X388" s="6"/>
      <c r="Y388" s="27">
        <f t="shared" si="98"/>
        <v>0</v>
      </c>
      <c r="Z388" s="23" t="s">
        <v>31</v>
      </c>
      <c r="AA388" s="1" t="s">
        <v>1193</v>
      </c>
    </row>
    <row r="389" spans="1:27" x14ac:dyDescent="0.25">
      <c r="A389" s="38">
        <v>387</v>
      </c>
      <c r="B389" s="39" t="s">
        <v>1955</v>
      </c>
      <c r="C389" s="40" t="s">
        <v>1946</v>
      </c>
      <c r="D389" s="47" t="s">
        <v>1956</v>
      </c>
      <c r="E389" s="41">
        <f t="shared" si="88"/>
        <v>1</v>
      </c>
      <c r="F389" s="28">
        <v>460907.72460000002</v>
      </c>
      <c r="G389" s="28">
        <f t="shared" si="89"/>
        <v>460907.72460000002</v>
      </c>
      <c r="H389" s="6"/>
      <c r="I389" s="28">
        <f t="shared" si="90"/>
        <v>0</v>
      </c>
      <c r="J389" s="42">
        <v>1</v>
      </c>
      <c r="K389" s="27">
        <f t="shared" si="91"/>
        <v>460907.72460000002</v>
      </c>
      <c r="L389" s="44"/>
      <c r="M389" s="27">
        <f t="shared" si="92"/>
        <v>0</v>
      </c>
      <c r="N389" s="44"/>
      <c r="O389" s="27">
        <f t="shared" si="93"/>
        <v>0</v>
      </c>
      <c r="P389" s="6"/>
      <c r="Q389" s="27">
        <f t="shared" si="94"/>
        <v>0</v>
      </c>
      <c r="R389" s="6"/>
      <c r="S389" s="27">
        <f t="shared" si="95"/>
        <v>0</v>
      </c>
      <c r="T389" s="45"/>
      <c r="U389" s="27">
        <f t="shared" si="96"/>
        <v>0</v>
      </c>
      <c r="V389" s="6"/>
      <c r="W389" s="27">
        <f t="shared" si="97"/>
        <v>0</v>
      </c>
      <c r="X389" s="6"/>
      <c r="Y389" s="27">
        <f t="shared" si="98"/>
        <v>0</v>
      </c>
      <c r="Z389" s="23" t="s">
        <v>31</v>
      </c>
      <c r="AA389" s="1" t="s">
        <v>41</v>
      </c>
    </row>
    <row r="390" spans="1:27" ht="27" x14ac:dyDescent="0.25">
      <c r="A390" s="38">
        <v>388</v>
      </c>
      <c r="B390" s="61" t="s">
        <v>1957</v>
      </c>
      <c r="C390" s="50" t="s">
        <v>1958</v>
      </c>
      <c r="D390" s="47" t="s">
        <v>827</v>
      </c>
      <c r="E390" s="41">
        <f t="shared" si="88"/>
        <v>1</v>
      </c>
      <c r="F390" s="28">
        <v>98443.582999999999</v>
      </c>
      <c r="G390" s="28">
        <f t="shared" si="89"/>
        <v>98443.582999999999</v>
      </c>
      <c r="H390" s="6"/>
      <c r="I390" s="28">
        <f t="shared" si="90"/>
        <v>0</v>
      </c>
      <c r="J390" s="42">
        <v>1</v>
      </c>
      <c r="K390" s="27">
        <f t="shared" si="91"/>
        <v>98443.582999999999</v>
      </c>
      <c r="L390" s="44"/>
      <c r="M390" s="27">
        <f t="shared" si="92"/>
        <v>0</v>
      </c>
      <c r="N390" s="44"/>
      <c r="O390" s="27">
        <f t="shared" si="93"/>
        <v>0</v>
      </c>
      <c r="P390" s="6"/>
      <c r="Q390" s="27">
        <f t="shared" si="94"/>
        <v>0</v>
      </c>
      <c r="R390" s="6"/>
      <c r="S390" s="27">
        <f t="shared" si="95"/>
        <v>0</v>
      </c>
      <c r="T390" s="45"/>
      <c r="U390" s="27">
        <f t="shared" si="96"/>
        <v>0</v>
      </c>
      <c r="V390" s="6"/>
      <c r="W390" s="27">
        <f t="shared" si="97"/>
        <v>0</v>
      </c>
      <c r="X390" s="6"/>
      <c r="Y390" s="27">
        <f t="shared" si="98"/>
        <v>0</v>
      </c>
      <c r="Z390" s="23" t="s">
        <v>31</v>
      </c>
      <c r="AA390" s="1" t="s">
        <v>41</v>
      </c>
    </row>
    <row r="391" spans="1:27" ht="40.5" x14ac:dyDescent="0.25">
      <c r="A391" s="38">
        <v>389</v>
      </c>
      <c r="B391" s="39" t="s">
        <v>1959</v>
      </c>
      <c r="C391" s="40" t="s">
        <v>46</v>
      </c>
      <c r="D391" s="47" t="s">
        <v>1960</v>
      </c>
      <c r="E391" s="41">
        <f t="shared" si="88"/>
        <v>146</v>
      </c>
      <c r="F391" s="28">
        <v>99293.362000000008</v>
      </c>
      <c r="G391" s="28">
        <f t="shared" si="89"/>
        <v>14496830.852000002</v>
      </c>
      <c r="H391" s="6">
        <v>2</v>
      </c>
      <c r="I391" s="28">
        <f t="shared" si="90"/>
        <v>198586.72400000002</v>
      </c>
      <c r="J391" s="42">
        <v>10</v>
      </c>
      <c r="K391" s="27">
        <f t="shared" si="91"/>
        <v>992933.62000000011</v>
      </c>
      <c r="L391" s="43">
        <v>30</v>
      </c>
      <c r="M391" s="27">
        <f t="shared" si="92"/>
        <v>2978800.8600000003</v>
      </c>
      <c r="N391" s="44"/>
      <c r="O391" s="27">
        <f t="shared" si="93"/>
        <v>0</v>
      </c>
      <c r="P391" s="6">
        <v>4</v>
      </c>
      <c r="Q391" s="27">
        <f t="shared" si="94"/>
        <v>397173.44800000003</v>
      </c>
      <c r="R391" s="6"/>
      <c r="S391" s="27">
        <f t="shared" si="95"/>
        <v>0</v>
      </c>
      <c r="T391" s="45"/>
      <c r="U391" s="27">
        <f t="shared" si="96"/>
        <v>0</v>
      </c>
      <c r="V391" s="6"/>
      <c r="W391" s="27">
        <f t="shared" si="97"/>
        <v>0</v>
      </c>
      <c r="X391" s="6">
        <v>100</v>
      </c>
      <c r="Y391" s="27">
        <f t="shared" si="98"/>
        <v>9929336.2000000011</v>
      </c>
      <c r="Z391" s="23" t="s">
        <v>32</v>
      </c>
      <c r="AA391" s="1" t="s">
        <v>48</v>
      </c>
    </row>
    <row r="392" spans="1:27" x14ac:dyDescent="0.25">
      <c r="A392" s="38">
        <v>390</v>
      </c>
      <c r="B392" s="39" t="s">
        <v>1961</v>
      </c>
      <c r="C392" s="40" t="s">
        <v>46</v>
      </c>
      <c r="D392" s="47" t="s">
        <v>1962</v>
      </c>
      <c r="E392" s="41">
        <f t="shared" si="88"/>
        <v>3</v>
      </c>
      <c r="F392" s="28">
        <v>389447.34500000003</v>
      </c>
      <c r="G392" s="28">
        <f t="shared" si="89"/>
        <v>1168342.0350000001</v>
      </c>
      <c r="H392" s="6"/>
      <c r="I392" s="28">
        <f t="shared" si="90"/>
        <v>0</v>
      </c>
      <c r="J392" s="42"/>
      <c r="K392" s="27">
        <f t="shared" si="91"/>
        <v>0</v>
      </c>
      <c r="L392" s="44"/>
      <c r="M392" s="27">
        <f t="shared" si="92"/>
        <v>0</v>
      </c>
      <c r="N392" s="44"/>
      <c r="O392" s="27">
        <f t="shared" si="93"/>
        <v>0</v>
      </c>
      <c r="P392" s="6">
        <v>2</v>
      </c>
      <c r="Q392" s="27">
        <f t="shared" si="94"/>
        <v>778894.69000000006</v>
      </c>
      <c r="R392" s="6">
        <v>1</v>
      </c>
      <c r="S392" s="27">
        <f t="shared" si="95"/>
        <v>389447.34500000003</v>
      </c>
      <c r="T392" s="45"/>
      <c r="U392" s="27">
        <f t="shared" si="96"/>
        <v>0</v>
      </c>
      <c r="V392" s="6"/>
      <c r="W392" s="27">
        <f t="shared" si="97"/>
        <v>0</v>
      </c>
      <c r="X392" s="6"/>
      <c r="Y392" s="27">
        <f t="shared" si="98"/>
        <v>0</v>
      </c>
      <c r="Z392" s="23" t="s">
        <v>31</v>
      </c>
      <c r="AA392" s="1" t="s">
        <v>41</v>
      </c>
    </row>
    <row r="393" spans="1:27" x14ac:dyDescent="0.25">
      <c r="A393" s="38">
        <v>391</v>
      </c>
      <c r="B393" s="39" t="s">
        <v>1963</v>
      </c>
      <c r="C393" s="40" t="s">
        <v>46</v>
      </c>
      <c r="D393" s="47" t="s">
        <v>1964</v>
      </c>
      <c r="E393" s="41">
        <f t="shared" si="88"/>
        <v>42</v>
      </c>
      <c r="F393" s="28">
        <v>199647.728</v>
      </c>
      <c r="G393" s="28">
        <f t="shared" si="89"/>
        <v>8385204.5760000004</v>
      </c>
      <c r="H393" s="6">
        <v>2</v>
      </c>
      <c r="I393" s="28">
        <f t="shared" si="90"/>
        <v>399295.45600000001</v>
      </c>
      <c r="J393" s="42">
        <v>3</v>
      </c>
      <c r="K393" s="27">
        <f t="shared" si="91"/>
        <v>598943.18400000001</v>
      </c>
      <c r="L393" s="43">
        <v>2</v>
      </c>
      <c r="M393" s="27">
        <f t="shared" si="92"/>
        <v>399295.45600000001</v>
      </c>
      <c r="N393" s="44"/>
      <c r="O393" s="27">
        <f t="shared" si="93"/>
        <v>0</v>
      </c>
      <c r="P393" s="6">
        <v>3</v>
      </c>
      <c r="Q393" s="27">
        <f t="shared" si="94"/>
        <v>598943.18400000001</v>
      </c>
      <c r="R393" s="6"/>
      <c r="S393" s="27">
        <f t="shared" si="95"/>
        <v>0</v>
      </c>
      <c r="T393" s="45"/>
      <c r="U393" s="27">
        <f t="shared" si="96"/>
        <v>0</v>
      </c>
      <c r="V393" s="6">
        <v>2</v>
      </c>
      <c r="W393" s="27">
        <f t="shared" si="97"/>
        <v>399295.45600000001</v>
      </c>
      <c r="X393" s="6">
        <v>30</v>
      </c>
      <c r="Y393" s="27">
        <f t="shared" si="98"/>
        <v>5989431.8399999999</v>
      </c>
      <c r="Z393" s="23" t="s">
        <v>32</v>
      </c>
      <c r="AA393" s="1" t="s">
        <v>48</v>
      </c>
    </row>
    <row r="394" spans="1:27" x14ac:dyDescent="0.25">
      <c r="A394" s="38">
        <v>392</v>
      </c>
      <c r="B394" s="39" t="s">
        <v>1965</v>
      </c>
      <c r="C394" s="40" t="s">
        <v>46</v>
      </c>
      <c r="D394" s="47" t="s">
        <v>769</v>
      </c>
      <c r="E394" s="41">
        <f t="shared" si="88"/>
        <v>3</v>
      </c>
      <c r="F394" s="28">
        <v>196502.22173333331</v>
      </c>
      <c r="G394" s="28">
        <f t="shared" si="89"/>
        <v>589506.66519999993</v>
      </c>
      <c r="H394" s="6"/>
      <c r="I394" s="28">
        <f t="shared" si="90"/>
        <v>0</v>
      </c>
      <c r="J394" s="42"/>
      <c r="K394" s="27">
        <f t="shared" si="91"/>
        <v>0</v>
      </c>
      <c r="L394" s="44"/>
      <c r="M394" s="27">
        <f t="shared" si="92"/>
        <v>0</v>
      </c>
      <c r="N394" s="44"/>
      <c r="O394" s="27">
        <f t="shared" si="93"/>
        <v>0</v>
      </c>
      <c r="P394" s="6">
        <v>2</v>
      </c>
      <c r="Q394" s="27">
        <f t="shared" si="94"/>
        <v>393004.44346666662</v>
      </c>
      <c r="R394" s="6"/>
      <c r="S394" s="27">
        <f t="shared" si="95"/>
        <v>0</v>
      </c>
      <c r="T394" s="45"/>
      <c r="U394" s="27">
        <f t="shared" si="96"/>
        <v>0</v>
      </c>
      <c r="V394" s="6">
        <v>1</v>
      </c>
      <c r="W394" s="27">
        <f t="shared" si="97"/>
        <v>196502.22173333331</v>
      </c>
      <c r="X394" s="6"/>
      <c r="Y394" s="27">
        <f t="shared" si="98"/>
        <v>0</v>
      </c>
      <c r="Z394" s="23" t="s">
        <v>31</v>
      </c>
      <c r="AA394" s="1" t="s">
        <v>37</v>
      </c>
    </row>
    <row r="395" spans="1:27" x14ac:dyDescent="0.25">
      <c r="A395" s="38">
        <v>393</v>
      </c>
      <c r="B395" s="39" t="s">
        <v>1966</v>
      </c>
      <c r="C395" s="40" t="s">
        <v>46</v>
      </c>
      <c r="D395" s="47" t="s">
        <v>1967</v>
      </c>
      <c r="E395" s="41">
        <f t="shared" si="88"/>
        <v>2</v>
      </c>
      <c r="F395" s="28">
        <v>569477.6912</v>
      </c>
      <c r="G395" s="28">
        <f t="shared" si="89"/>
        <v>1138955.3824</v>
      </c>
      <c r="H395" s="6"/>
      <c r="I395" s="28">
        <f t="shared" si="90"/>
        <v>0</v>
      </c>
      <c r="J395" s="42"/>
      <c r="K395" s="27">
        <f t="shared" si="91"/>
        <v>0</v>
      </c>
      <c r="L395" s="44"/>
      <c r="M395" s="27">
        <f t="shared" si="92"/>
        <v>0</v>
      </c>
      <c r="N395" s="44"/>
      <c r="O395" s="27">
        <f t="shared" si="93"/>
        <v>0</v>
      </c>
      <c r="P395" s="6"/>
      <c r="Q395" s="27">
        <f t="shared" si="94"/>
        <v>0</v>
      </c>
      <c r="R395" s="6">
        <v>1</v>
      </c>
      <c r="S395" s="27">
        <f t="shared" si="95"/>
        <v>569477.6912</v>
      </c>
      <c r="T395" s="45"/>
      <c r="U395" s="27">
        <f t="shared" si="96"/>
        <v>0</v>
      </c>
      <c r="V395" s="6">
        <v>1</v>
      </c>
      <c r="W395" s="27">
        <f t="shared" si="97"/>
        <v>569477.6912</v>
      </c>
      <c r="X395" s="6"/>
      <c r="Y395" s="27">
        <f t="shared" si="98"/>
        <v>0</v>
      </c>
      <c r="Z395" s="23" t="s">
        <v>31</v>
      </c>
      <c r="AA395" s="1" t="s">
        <v>56</v>
      </c>
    </row>
    <row r="396" spans="1:27" x14ac:dyDescent="0.25">
      <c r="A396" s="38">
        <v>394</v>
      </c>
      <c r="B396" s="39" t="s">
        <v>1968</v>
      </c>
      <c r="C396" s="40" t="s">
        <v>46</v>
      </c>
      <c r="D396" s="47" t="s">
        <v>359</v>
      </c>
      <c r="E396" s="41">
        <f t="shared" si="88"/>
        <v>7</v>
      </c>
      <c r="F396" s="28">
        <v>44279.0726</v>
      </c>
      <c r="G396" s="28">
        <f t="shared" si="89"/>
        <v>309953.50819999998</v>
      </c>
      <c r="H396" s="6">
        <v>3</v>
      </c>
      <c r="I396" s="28">
        <f t="shared" si="90"/>
        <v>132837.21779999998</v>
      </c>
      <c r="J396" s="42">
        <v>4</v>
      </c>
      <c r="K396" s="27">
        <f t="shared" si="91"/>
        <v>177116.2904</v>
      </c>
      <c r="L396" s="43"/>
      <c r="M396" s="27">
        <f t="shared" si="92"/>
        <v>0</v>
      </c>
      <c r="N396" s="44"/>
      <c r="O396" s="27">
        <f t="shared" si="93"/>
        <v>0</v>
      </c>
      <c r="P396" s="6"/>
      <c r="Q396" s="27">
        <f t="shared" si="94"/>
        <v>0</v>
      </c>
      <c r="R396" s="6"/>
      <c r="S396" s="27">
        <f t="shared" si="95"/>
        <v>0</v>
      </c>
      <c r="T396" s="45"/>
      <c r="U396" s="27">
        <f t="shared" si="96"/>
        <v>0</v>
      </c>
      <c r="V396" s="6"/>
      <c r="W396" s="27">
        <f t="shared" si="97"/>
        <v>0</v>
      </c>
      <c r="X396" s="6"/>
      <c r="Y396" s="27">
        <f t="shared" si="98"/>
        <v>0</v>
      </c>
      <c r="Z396" s="23" t="s">
        <v>32</v>
      </c>
      <c r="AA396" s="1" t="s">
        <v>41</v>
      </c>
    </row>
    <row r="397" spans="1:27" x14ac:dyDescent="0.25">
      <c r="A397" s="38">
        <v>395</v>
      </c>
      <c r="B397" s="46" t="s">
        <v>1969</v>
      </c>
      <c r="C397" s="54" t="s">
        <v>46</v>
      </c>
      <c r="D397" s="46" t="s">
        <v>359</v>
      </c>
      <c r="E397" s="41">
        <f t="shared" si="88"/>
        <v>3</v>
      </c>
      <c r="F397" s="28">
        <v>67830</v>
      </c>
      <c r="G397" s="28">
        <f t="shared" si="89"/>
        <v>203490</v>
      </c>
      <c r="H397" s="6"/>
      <c r="I397" s="28">
        <f t="shared" si="90"/>
        <v>0</v>
      </c>
      <c r="J397" s="42"/>
      <c r="K397" s="27">
        <f t="shared" si="91"/>
        <v>0</v>
      </c>
      <c r="L397" s="44"/>
      <c r="M397" s="27">
        <f t="shared" si="92"/>
        <v>0</v>
      </c>
      <c r="N397" s="44"/>
      <c r="O397" s="27">
        <f t="shared" si="93"/>
        <v>0</v>
      </c>
      <c r="P397" s="6"/>
      <c r="Q397" s="27">
        <f t="shared" si="94"/>
        <v>0</v>
      </c>
      <c r="R397" s="6">
        <v>3</v>
      </c>
      <c r="S397" s="27">
        <f t="shared" si="95"/>
        <v>203490</v>
      </c>
      <c r="T397" s="45"/>
      <c r="U397" s="27">
        <f t="shared" si="96"/>
        <v>0</v>
      </c>
      <c r="V397" s="6"/>
      <c r="W397" s="27">
        <f t="shared" si="97"/>
        <v>0</v>
      </c>
      <c r="X397" s="6"/>
      <c r="Y397" s="27">
        <f t="shared" si="98"/>
        <v>0</v>
      </c>
      <c r="Z397" s="23" t="s">
        <v>32</v>
      </c>
      <c r="AA397" s="1" t="s">
        <v>56</v>
      </c>
    </row>
    <row r="398" spans="1:27" x14ac:dyDescent="0.25">
      <c r="A398" s="38">
        <v>396</v>
      </c>
      <c r="B398" s="39" t="s">
        <v>1970</v>
      </c>
      <c r="C398" s="40" t="s">
        <v>46</v>
      </c>
      <c r="D398" s="47" t="s">
        <v>359</v>
      </c>
      <c r="E398" s="41">
        <f t="shared" si="88"/>
        <v>9</v>
      </c>
      <c r="F398" s="28">
        <v>51451.316000000006</v>
      </c>
      <c r="G398" s="28">
        <f t="shared" si="89"/>
        <v>463061.84400000004</v>
      </c>
      <c r="H398" s="6">
        <v>4</v>
      </c>
      <c r="I398" s="28">
        <f t="shared" si="90"/>
        <v>205805.26400000002</v>
      </c>
      <c r="J398" s="42"/>
      <c r="K398" s="27">
        <f t="shared" si="91"/>
        <v>0</v>
      </c>
      <c r="L398" s="44"/>
      <c r="M398" s="27">
        <f t="shared" si="92"/>
        <v>0</v>
      </c>
      <c r="N398" s="44"/>
      <c r="O398" s="27">
        <f t="shared" si="93"/>
        <v>0</v>
      </c>
      <c r="P398" s="6">
        <v>3</v>
      </c>
      <c r="Q398" s="27">
        <f t="shared" si="94"/>
        <v>154353.94800000003</v>
      </c>
      <c r="R398" s="6">
        <v>2</v>
      </c>
      <c r="S398" s="27">
        <f t="shared" si="95"/>
        <v>102902.63200000001</v>
      </c>
      <c r="T398" s="45"/>
      <c r="U398" s="27">
        <f t="shared" si="96"/>
        <v>0</v>
      </c>
      <c r="V398" s="6"/>
      <c r="W398" s="27">
        <f t="shared" si="97"/>
        <v>0</v>
      </c>
      <c r="X398" s="6"/>
      <c r="Y398" s="27">
        <f t="shared" si="98"/>
        <v>0</v>
      </c>
      <c r="Z398" s="23" t="s">
        <v>32</v>
      </c>
      <c r="AA398" s="1" t="s">
        <v>33</v>
      </c>
    </row>
    <row r="399" spans="1:27" x14ac:dyDescent="0.25">
      <c r="A399" s="38">
        <v>397</v>
      </c>
      <c r="B399" s="46" t="s">
        <v>1971</v>
      </c>
      <c r="C399" s="54" t="s">
        <v>46</v>
      </c>
      <c r="D399" s="46" t="s">
        <v>1779</v>
      </c>
      <c r="E399" s="41">
        <f t="shared" si="88"/>
        <v>2</v>
      </c>
      <c r="F399" s="28">
        <v>46504.486000000004</v>
      </c>
      <c r="G399" s="28">
        <f t="shared" si="89"/>
        <v>93008.972000000009</v>
      </c>
      <c r="H399" s="6"/>
      <c r="I399" s="28">
        <f t="shared" si="90"/>
        <v>0</v>
      </c>
      <c r="J399" s="42"/>
      <c r="K399" s="27">
        <f t="shared" si="91"/>
        <v>0</v>
      </c>
      <c r="L399" s="44"/>
      <c r="M399" s="27">
        <f t="shared" si="92"/>
        <v>0</v>
      </c>
      <c r="N399" s="44"/>
      <c r="O399" s="27">
        <f t="shared" si="93"/>
        <v>0</v>
      </c>
      <c r="P399" s="6"/>
      <c r="Q399" s="27">
        <f t="shared" si="94"/>
        <v>0</v>
      </c>
      <c r="R399" s="6">
        <v>2</v>
      </c>
      <c r="S399" s="27">
        <f t="shared" si="95"/>
        <v>93008.972000000009</v>
      </c>
      <c r="T399" s="45"/>
      <c r="U399" s="27">
        <f t="shared" si="96"/>
        <v>0</v>
      </c>
      <c r="V399" s="6"/>
      <c r="W399" s="27">
        <f t="shared" si="97"/>
        <v>0</v>
      </c>
      <c r="X399" s="6"/>
      <c r="Y399" s="27">
        <f t="shared" si="98"/>
        <v>0</v>
      </c>
      <c r="Z399" s="23" t="s">
        <v>32</v>
      </c>
      <c r="AA399" s="1" t="s">
        <v>56</v>
      </c>
    </row>
    <row r="400" spans="1:27" x14ac:dyDescent="0.25">
      <c r="A400" s="38">
        <v>398</v>
      </c>
      <c r="B400" s="39" t="s">
        <v>1972</v>
      </c>
      <c r="C400" s="40" t="s">
        <v>46</v>
      </c>
      <c r="D400" s="47" t="s">
        <v>1779</v>
      </c>
      <c r="E400" s="41">
        <f t="shared" si="88"/>
        <v>22</v>
      </c>
      <c r="F400" s="28">
        <v>59714.438000000002</v>
      </c>
      <c r="G400" s="28">
        <f t="shared" si="89"/>
        <v>1313717.6359999999</v>
      </c>
      <c r="H400" s="6">
        <v>4</v>
      </c>
      <c r="I400" s="28">
        <f t="shared" si="90"/>
        <v>238857.75200000001</v>
      </c>
      <c r="J400" s="42">
        <v>10</v>
      </c>
      <c r="K400" s="27">
        <f t="shared" si="91"/>
        <v>597144.38</v>
      </c>
      <c r="L400" s="43"/>
      <c r="M400" s="27">
        <f t="shared" si="92"/>
        <v>0</v>
      </c>
      <c r="N400" s="44"/>
      <c r="O400" s="27">
        <f t="shared" si="93"/>
        <v>0</v>
      </c>
      <c r="P400" s="6">
        <v>4</v>
      </c>
      <c r="Q400" s="27">
        <f t="shared" si="94"/>
        <v>238857.75200000001</v>
      </c>
      <c r="R400" s="6">
        <v>2</v>
      </c>
      <c r="S400" s="27">
        <f t="shared" si="95"/>
        <v>119428.876</v>
      </c>
      <c r="T400" s="45"/>
      <c r="U400" s="27">
        <f t="shared" si="96"/>
        <v>0</v>
      </c>
      <c r="V400" s="6">
        <f>1+1</f>
        <v>2</v>
      </c>
      <c r="W400" s="27">
        <f t="shared" si="97"/>
        <v>119428.876</v>
      </c>
      <c r="X400" s="6"/>
      <c r="Y400" s="27">
        <f t="shared" si="98"/>
        <v>0</v>
      </c>
      <c r="Z400" s="23" t="s">
        <v>32</v>
      </c>
      <c r="AA400" s="1" t="s">
        <v>41</v>
      </c>
    </row>
    <row r="401" spans="1:27" x14ac:dyDescent="0.25">
      <c r="A401" s="38">
        <v>399</v>
      </c>
      <c r="B401" s="39" t="s">
        <v>1973</v>
      </c>
      <c r="C401" s="40" t="s">
        <v>46</v>
      </c>
      <c r="D401" s="47" t="s">
        <v>1779</v>
      </c>
      <c r="E401" s="41">
        <f t="shared" si="88"/>
        <v>17</v>
      </c>
      <c r="F401" s="28">
        <v>54740</v>
      </c>
      <c r="G401" s="28">
        <f t="shared" si="89"/>
        <v>930580</v>
      </c>
      <c r="H401" s="6">
        <v>4</v>
      </c>
      <c r="I401" s="28">
        <f t="shared" si="90"/>
        <v>218960</v>
      </c>
      <c r="J401" s="42">
        <v>5</v>
      </c>
      <c r="K401" s="27">
        <f t="shared" si="91"/>
        <v>273700</v>
      </c>
      <c r="L401" s="43"/>
      <c r="M401" s="27">
        <f t="shared" si="92"/>
        <v>0</v>
      </c>
      <c r="N401" s="44"/>
      <c r="O401" s="27">
        <f t="shared" si="93"/>
        <v>0</v>
      </c>
      <c r="P401" s="6">
        <v>4</v>
      </c>
      <c r="Q401" s="27">
        <f t="shared" si="94"/>
        <v>218960</v>
      </c>
      <c r="R401" s="6">
        <v>2</v>
      </c>
      <c r="S401" s="27">
        <f t="shared" si="95"/>
        <v>109480</v>
      </c>
      <c r="T401" s="45"/>
      <c r="U401" s="27">
        <f t="shared" si="96"/>
        <v>0</v>
      </c>
      <c r="V401" s="6">
        <f>1+1</f>
        <v>2</v>
      </c>
      <c r="W401" s="27">
        <f t="shared" si="97"/>
        <v>109480</v>
      </c>
      <c r="X401" s="6"/>
      <c r="Y401" s="27">
        <f t="shared" si="98"/>
        <v>0</v>
      </c>
      <c r="Z401" s="23" t="s">
        <v>32</v>
      </c>
      <c r="AA401" s="1" t="s">
        <v>41</v>
      </c>
    </row>
    <row r="402" spans="1:27" x14ac:dyDescent="0.25">
      <c r="A402" s="38">
        <v>400</v>
      </c>
      <c r="B402" s="39" t="s">
        <v>1974</v>
      </c>
      <c r="C402" s="40" t="s">
        <v>1975</v>
      </c>
      <c r="D402" s="47" t="s">
        <v>1779</v>
      </c>
      <c r="E402" s="41">
        <f t="shared" si="88"/>
        <v>30</v>
      </c>
      <c r="F402" s="28">
        <v>10977.511999999999</v>
      </c>
      <c r="G402" s="28">
        <f t="shared" si="89"/>
        <v>329325.36</v>
      </c>
      <c r="H402" s="6">
        <v>5</v>
      </c>
      <c r="I402" s="28">
        <f t="shared" si="90"/>
        <v>54887.56</v>
      </c>
      <c r="J402" s="42">
        <v>10</v>
      </c>
      <c r="K402" s="27">
        <f t="shared" si="91"/>
        <v>109775.12</v>
      </c>
      <c r="L402" s="43">
        <v>10</v>
      </c>
      <c r="M402" s="27">
        <f t="shared" si="92"/>
        <v>109775.12</v>
      </c>
      <c r="N402" s="44"/>
      <c r="O402" s="27">
        <f t="shared" si="93"/>
        <v>0</v>
      </c>
      <c r="P402" s="6">
        <v>4</v>
      </c>
      <c r="Q402" s="27">
        <f t="shared" si="94"/>
        <v>43910.047999999995</v>
      </c>
      <c r="R402" s="6"/>
      <c r="S402" s="27">
        <f t="shared" si="95"/>
        <v>0</v>
      </c>
      <c r="T402" s="45"/>
      <c r="U402" s="27">
        <f t="shared" si="96"/>
        <v>0</v>
      </c>
      <c r="V402" s="6">
        <v>1</v>
      </c>
      <c r="W402" s="27">
        <f t="shared" si="97"/>
        <v>10977.511999999999</v>
      </c>
      <c r="X402" s="6"/>
      <c r="Y402" s="27">
        <f t="shared" si="98"/>
        <v>0</v>
      </c>
      <c r="Z402" s="23" t="s">
        <v>32</v>
      </c>
      <c r="AA402" s="1" t="s">
        <v>41</v>
      </c>
    </row>
    <row r="403" spans="1:27" x14ac:dyDescent="0.25">
      <c r="A403" s="38">
        <v>401</v>
      </c>
      <c r="B403" s="39" t="s">
        <v>1976</v>
      </c>
      <c r="C403" s="40" t="s">
        <v>46</v>
      </c>
      <c r="D403" s="47" t="s">
        <v>359</v>
      </c>
      <c r="E403" s="41">
        <f t="shared" si="88"/>
        <v>1</v>
      </c>
      <c r="F403" s="28">
        <v>8446.4313999999995</v>
      </c>
      <c r="G403" s="28">
        <f t="shared" si="89"/>
        <v>8446.4313999999995</v>
      </c>
      <c r="H403" s="6"/>
      <c r="I403" s="28">
        <f t="shared" si="90"/>
        <v>0</v>
      </c>
      <c r="J403" s="42">
        <v>1</v>
      </c>
      <c r="K403" s="27">
        <f t="shared" si="91"/>
        <v>8446.4313999999995</v>
      </c>
      <c r="L403" s="44"/>
      <c r="M403" s="27">
        <f t="shared" si="92"/>
        <v>0</v>
      </c>
      <c r="N403" s="44"/>
      <c r="O403" s="27">
        <f t="shared" si="93"/>
        <v>0</v>
      </c>
      <c r="P403" s="6"/>
      <c r="Q403" s="27">
        <f t="shared" si="94"/>
        <v>0</v>
      </c>
      <c r="R403" s="6"/>
      <c r="S403" s="27">
        <f t="shared" si="95"/>
        <v>0</v>
      </c>
      <c r="T403" s="45"/>
      <c r="U403" s="27">
        <f t="shared" si="96"/>
        <v>0</v>
      </c>
      <c r="V403" s="6"/>
      <c r="W403" s="27">
        <f t="shared" si="97"/>
        <v>0</v>
      </c>
      <c r="X403" s="6"/>
      <c r="Y403" s="27">
        <f t="shared" si="98"/>
        <v>0</v>
      </c>
      <c r="Z403" s="23" t="s">
        <v>32</v>
      </c>
      <c r="AA403" s="1" t="s">
        <v>41</v>
      </c>
    </row>
    <row r="404" spans="1:27" x14ac:dyDescent="0.25">
      <c r="A404" s="38">
        <v>402</v>
      </c>
      <c r="B404" s="39" t="s">
        <v>1977</v>
      </c>
      <c r="C404" s="40" t="s">
        <v>46</v>
      </c>
      <c r="D404" s="47" t="s">
        <v>359</v>
      </c>
      <c r="E404" s="41">
        <f t="shared" si="88"/>
        <v>2</v>
      </c>
      <c r="F404" s="28">
        <v>9963.1345999999994</v>
      </c>
      <c r="G404" s="28">
        <f t="shared" si="89"/>
        <v>19926.269199999999</v>
      </c>
      <c r="H404" s="6"/>
      <c r="I404" s="28">
        <f t="shared" si="90"/>
        <v>0</v>
      </c>
      <c r="J404" s="42">
        <v>2</v>
      </c>
      <c r="K404" s="27">
        <f t="shared" si="91"/>
        <v>19926.269199999999</v>
      </c>
      <c r="L404" s="44"/>
      <c r="M404" s="27">
        <f t="shared" si="92"/>
        <v>0</v>
      </c>
      <c r="N404" s="44"/>
      <c r="O404" s="27">
        <f t="shared" si="93"/>
        <v>0</v>
      </c>
      <c r="P404" s="6"/>
      <c r="Q404" s="27">
        <f t="shared" si="94"/>
        <v>0</v>
      </c>
      <c r="R404" s="6"/>
      <c r="S404" s="27">
        <f t="shared" si="95"/>
        <v>0</v>
      </c>
      <c r="T404" s="45"/>
      <c r="U404" s="27">
        <f t="shared" si="96"/>
        <v>0</v>
      </c>
      <c r="V404" s="6"/>
      <c r="W404" s="27">
        <f t="shared" si="97"/>
        <v>0</v>
      </c>
      <c r="X404" s="6"/>
      <c r="Y404" s="27">
        <f t="shared" si="98"/>
        <v>0</v>
      </c>
      <c r="Z404" s="23" t="s">
        <v>32</v>
      </c>
      <c r="AA404" s="1" t="s">
        <v>41</v>
      </c>
    </row>
    <row r="405" spans="1:27" x14ac:dyDescent="0.25">
      <c r="A405" s="38">
        <v>403</v>
      </c>
      <c r="B405" s="39" t="s">
        <v>1978</v>
      </c>
      <c r="C405" s="40" t="s">
        <v>46</v>
      </c>
      <c r="D405" s="47" t="s">
        <v>359</v>
      </c>
      <c r="E405" s="41">
        <f t="shared" si="88"/>
        <v>7</v>
      </c>
      <c r="F405" s="28">
        <v>12743.053</v>
      </c>
      <c r="G405" s="28">
        <f t="shared" si="89"/>
        <v>89201.370999999999</v>
      </c>
      <c r="H405" s="6"/>
      <c r="I405" s="28">
        <f t="shared" si="90"/>
        <v>0</v>
      </c>
      <c r="J405" s="42">
        <v>2</v>
      </c>
      <c r="K405" s="27">
        <f t="shared" si="91"/>
        <v>25486.106</v>
      </c>
      <c r="L405" s="44"/>
      <c r="M405" s="27">
        <f t="shared" si="92"/>
        <v>0</v>
      </c>
      <c r="N405" s="44"/>
      <c r="O405" s="27">
        <f t="shared" si="93"/>
        <v>0</v>
      </c>
      <c r="P405" s="6">
        <v>5</v>
      </c>
      <c r="Q405" s="27">
        <f t="shared" si="94"/>
        <v>63715.264999999999</v>
      </c>
      <c r="R405" s="6"/>
      <c r="S405" s="27">
        <f t="shared" si="95"/>
        <v>0</v>
      </c>
      <c r="T405" s="45"/>
      <c r="U405" s="27">
        <f t="shared" si="96"/>
        <v>0</v>
      </c>
      <c r="V405" s="6"/>
      <c r="W405" s="27">
        <f t="shared" si="97"/>
        <v>0</v>
      </c>
      <c r="X405" s="6"/>
      <c r="Y405" s="27">
        <f t="shared" si="98"/>
        <v>0</v>
      </c>
      <c r="Z405" s="23" t="s">
        <v>32</v>
      </c>
      <c r="AA405" s="1" t="s">
        <v>37</v>
      </c>
    </row>
    <row r="406" spans="1:27" x14ac:dyDescent="0.25">
      <c r="A406" s="38">
        <v>404</v>
      </c>
      <c r="B406" s="39" t="s">
        <v>1979</v>
      </c>
      <c r="C406" s="40" t="s">
        <v>46</v>
      </c>
      <c r="D406" s="40" t="s">
        <v>359</v>
      </c>
      <c r="E406" s="41">
        <f t="shared" si="88"/>
        <v>2</v>
      </c>
      <c r="F406" s="28">
        <v>10664.4514</v>
      </c>
      <c r="G406" s="28">
        <f t="shared" si="89"/>
        <v>21328.9028</v>
      </c>
      <c r="H406" s="6"/>
      <c r="I406" s="28">
        <f t="shared" si="90"/>
        <v>0</v>
      </c>
      <c r="J406" s="42">
        <v>2</v>
      </c>
      <c r="K406" s="27">
        <f t="shared" si="91"/>
        <v>21328.9028</v>
      </c>
      <c r="L406" s="44"/>
      <c r="M406" s="27">
        <f t="shared" si="92"/>
        <v>0</v>
      </c>
      <c r="N406" s="44"/>
      <c r="O406" s="27">
        <f t="shared" si="93"/>
        <v>0</v>
      </c>
      <c r="P406" s="6"/>
      <c r="Q406" s="27">
        <f t="shared" si="94"/>
        <v>0</v>
      </c>
      <c r="R406" s="6"/>
      <c r="S406" s="27">
        <f t="shared" si="95"/>
        <v>0</v>
      </c>
      <c r="T406" s="45"/>
      <c r="U406" s="27">
        <f t="shared" si="96"/>
        <v>0</v>
      </c>
      <c r="V406" s="6"/>
      <c r="W406" s="27">
        <f t="shared" si="97"/>
        <v>0</v>
      </c>
      <c r="X406" s="6"/>
      <c r="Y406" s="27">
        <f t="shared" si="98"/>
        <v>0</v>
      </c>
      <c r="Z406" s="23" t="s">
        <v>32</v>
      </c>
      <c r="AA406" s="1" t="s">
        <v>41</v>
      </c>
    </row>
    <row r="407" spans="1:27" x14ac:dyDescent="0.25">
      <c r="A407" s="38">
        <v>405</v>
      </c>
      <c r="B407" s="39" t="s">
        <v>1980</v>
      </c>
      <c r="C407" s="40" t="s">
        <v>46</v>
      </c>
      <c r="D407" s="47" t="s">
        <v>359</v>
      </c>
      <c r="E407" s="41">
        <f t="shared" si="88"/>
        <v>21</v>
      </c>
      <c r="F407" s="28">
        <v>27591.1126</v>
      </c>
      <c r="G407" s="28">
        <f t="shared" si="89"/>
        <v>579413.36459999997</v>
      </c>
      <c r="H407" s="6"/>
      <c r="I407" s="28">
        <f t="shared" si="90"/>
        <v>0</v>
      </c>
      <c r="J407" s="42">
        <v>10</v>
      </c>
      <c r="K407" s="27">
        <f t="shared" si="91"/>
        <v>275911.12599999999</v>
      </c>
      <c r="L407" s="43">
        <v>10</v>
      </c>
      <c r="M407" s="27">
        <f t="shared" si="92"/>
        <v>275911.12599999999</v>
      </c>
      <c r="N407" s="44"/>
      <c r="O407" s="27">
        <f t="shared" si="93"/>
        <v>0</v>
      </c>
      <c r="P407" s="6"/>
      <c r="Q407" s="27">
        <f t="shared" si="94"/>
        <v>0</v>
      </c>
      <c r="R407" s="6"/>
      <c r="S407" s="27">
        <f t="shared" si="95"/>
        <v>0</v>
      </c>
      <c r="T407" s="45"/>
      <c r="U407" s="27">
        <f t="shared" si="96"/>
        <v>0</v>
      </c>
      <c r="V407" s="6">
        <v>1</v>
      </c>
      <c r="W407" s="27">
        <f t="shared" si="97"/>
        <v>27591.1126</v>
      </c>
      <c r="X407" s="6"/>
      <c r="Y407" s="27">
        <f t="shared" si="98"/>
        <v>0</v>
      </c>
      <c r="Z407" s="23" t="s">
        <v>32</v>
      </c>
      <c r="AA407" s="1" t="s">
        <v>41</v>
      </c>
    </row>
    <row r="408" spans="1:27" x14ac:dyDescent="0.25">
      <c r="A408" s="38">
        <v>406</v>
      </c>
      <c r="B408" s="39" t="s">
        <v>1981</v>
      </c>
      <c r="C408" s="40" t="s">
        <v>46</v>
      </c>
      <c r="D408" s="47" t="s">
        <v>359</v>
      </c>
      <c r="E408" s="41">
        <f t="shared" si="88"/>
        <v>187</v>
      </c>
      <c r="F408" s="28">
        <v>11010.951000000001</v>
      </c>
      <c r="G408" s="28">
        <f t="shared" si="89"/>
        <v>2059047.8370000003</v>
      </c>
      <c r="H408" s="6"/>
      <c r="I408" s="28">
        <f t="shared" si="90"/>
        <v>0</v>
      </c>
      <c r="J408" s="42"/>
      <c r="K408" s="27">
        <f t="shared" si="91"/>
        <v>0</v>
      </c>
      <c r="L408" s="43">
        <v>10</v>
      </c>
      <c r="M408" s="27">
        <f t="shared" si="92"/>
        <v>110109.51000000001</v>
      </c>
      <c r="N408" s="44"/>
      <c r="O408" s="27">
        <f t="shared" si="93"/>
        <v>0</v>
      </c>
      <c r="P408" s="6">
        <v>1</v>
      </c>
      <c r="Q408" s="27">
        <f t="shared" si="94"/>
        <v>11010.951000000001</v>
      </c>
      <c r="R408" s="6"/>
      <c r="S408" s="27">
        <f t="shared" si="95"/>
        <v>0</v>
      </c>
      <c r="T408" s="45"/>
      <c r="U408" s="27">
        <f t="shared" si="96"/>
        <v>0</v>
      </c>
      <c r="V408" s="6">
        <v>1</v>
      </c>
      <c r="W408" s="27">
        <f t="shared" si="97"/>
        <v>11010.951000000001</v>
      </c>
      <c r="X408" s="6">
        <v>175</v>
      </c>
      <c r="Y408" s="27">
        <f t="shared" si="98"/>
        <v>1926916.4250000003</v>
      </c>
      <c r="Z408" s="23" t="s">
        <v>32</v>
      </c>
      <c r="AA408" s="1" t="s">
        <v>48</v>
      </c>
    </row>
    <row r="409" spans="1:27" x14ac:dyDescent="0.25">
      <c r="A409" s="38">
        <v>407</v>
      </c>
      <c r="B409" s="39" t="s">
        <v>1982</v>
      </c>
      <c r="C409" s="40" t="s">
        <v>46</v>
      </c>
      <c r="D409" s="47" t="s">
        <v>359</v>
      </c>
      <c r="E409" s="41">
        <f t="shared" si="88"/>
        <v>19</v>
      </c>
      <c r="F409" s="28">
        <v>14815.023999999999</v>
      </c>
      <c r="G409" s="28">
        <f t="shared" si="89"/>
        <v>281485.45600000001</v>
      </c>
      <c r="H409" s="6"/>
      <c r="I409" s="28">
        <f t="shared" si="90"/>
        <v>0</v>
      </c>
      <c r="J409" s="42">
        <v>4</v>
      </c>
      <c r="K409" s="27">
        <f t="shared" si="91"/>
        <v>59260.095999999998</v>
      </c>
      <c r="L409" s="43">
        <v>10</v>
      </c>
      <c r="M409" s="27">
        <f t="shared" si="92"/>
        <v>148150.24</v>
      </c>
      <c r="N409" s="44"/>
      <c r="O409" s="27">
        <f t="shared" si="93"/>
        <v>0</v>
      </c>
      <c r="P409" s="6">
        <v>5</v>
      </c>
      <c r="Q409" s="27">
        <f t="shared" si="94"/>
        <v>74075.12</v>
      </c>
      <c r="R409" s="6"/>
      <c r="S409" s="27">
        <f t="shared" si="95"/>
        <v>0</v>
      </c>
      <c r="T409" s="45"/>
      <c r="U409" s="27">
        <f t="shared" si="96"/>
        <v>0</v>
      </c>
      <c r="V409" s="6"/>
      <c r="W409" s="27">
        <f t="shared" si="97"/>
        <v>0</v>
      </c>
      <c r="X409" s="6"/>
      <c r="Y409" s="27">
        <f t="shared" si="98"/>
        <v>0</v>
      </c>
      <c r="Z409" s="23" t="s">
        <v>32</v>
      </c>
      <c r="AA409" s="1" t="s">
        <v>76</v>
      </c>
    </row>
    <row r="410" spans="1:27" x14ac:dyDescent="0.25">
      <c r="A410" s="38">
        <v>408</v>
      </c>
      <c r="B410" s="39" t="s">
        <v>1983</v>
      </c>
      <c r="C410" s="40" t="s">
        <v>46</v>
      </c>
      <c r="D410" s="47" t="s">
        <v>359</v>
      </c>
      <c r="E410" s="41">
        <f t="shared" si="88"/>
        <v>14</v>
      </c>
      <c r="F410" s="28">
        <v>25230.974999999999</v>
      </c>
      <c r="G410" s="28">
        <f t="shared" si="89"/>
        <v>353233.64999999997</v>
      </c>
      <c r="H410" s="6"/>
      <c r="I410" s="28">
        <f t="shared" si="90"/>
        <v>0</v>
      </c>
      <c r="J410" s="42"/>
      <c r="K410" s="27">
        <f t="shared" si="91"/>
        <v>0</v>
      </c>
      <c r="L410" s="43">
        <v>12</v>
      </c>
      <c r="M410" s="27">
        <f t="shared" si="92"/>
        <v>302771.69999999995</v>
      </c>
      <c r="N410" s="44"/>
      <c r="O410" s="27">
        <f t="shared" si="93"/>
        <v>0</v>
      </c>
      <c r="P410" s="6">
        <v>2</v>
      </c>
      <c r="Q410" s="27">
        <f t="shared" si="94"/>
        <v>50461.95</v>
      </c>
      <c r="R410" s="6"/>
      <c r="S410" s="27">
        <f t="shared" si="95"/>
        <v>0</v>
      </c>
      <c r="T410" s="45"/>
      <c r="U410" s="27">
        <f t="shared" si="96"/>
        <v>0</v>
      </c>
      <c r="V410" s="6"/>
      <c r="W410" s="27">
        <f t="shared" si="97"/>
        <v>0</v>
      </c>
      <c r="X410" s="6"/>
      <c r="Y410" s="27">
        <f t="shared" si="98"/>
        <v>0</v>
      </c>
      <c r="Z410" s="23" t="s">
        <v>32</v>
      </c>
      <c r="AA410" s="1" t="s">
        <v>76</v>
      </c>
    </row>
    <row r="411" spans="1:27" x14ac:dyDescent="0.25">
      <c r="A411" s="38">
        <v>409</v>
      </c>
      <c r="B411" s="39" t="s">
        <v>1984</v>
      </c>
      <c r="C411" s="40" t="s">
        <v>46</v>
      </c>
      <c r="D411" s="47" t="s">
        <v>359</v>
      </c>
      <c r="E411" s="41">
        <f t="shared" si="88"/>
        <v>10</v>
      </c>
      <c r="F411" s="28">
        <v>47680.682000000001</v>
      </c>
      <c r="G411" s="28">
        <f t="shared" si="89"/>
        <v>476806.82</v>
      </c>
      <c r="H411" s="6"/>
      <c r="I411" s="28">
        <f t="shared" si="90"/>
        <v>0</v>
      </c>
      <c r="J411" s="42"/>
      <c r="K411" s="27">
        <f t="shared" si="91"/>
        <v>0</v>
      </c>
      <c r="L411" s="43">
        <v>10</v>
      </c>
      <c r="M411" s="27">
        <f t="shared" si="92"/>
        <v>476806.82</v>
      </c>
      <c r="N411" s="44"/>
      <c r="O411" s="27">
        <f t="shared" si="93"/>
        <v>0</v>
      </c>
      <c r="P411" s="6"/>
      <c r="Q411" s="27">
        <f t="shared" si="94"/>
        <v>0</v>
      </c>
      <c r="R411" s="6"/>
      <c r="S411" s="27">
        <f t="shared" si="95"/>
        <v>0</v>
      </c>
      <c r="T411" s="45"/>
      <c r="U411" s="27">
        <f t="shared" si="96"/>
        <v>0</v>
      </c>
      <c r="V411" s="6"/>
      <c r="W411" s="27">
        <f t="shared" si="97"/>
        <v>0</v>
      </c>
      <c r="X411" s="6"/>
      <c r="Y411" s="27">
        <f t="shared" si="98"/>
        <v>0</v>
      </c>
      <c r="Z411" s="23" t="s">
        <v>32</v>
      </c>
      <c r="AA411" s="1" t="s">
        <v>76</v>
      </c>
    </row>
    <row r="412" spans="1:27" x14ac:dyDescent="0.25">
      <c r="A412" s="38">
        <v>410</v>
      </c>
      <c r="B412" s="39" t="s">
        <v>1985</v>
      </c>
      <c r="C412" s="40" t="s">
        <v>46</v>
      </c>
      <c r="D412" s="47" t="s">
        <v>359</v>
      </c>
      <c r="E412" s="41">
        <f t="shared" si="88"/>
        <v>40</v>
      </c>
      <c r="F412" s="28">
        <v>39825.194499999998</v>
      </c>
      <c r="G412" s="28">
        <f t="shared" si="89"/>
        <v>1593007.7799999998</v>
      </c>
      <c r="H412" s="6"/>
      <c r="I412" s="28">
        <f t="shared" si="90"/>
        <v>0</v>
      </c>
      <c r="J412" s="42">
        <v>1</v>
      </c>
      <c r="K412" s="27">
        <f t="shared" si="91"/>
        <v>39825.194499999998</v>
      </c>
      <c r="L412" s="43">
        <v>2</v>
      </c>
      <c r="M412" s="27">
        <f t="shared" si="92"/>
        <v>79650.388999999996</v>
      </c>
      <c r="N412" s="44"/>
      <c r="O412" s="27">
        <f t="shared" si="93"/>
        <v>0</v>
      </c>
      <c r="P412" s="6">
        <v>4</v>
      </c>
      <c r="Q412" s="27">
        <f t="shared" si="94"/>
        <v>159300.77799999999</v>
      </c>
      <c r="R412" s="6"/>
      <c r="S412" s="27">
        <f t="shared" si="95"/>
        <v>0</v>
      </c>
      <c r="T412" s="45"/>
      <c r="U412" s="27">
        <f t="shared" si="96"/>
        <v>0</v>
      </c>
      <c r="V412" s="6">
        <v>1</v>
      </c>
      <c r="W412" s="27">
        <f t="shared" si="97"/>
        <v>39825.194499999998</v>
      </c>
      <c r="X412" s="6">
        <v>32</v>
      </c>
      <c r="Y412" s="27">
        <f t="shared" si="98"/>
        <v>1274406.2239999999</v>
      </c>
      <c r="Z412" s="23" t="s">
        <v>32</v>
      </c>
      <c r="AA412" s="1" t="s">
        <v>48</v>
      </c>
    </row>
    <row r="413" spans="1:27" ht="27" x14ac:dyDescent="0.25">
      <c r="A413" s="38">
        <v>411</v>
      </c>
      <c r="B413" s="39" t="s">
        <v>1986</v>
      </c>
      <c r="C413" s="40" t="s">
        <v>46</v>
      </c>
      <c r="D413" s="40" t="s">
        <v>359</v>
      </c>
      <c r="E413" s="41">
        <f t="shared" si="88"/>
        <v>4</v>
      </c>
      <c r="F413" s="28">
        <v>79526.578999999998</v>
      </c>
      <c r="G413" s="28">
        <f t="shared" si="89"/>
        <v>318106.31599999999</v>
      </c>
      <c r="H413" s="6"/>
      <c r="I413" s="28">
        <f t="shared" si="90"/>
        <v>0</v>
      </c>
      <c r="J413" s="42"/>
      <c r="K413" s="27">
        <f t="shared" si="91"/>
        <v>0</v>
      </c>
      <c r="L413" s="44"/>
      <c r="M413" s="27">
        <f t="shared" si="92"/>
        <v>0</v>
      </c>
      <c r="N413" s="44"/>
      <c r="O413" s="27">
        <f t="shared" si="93"/>
        <v>0</v>
      </c>
      <c r="P413" s="6">
        <v>4</v>
      </c>
      <c r="Q413" s="27">
        <f t="shared" si="94"/>
        <v>318106.31599999999</v>
      </c>
      <c r="R413" s="6"/>
      <c r="S413" s="27">
        <f t="shared" si="95"/>
        <v>0</v>
      </c>
      <c r="T413" s="45"/>
      <c r="U413" s="27">
        <f t="shared" si="96"/>
        <v>0</v>
      </c>
      <c r="V413" s="6"/>
      <c r="W413" s="27">
        <f t="shared" si="97"/>
        <v>0</v>
      </c>
      <c r="X413" s="6"/>
      <c r="Y413" s="27">
        <f t="shared" si="98"/>
        <v>0</v>
      </c>
      <c r="Z413" s="23" t="s">
        <v>32</v>
      </c>
      <c r="AA413" s="1" t="s">
        <v>37</v>
      </c>
    </row>
    <row r="414" spans="1:27" x14ac:dyDescent="0.25">
      <c r="A414" s="38">
        <v>412</v>
      </c>
      <c r="B414" s="39" t="s">
        <v>1987</v>
      </c>
      <c r="C414" s="40" t="s">
        <v>46</v>
      </c>
      <c r="D414" s="47" t="s">
        <v>359</v>
      </c>
      <c r="E414" s="41">
        <f t="shared" si="88"/>
        <v>55</v>
      </c>
      <c r="F414" s="28">
        <v>75286.992200000008</v>
      </c>
      <c r="G414" s="28">
        <f t="shared" si="89"/>
        <v>4140784.5710000005</v>
      </c>
      <c r="H414" s="6"/>
      <c r="I414" s="28">
        <f t="shared" si="90"/>
        <v>0</v>
      </c>
      <c r="J414" s="42"/>
      <c r="K414" s="27">
        <f t="shared" si="91"/>
        <v>0</v>
      </c>
      <c r="L414" s="44"/>
      <c r="M414" s="27">
        <f t="shared" si="92"/>
        <v>0</v>
      </c>
      <c r="N414" s="44"/>
      <c r="O414" s="27">
        <f t="shared" si="93"/>
        <v>0</v>
      </c>
      <c r="P414" s="6">
        <v>7</v>
      </c>
      <c r="Q414" s="27">
        <f t="shared" si="94"/>
        <v>527008.94540000008</v>
      </c>
      <c r="R414" s="6"/>
      <c r="S414" s="27">
        <f t="shared" si="95"/>
        <v>0</v>
      </c>
      <c r="T414" s="45"/>
      <c r="U414" s="27">
        <f t="shared" si="96"/>
        <v>0</v>
      </c>
      <c r="V414" s="6"/>
      <c r="W414" s="27">
        <f t="shared" si="97"/>
        <v>0</v>
      </c>
      <c r="X414" s="6">
        <v>48</v>
      </c>
      <c r="Y414" s="27">
        <f t="shared" si="98"/>
        <v>3613775.6256000004</v>
      </c>
      <c r="Z414" s="23" t="s">
        <v>32</v>
      </c>
      <c r="AA414" s="1" t="s">
        <v>48</v>
      </c>
    </row>
    <row r="415" spans="1:27" ht="27" x14ac:dyDescent="0.25">
      <c r="A415" s="38">
        <v>413</v>
      </c>
      <c r="B415" s="39" t="s">
        <v>1988</v>
      </c>
      <c r="C415" s="40" t="s">
        <v>46</v>
      </c>
      <c r="D415" s="47" t="s">
        <v>359</v>
      </c>
      <c r="E415" s="41">
        <f t="shared" si="88"/>
        <v>4</v>
      </c>
      <c r="F415" s="28">
        <v>75286.992200000008</v>
      </c>
      <c r="G415" s="28">
        <f t="shared" si="89"/>
        <v>301147.96880000003</v>
      </c>
      <c r="H415" s="6"/>
      <c r="I415" s="28">
        <f t="shared" si="90"/>
        <v>0</v>
      </c>
      <c r="J415" s="42"/>
      <c r="K415" s="27">
        <f t="shared" si="91"/>
        <v>0</v>
      </c>
      <c r="L415" s="44"/>
      <c r="M415" s="27">
        <f t="shared" si="92"/>
        <v>0</v>
      </c>
      <c r="N415" s="44"/>
      <c r="O415" s="27">
        <f t="shared" si="93"/>
        <v>0</v>
      </c>
      <c r="P415" s="6">
        <v>4</v>
      </c>
      <c r="Q415" s="27">
        <f t="shared" si="94"/>
        <v>301147.96880000003</v>
      </c>
      <c r="R415" s="6"/>
      <c r="S415" s="27">
        <f t="shared" si="95"/>
        <v>0</v>
      </c>
      <c r="T415" s="45"/>
      <c r="U415" s="27">
        <f t="shared" si="96"/>
        <v>0</v>
      </c>
      <c r="V415" s="6"/>
      <c r="W415" s="27">
        <f t="shared" si="97"/>
        <v>0</v>
      </c>
      <c r="X415" s="6"/>
      <c r="Y415" s="27">
        <f t="shared" si="98"/>
        <v>0</v>
      </c>
      <c r="Z415" s="23" t="s">
        <v>32</v>
      </c>
      <c r="AA415" s="1" t="s">
        <v>37</v>
      </c>
    </row>
    <row r="416" spans="1:27" x14ac:dyDescent="0.25">
      <c r="A416" s="38">
        <v>414</v>
      </c>
      <c r="B416" s="39" t="s">
        <v>1989</v>
      </c>
      <c r="C416" s="40" t="s">
        <v>46</v>
      </c>
      <c r="D416" s="40" t="s">
        <v>359</v>
      </c>
      <c r="E416" s="41">
        <f t="shared" si="88"/>
        <v>37</v>
      </c>
      <c r="F416" s="28">
        <v>79590.568100000004</v>
      </c>
      <c r="G416" s="28">
        <f t="shared" si="89"/>
        <v>2944851.0197000001</v>
      </c>
      <c r="H416" s="6"/>
      <c r="I416" s="28">
        <f t="shared" si="90"/>
        <v>0</v>
      </c>
      <c r="J416" s="42"/>
      <c r="K416" s="27">
        <f t="shared" si="91"/>
        <v>0</v>
      </c>
      <c r="L416" s="44"/>
      <c r="M416" s="27">
        <f t="shared" si="92"/>
        <v>0</v>
      </c>
      <c r="N416" s="44"/>
      <c r="O416" s="27">
        <f t="shared" si="93"/>
        <v>0</v>
      </c>
      <c r="P416" s="6">
        <v>4</v>
      </c>
      <c r="Q416" s="27">
        <f t="shared" si="94"/>
        <v>318362.27240000002</v>
      </c>
      <c r="R416" s="6"/>
      <c r="S416" s="27">
        <f t="shared" si="95"/>
        <v>0</v>
      </c>
      <c r="T416" s="45"/>
      <c r="U416" s="27">
        <f t="shared" si="96"/>
        <v>0</v>
      </c>
      <c r="V416" s="6"/>
      <c r="W416" s="27">
        <f t="shared" si="97"/>
        <v>0</v>
      </c>
      <c r="X416" s="6">
        <v>33</v>
      </c>
      <c r="Y416" s="27">
        <f t="shared" si="98"/>
        <v>2626488.7472999999</v>
      </c>
      <c r="Z416" s="23" t="s">
        <v>32</v>
      </c>
      <c r="AA416" s="1" t="s">
        <v>48</v>
      </c>
    </row>
    <row r="417" spans="1:27" ht="27" x14ac:dyDescent="0.25">
      <c r="A417" s="38">
        <v>415</v>
      </c>
      <c r="B417" s="39" t="s">
        <v>1990</v>
      </c>
      <c r="C417" s="40" t="s">
        <v>46</v>
      </c>
      <c r="D417" s="47" t="s">
        <v>359</v>
      </c>
      <c r="E417" s="41">
        <f t="shared" si="88"/>
        <v>1</v>
      </c>
      <c r="F417" s="28">
        <v>78330.960600000006</v>
      </c>
      <c r="G417" s="28">
        <f t="shared" si="89"/>
        <v>78330.960600000006</v>
      </c>
      <c r="H417" s="6"/>
      <c r="I417" s="28">
        <f t="shared" si="90"/>
        <v>0</v>
      </c>
      <c r="J417" s="42"/>
      <c r="K417" s="27">
        <f t="shared" si="91"/>
        <v>0</v>
      </c>
      <c r="L417" s="44"/>
      <c r="M417" s="27">
        <f t="shared" si="92"/>
        <v>0</v>
      </c>
      <c r="N417" s="44"/>
      <c r="O417" s="27">
        <f t="shared" si="93"/>
        <v>0</v>
      </c>
      <c r="P417" s="6">
        <v>1</v>
      </c>
      <c r="Q417" s="27">
        <f t="shared" si="94"/>
        <v>78330.960600000006</v>
      </c>
      <c r="R417" s="6"/>
      <c r="S417" s="27">
        <f t="shared" si="95"/>
        <v>0</v>
      </c>
      <c r="T417" s="45"/>
      <c r="U417" s="27">
        <f t="shared" si="96"/>
        <v>0</v>
      </c>
      <c r="V417" s="6"/>
      <c r="W417" s="27">
        <f t="shared" si="97"/>
        <v>0</v>
      </c>
      <c r="X417" s="6"/>
      <c r="Y417" s="27">
        <f t="shared" si="98"/>
        <v>0</v>
      </c>
      <c r="Z417" s="23" t="s">
        <v>32</v>
      </c>
      <c r="AA417" s="1" t="s">
        <v>37</v>
      </c>
    </row>
    <row r="418" spans="1:27" ht="27" x14ac:dyDescent="0.25">
      <c r="A418" s="38">
        <v>416</v>
      </c>
      <c r="B418" s="39" t="s">
        <v>1991</v>
      </c>
      <c r="C418" s="40" t="s">
        <v>46</v>
      </c>
      <c r="D418" s="47" t="s">
        <v>359</v>
      </c>
      <c r="E418" s="41">
        <f t="shared" si="88"/>
        <v>2</v>
      </c>
      <c r="F418" s="28">
        <v>90736.029600000009</v>
      </c>
      <c r="G418" s="28">
        <f t="shared" si="89"/>
        <v>181472.05920000002</v>
      </c>
      <c r="H418" s="6"/>
      <c r="I418" s="28">
        <f t="shared" si="90"/>
        <v>0</v>
      </c>
      <c r="J418" s="42"/>
      <c r="K418" s="27">
        <f t="shared" si="91"/>
        <v>0</v>
      </c>
      <c r="L418" s="43">
        <v>1</v>
      </c>
      <c r="M418" s="27">
        <f t="shared" si="92"/>
        <v>90736.029600000009</v>
      </c>
      <c r="N418" s="44"/>
      <c r="O418" s="27">
        <f t="shared" si="93"/>
        <v>0</v>
      </c>
      <c r="P418" s="6">
        <v>1</v>
      </c>
      <c r="Q418" s="27">
        <f t="shared" si="94"/>
        <v>90736.029600000009</v>
      </c>
      <c r="R418" s="6"/>
      <c r="S418" s="27">
        <f t="shared" si="95"/>
        <v>0</v>
      </c>
      <c r="T418" s="45"/>
      <c r="U418" s="27">
        <f t="shared" si="96"/>
        <v>0</v>
      </c>
      <c r="V418" s="6"/>
      <c r="W418" s="27">
        <f t="shared" si="97"/>
        <v>0</v>
      </c>
      <c r="X418" s="6"/>
      <c r="Y418" s="27">
        <f t="shared" si="98"/>
        <v>0</v>
      </c>
      <c r="Z418" s="23" t="s">
        <v>32</v>
      </c>
      <c r="AA418" s="1" t="s">
        <v>76</v>
      </c>
    </row>
    <row r="419" spans="1:27" x14ac:dyDescent="0.25">
      <c r="A419" s="38">
        <v>417</v>
      </c>
      <c r="B419" s="39" t="s">
        <v>1992</v>
      </c>
      <c r="C419" s="40" t="s">
        <v>46</v>
      </c>
      <c r="D419" s="47" t="s">
        <v>359</v>
      </c>
      <c r="E419" s="41">
        <f t="shared" si="88"/>
        <v>5</v>
      </c>
      <c r="F419" s="28">
        <v>185780.32496263215</v>
      </c>
      <c r="G419" s="28">
        <f t="shared" si="89"/>
        <v>928901.62481316074</v>
      </c>
      <c r="H419" s="6"/>
      <c r="I419" s="28">
        <f t="shared" si="90"/>
        <v>0</v>
      </c>
      <c r="J419" s="42"/>
      <c r="K419" s="27">
        <f t="shared" si="91"/>
        <v>0</v>
      </c>
      <c r="L419" s="44"/>
      <c r="M419" s="27">
        <f t="shared" si="92"/>
        <v>0</v>
      </c>
      <c r="N419" s="44"/>
      <c r="O419" s="27">
        <f t="shared" si="93"/>
        <v>0</v>
      </c>
      <c r="P419" s="6">
        <v>2</v>
      </c>
      <c r="Q419" s="27">
        <f t="shared" si="94"/>
        <v>371560.6499252643</v>
      </c>
      <c r="R419" s="6"/>
      <c r="S419" s="27">
        <f t="shared" si="95"/>
        <v>0</v>
      </c>
      <c r="T419" s="45">
        <v>3</v>
      </c>
      <c r="U419" s="27">
        <f t="shared" si="96"/>
        <v>557340.97488789645</v>
      </c>
      <c r="V419" s="6"/>
      <c r="W419" s="27">
        <f t="shared" si="97"/>
        <v>0</v>
      </c>
      <c r="X419" s="6"/>
      <c r="Y419" s="27">
        <f t="shared" si="98"/>
        <v>0</v>
      </c>
      <c r="Z419" s="23" t="s">
        <v>32</v>
      </c>
      <c r="AA419" s="1" t="s">
        <v>1193</v>
      </c>
    </row>
    <row r="420" spans="1:27" x14ac:dyDescent="0.25">
      <c r="A420" s="38">
        <v>418</v>
      </c>
      <c r="B420" s="39" t="s">
        <v>1993</v>
      </c>
      <c r="C420" s="40" t="s">
        <v>46</v>
      </c>
      <c r="D420" s="47" t="s">
        <v>359</v>
      </c>
      <c r="E420" s="41">
        <f t="shared" si="88"/>
        <v>1</v>
      </c>
      <c r="F420" s="28">
        <v>85990.523000000001</v>
      </c>
      <c r="G420" s="28">
        <f t="shared" si="89"/>
        <v>85990.523000000001</v>
      </c>
      <c r="H420" s="6"/>
      <c r="I420" s="28">
        <f t="shared" si="90"/>
        <v>0</v>
      </c>
      <c r="J420" s="42"/>
      <c r="K420" s="27">
        <f t="shared" si="91"/>
        <v>0</v>
      </c>
      <c r="L420" s="44"/>
      <c r="M420" s="27">
        <f t="shared" si="92"/>
        <v>0</v>
      </c>
      <c r="N420" s="44"/>
      <c r="O420" s="27">
        <f t="shared" si="93"/>
        <v>0</v>
      </c>
      <c r="P420" s="6"/>
      <c r="Q420" s="27">
        <f t="shared" si="94"/>
        <v>0</v>
      </c>
      <c r="R420" s="6">
        <v>1</v>
      </c>
      <c r="S420" s="27">
        <f t="shared" si="95"/>
        <v>85990.523000000001</v>
      </c>
      <c r="T420" s="45"/>
      <c r="U420" s="27">
        <f t="shared" si="96"/>
        <v>0</v>
      </c>
      <c r="V420" s="6"/>
      <c r="W420" s="27">
        <f t="shared" si="97"/>
        <v>0</v>
      </c>
      <c r="X420" s="6"/>
      <c r="Y420" s="27">
        <f t="shared" si="98"/>
        <v>0</v>
      </c>
      <c r="Z420" s="23" t="s">
        <v>32</v>
      </c>
      <c r="AA420" s="1" t="s">
        <v>56</v>
      </c>
    </row>
    <row r="421" spans="1:27" x14ac:dyDescent="0.25">
      <c r="A421" s="38">
        <v>419</v>
      </c>
      <c r="B421" s="39" t="s">
        <v>1994</v>
      </c>
      <c r="C421" s="40" t="s">
        <v>46</v>
      </c>
      <c r="D421" s="51" t="s">
        <v>359</v>
      </c>
      <c r="E421" s="41">
        <f t="shared" si="88"/>
        <v>10</v>
      </c>
      <c r="F421" s="28">
        <v>27972.076533333337</v>
      </c>
      <c r="G421" s="28">
        <f t="shared" si="89"/>
        <v>279720.76533333334</v>
      </c>
      <c r="H421" s="6"/>
      <c r="I421" s="28">
        <f t="shared" si="90"/>
        <v>0</v>
      </c>
      <c r="J421" s="42"/>
      <c r="K421" s="27">
        <f t="shared" si="91"/>
        <v>0</v>
      </c>
      <c r="L421" s="44"/>
      <c r="M421" s="27">
        <f t="shared" si="92"/>
        <v>0</v>
      </c>
      <c r="N421" s="44"/>
      <c r="O421" s="27">
        <f t="shared" si="93"/>
        <v>0</v>
      </c>
      <c r="P421" s="6">
        <v>6</v>
      </c>
      <c r="Q421" s="27">
        <f t="shared" si="94"/>
        <v>167832.45920000001</v>
      </c>
      <c r="R421" s="6">
        <v>4</v>
      </c>
      <c r="S421" s="27">
        <f t="shared" si="95"/>
        <v>111888.30613333335</v>
      </c>
      <c r="T421" s="45"/>
      <c r="U421" s="27">
        <f t="shared" si="96"/>
        <v>0</v>
      </c>
      <c r="V421" s="6"/>
      <c r="W421" s="27">
        <f t="shared" si="97"/>
        <v>0</v>
      </c>
      <c r="X421" s="6"/>
      <c r="Y421" s="27">
        <f t="shared" si="98"/>
        <v>0</v>
      </c>
      <c r="Z421" s="23" t="s">
        <v>32</v>
      </c>
      <c r="AA421" s="1" t="s">
        <v>37</v>
      </c>
    </row>
    <row r="422" spans="1:27" ht="67.5" x14ac:dyDescent="0.25">
      <c r="A422" s="38">
        <v>420</v>
      </c>
      <c r="B422" s="52" t="s">
        <v>1995</v>
      </c>
      <c r="C422" s="50" t="s">
        <v>1996</v>
      </c>
      <c r="D422" s="47" t="s">
        <v>359</v>
      </c>
      <c r="E422" s="41">
        <f t="shared" si="88"/>
        <v>7</v>
      </c>
      <c r="F422" s="28">
        <v>33481.887600000002</v>
      </c>
      <c r="G422" s="28">
        <f t="shared" si="89"/>
        <v>234373.2132</v>
      </c>
      <c r="H422" s="6">
        <v>5</v>
      </c>
      <c r="I422" s="28">
        <f t="shared" si="90"/>
        <v>167409.43800000002</v>
      </c>
      <c r="J422" s="42"/>
      <c r="K422" s="27">
        <f t="shared" si="91"/>
        <v>0</v>
      </c>
      <c r="L422" s="44"/>
      <c r="M422" s="27">
        <f t="shared" si="92"/>
        <v>0</v>
      </c>
      <c r="N422" s="44"/>
      <c r="O422" s="27">
        <f t="shared" si="93"/>
        <v>0</v>
      </c>
      <c r="P422" s="6">
        <v>2</v>
      </c>
      <c r="Q422" s="27">
        <f t="shared" si="94"/>
        <v>66963.775200000004</v>
      </c>
      <c r="R422" s="6"/>
      <c r="S422" s="27">
        <f t="shared" si="95"/>
        <v>0</v>
      </c>
      <c r="T422" s="45"/>
      <c r="U422" s="27">
        <f t="shared" si="96"/>
        <v>0</v>
      </c>
      <c r="V422" s="6"/>
      <c r="W422" s="27">
        <f t="shared" si="97"/>
        <v>0</v>
      </c>
      <c r="X422" s="6"/>
      <c r="Y422" s="27">
        <f t="shared" si="98"/>
        <v>0</v>
      </c>
      <c r="Z422" s="23" t="s">
        <v>31</v>
      </c>
      <c r="AA422" s="1" t="s">
        <v>33</v>
      </c>
    </row>
    <row r="423" spans="1:27" ht="67.5" x14ac:dyDescent="0.25">
      <c r="A423" s="38">
        <v>421</v>
      </c>
      <c r="B423" s="52" t="s">
        <v>1997</v>
      </c>
      <c r="C423" s="50" t="s">
        <v>1996</v>
      </c>
      <c r="D423" s="47" t="s">
        <v>359</v>
      </c>
      <c r="E423" s="41">
        <f t="shared" si="88"/>
        <v>2</v>
      </c>
      <c r="F423" s="28">
        <v>34391</v>
      </c>
      <c r="G423" s="28">
        <f t="shared" si="89"/>
        <v>68782</v>
      </c>
      <c r="H423" s="6">
        <v>2</v>
      </c>
      <c r="I423" s="28">
        <f t="shared" si="90"/>
        <v>68782</v>
      </c>
      <c r="J423" s="42"/>
      <c r="K423" s="27">
        <f t="shared" si="91"/>
        <v>0</v>
      </c>
      <c r="L423" s="44"/>
      <c r="M423" s="27">
        <f t="shared" si="92"/>
        <v>0</v>
      </c>
      <c r="N423" s="44"/>
      <c r="O423" s="27">
        <f t="shared" si="93"/>
        <v>0</v>
      </c>
      <c r="P423" s="6"/>
      <c r="Q423" s="27">
        <f t="shared" si="94"/>
        <v>0</v>
      </c>
      <c r="R423" s="6"/>
      <c r="S423" s="27">
        <f t="shared" si="95"/>
        <v>0</v>
      </c>
      <c r="T423" s="45"/>
      <c r="U423" s="27">
        <f t="shared" si="96"/>
        <v>0</v>
      </c>
      <c r="V423" s="6"/>
      <c r="W423" s="27">
        <f t="shared" si="97"/>
        <v>0</v>
      </c>
      <c r="X423" s="6"/>
      <c r="Y423" s="27">
        <f t="shared" si="98"/>
        <v>0</v>
      </c>
      <c r="Z423" s="23" t="s">
        <v>31</v>
      </c>
      <c r="AA423" s="1" t="s">
        <v>41</v>
      </c>
    </row>
    <row r="424" spans="1:27" ht="67.5" x14ac:dyDescent="0.25">
      <c r="A424" s="38">
        <v>422</v>
      </c>
      <c r="B424" s="52" t="s">
        <v>1998</v>
      </c>
      <c r="C424" s="50" t="s">
        <v>1996</v>
      </c>
      <c r="D424" s="47" t="s">
        <v>359</v>
      </c>
      <c r="E424" s="41">
        <f t="shared" si="88"/>
        <v>1</v>
      </c>
      <c r="F424" s="28">
        <v>39151</v>
      </c>
      <c r="G424" s="28">
        <f t="shared" si="89"/>
        <v>39151</v>
      </c>
      <c r="H424" s="6"/>
      <c r="I424" s="28">
        <f t="shared" si="90"/>
        <v>0</v>
      </c>
      <c r="J424" s="42">
        <v>1</v>
      </c>
      <c r="K424" s="27">
        <f t="shared" si="91"/>
        <v>39151</v>
      </c>
      <c r="L424" s="44"/>
      <c r="M424" s="27">
        <f t="shared" si="92"/>
        <v>0</v>
      </c>
      <c r="N424" s="44"/>
      <c r="O424" s="27">
        <f t="shared" si="93"/>
        <v>0</v>
      </c>
      <c r="P424" s="6"/>
      <c r="Q424" s="27">
        <f t="shared" si="94"/>
        <v>0</v>
      </c>
      <c r="R424" s="6"/>
      <c r="S424" s="27">
        <f t="shared" si="95"/>
        <v>0</v>
      </c>
      <c r="T424" s="45"/>
      <c r="U424" s="27">
        <f t="shared" si="96"/>
        <v>0</v>
      </c>
      <c r="V424" s="6"/>
      <c r="W424" s="27">
        <f t="shared" si="97"/>
        <v>0</v>
      </c>
      <c r="X424" s="6"/>
      <c r="Y424" s="27">
        <f t="shared" si="98"/>
        <v>0</v>
      </c>
      <c r="Z424" s="23" t="s">
        <v>31</v>
      </c>
      <c r="AA424" s="1" t="s">
        <v>41</v>
      </c>
    </row>
    <row r="425" spans="1:27" ht="67.5" x14ac:dyDescent="0.25">
      <c r="A425" s="38">
        <v>423</v>
      </c>
      <c r="B425" s="39" t="s">
        <v>1999</v>
      </c>
      <c r="C425" s="50" t="s">
        <v>1996</v>
      </c>
      <c r="D425" s="47" t="s">
        <v>359</v>
      </c>
      <c r="E425" s="41">
        <f t="shared" si="88"/>
        <v>21</v>
      </c>
      <c r="F425" s="28">
        <v>28040.587169126506</v>
      </c>
      <c r="G425" s="28">
        <f t="shared" si="89"/>
        <v>588852.33055165666</v>
      </c>
      <c r="H425" s="6"/>
      <c r="I425" s="28">
        <f t="shared" si="90"/>
        <v>0</v>
      </c>
      <c r="J425" s="42">
        <v>20</v>
      </c>
      <c r="K425" s="27">
        <f t="shared" si="91"/>
        <v>560811.74338253005</v>
      </c>
      <c r="L425" s="44"/>
      <c r="M425" s="27">
        <f t="shared" si="92"/>
        <v>0</v>
      </c>
      <c r="N425" s="44"/>
      <c r="O425" s="27">
        <f t="shared" si="93"/>
        <v>0</v>
      </c>
      <c r="P425" s="6">
        <v>1</v>
      </c>
      <c r="Q425" s="27">
        <f t="shared" si="94"/>
        <v>28040.587169126506</v>
      </c>
      <c r="R425" s="6"/>
      <c r="S425" s="27">
        <f t="shared" si="95"/>
        <v>0</v>
      </c>
      <c r="T425" s="45"/>
      <c r="U425" s="27">
        <f t="shared" si="96"/>
        <v>0</v>
      </c>
      <c r="V425" s="6"/>
      <c r="W425" s="27">
        <f t="shared" si="97"/>
        <v>0</v>
      </c>
      <c r="X425" s="6"/>
      <c r="Y425" s="27">
        <f t="shared" si="98"/>
        <v>0</v>
      </c>
      <c r="Z425" s="23" t="s">
        <v>31</v>
      </c>
      <c r="AA425" s="1" t="s">
        <v>41</v>
      </c>
    </row>
    <row r="426" spans="1:27" ht="40.5" x14ac:dyDescent="0.25">
      <c r="A426" s="38">
        <v>424</v>
      </c>
      <c r="B426" s="39" t="s">
        <v>2000</v>
      </c>
      <c r="C426" s="50" t="s">
        <v>1996</v>
      </c>
      <c r="D426" s="47" t="s">
        <v>359</v>
      </c>
      <c r="E426" s="41">
        <f t="shared" si="88"/>
        <v>9</v>
      </c>
      <c r="F426" s="28">
        <v>56948.5216</v>
      </c>
      <c r="G426" s="28">
        <f t="shared" si="89"/>
        <v>512536.69439999998</v>
      </c>
      <c r="H426" s="6"/>
      <c r="I426" s="28">
        <f t="shared" si="90"/>
        <v>0</v>
      </c>
      <c r="J426" s="42">
        <v>9</v>
      </c>
      <c r="K426" s="27">
        <f t="shared" si="91"/>
        <v>512536.69439999998</v>
      </c>
      <c r="L426" s="44"/>
      <c r="M426" s="27">
        <f t="shared" si="92"/>
        <v>0</v>
      </c>
      <c r="N426" s="44"/>
      <c r="O426" s="27">
        <f t="shared" si="93"/>
        <v>0</v>
      </c>
      <c r="P426" s="6"/>
      <c r="Q426" s="27">
        <f t="shared" si="94"/>
        <v>0</v>
      </c>
      <c r="R426" s="6"/>
      <c r="S426" s="27">
        <f t="shared" si="95"/>
        <v>0</v>
      </c>
      <c r="T426" s="45"/>
      <c r="U426" s="27">
        <f t="shared" si="96"/>
        <v>0</v>
      </c>
      <c r="V426" s="6"/>
      <c r="W426" s="27">
        <f t="shared" si="97"/>
        <v>0</v>
      </c>
      <c r="X426" s="6"/>
      <c r="Y426" s="27">
        <f t="shared" si="98"/>
        <v>0</v>
      </c>
      <c r="Z426" s="23" t="s">
        <v>31</v>
      </c>
      <c r="AA426" s="1" t="s">
        <v>41</v>
      </c>
    </row>
    <row r="427" spans="1:27" ht="40.5" x14ac:dyDescent="0.25">
      <c r="A427" s="38">
        <v>425</v>
      </c>
      <c r="B427" s="39" t="s">
        <v>2001</v>
      </c>
      <c r="C427" s="40" t="s">
        <v>2002</v>
      </c>
      <c r="D427" s="47" t="s">
        <v>2003</v>
      </c>
      <c r="E427" s="41">
        <f t="shared" si="88"/>
        <v>1</v>
      </c>
      <c r="F427" s="28">
        <v>732670.09700000007</v>
      </c>
      <c r="G427" s="28">
        <f t="shared" si="89"/>
        <v>732670.09700000007</v>
      </c>
      <c r="H427" s="6"/>
      <c r="I427" s="28">
        <f t="shared" si="90"/>
        <v>0</v>
      </c>
      <c r="J427" s="42">
        <v>1</v>
      </c>
      <c r="K427" s="27">
        <f t="shared" si="91"/>
        <v>732670.09700000007</v>
      </c>
      <c r="L427" s="44"/>
      <c r="M427" s="27">
        <f t="shared" si="92"/>
        <v>0</v>
      </c>
      <c r="N427" s="44"/>
      <c r="O427" s="27">
        <f t="shared" si="93"/>
        <v>0</v>
      </c>
      <c r="P427" s="6"/>
      <c r="Q427" s="27">
        <f t="shared" si="94"/>
        <v>0</v>
      </c>
      <c r="R427" s="6"/>
      <c r="S427" s="27">
        <f t="shared" si="95"/>
        <v>0</v>
      </c>
      <c r="T427" s="45"/>
      <c r="U427" s="27">
        <f t="shared" si="96"/>
        <v>0</v>
      </c>
      <c r="V427" s="6"/>
      <c r="W427" s="27">
        <f t="shared" si="97"/>
        <v>0</v>
      </c>
      <c r="X427" s="6"/>
      <c r="Y427" s="27">
        <f t="shared" si="98"/>
        <v>0</v>
      </c>
      <c r="Z427" s="23" t="s">
        <v>31</v>
      </c>
      <c r="AA427" s="1" t="s">
        <v>41</v>
      </c>
    </row>
    <row r="428" spans="1:27" ht="27" x14ac:dyDescent="0.25">
      <c r="A428" s="38">
        <v>426</v>
      </c>
      <c r="B428" s="46" t="s">
        <v>2004</v>
      </c>
      <c r="C428" s="40" t="s">
        <v>1496</v>
      </c>
      <c r="D428" s="46" t="s">
        <v>2005</v>
      </c>
      <c r="E428" s="41">
        <f t="shared" si="88"/>
        <v>3</v>
      </c>
      <c r="F428" s="28">
        <v>65152.5</v>
      </c>
      <c r="G428" s="28">
        <f t="shared" si="89"/>
        <v>195457.5</v>
      </c>
      <c r="H428" s="6"/>
      <c r="I428" s="28">
        <f t="shared" si="90"/>
        <v>0</v>
      </c>
      <c r="J428" s="42"/>
      <c r="K428" s="27">
        <f t="shared" si="91"/>
        <v>0</v>
      </c>
      <c r="L428" s="44"/>
      <c r="M428" s="27">
        <f t="shared" si="92"/>
        <v>0</v>
      </c>
      <c r="N428" s="44"/>
      <c r="O428" s="27">
        <f t="shared" si="93"/>
        <v>0</v>
      </c>
      <c r="P428" s="6"/>
      <c r="Q428" s="27">
        <f t="shared" si="94"/>
        <v>0</v>
      </c>
      <c r="R428" s="6"/>
      <c r="S428" s="27">
        <f t="shared" si="95"/>
        <v>0</v>
      </c>
      <c r="T428" s="45"/>
      <c r="U428" s="27">
        <f t="shared" si="96"/>
        <v>0</v>
      </c>
      <c r="V428" s="6">
        <f>2+1</f>
        <v>3</v>
      </c>
      <c r="W428" s="27">
        <f t="shared" si="97"/>
        <v>195457.5</v>
      </c>
      <c r="X428" s="6"/>
      <c r="Y428" s="27">
        <f t="shared" si="98"/>
        <v>0</v>
      </c>
      <c r="Z428" s="23" t="s">
        <v>32</v>
      </c>
      <c r="AA428" s="1" t="s">
        <v>60</v>
      </c>
    </row>
    <row r="429" spans="1:27" ht="27" x14ac:dyDescent="0.25">
      <c r="A429" s="38">
        <v>427</v>
      </c>
      <c r="B429" s="46" t="s">
        <v>2006</v>
      </c>
      <c r="C429" s="40" t="s">
        <v>1496</v>
      </c>
      <c r="D429" s="46" t="s">
        <v>2005</v>
      </c>
      <c r="E429" s="41">
        <f t="shared" si="88"/>
        <v>2</v>
      </c>
      <c r="F429" s="28">
        <v>98333.666666666672</v>
      </c>
      <c r="G429" s="28">
        <f t="shared" si="89"/>
        <v>196667.33333333334</v>
      </c>
      <c r="H429" s="6"/>
      <c r="I429" s="28">
        <f t="shared" si="90"/>
        <v>0</v>
      </c>
      <c r="J429" s="42"/>
      <c r="K429" s="27">
        <f t="shared" si="91"/>
        <v>0</v>
      </c>
      <c r="L429" s="44"/>
      <c r="M429" s="27">
        <f t="shared" si="92"/>
        <v>0</v>
      </c>
      <c r="N429" s="44"/>
      <c r="O429" s="27">
        <f t="shared" si="93"/>
        <v>0</v>
      </c>
      <c r="P429" s="6"/>
      <c r="Q429" s="27">
        <f t="shared" si="94"/>
        <v>0</v>
      </c>
      <c r="R429" s="6"/>
      <c r="S429" s="27">
        <f t="shared" si="95"/>
        <v>0</v>
      </c>
      <c r="T429" s="45"/>
      <c r="U429" s="27">
        <f t="shared" si="96"/>
        <v>0</v>
      </c>
      <c r="V429" s="6">
        <f>2</f>
        <v>2</v>
      </c>
      <c r="W429" s="27">
        <f t="shared" si="97"/>
        <v>196667.33333333334</v>
      </c>
      <c r="X429" s="6"/>
      <c r="Y429" s="27">
        <f t="shared" si="98"/>
        <v>0</v>
      </c>
      <c r="Z429" s="23" t="s">
        <v>32</v>
      </c>
      <c r="AA429" s="1" t="s">
        <v>60</v>
      </c>
    </row>
    <row r="430" spans="1:27" ht="27" x14ac:dyDescent="0.25">
      <c r="A430" s="38">
        <v>428</v>
      </c>
      <c r="B430" s="39" t="s">
        <v>2007</v>
      </c>
      <c r="C430" s="47" t="s">
        <v>2008</v>
      </c>
      <c r="D430" s="47" t="s">
        <v>1373</v>
      </c>
      <c r="E430" s="41">
        <f t="shared" si="88"/>
        <v>16</v>
      </c>
      <c r="F430" s="28">
        <v>75208</v>
      </c>
      <c r="G430" s="28">
        <f t="shared" si="89"/>
        <v>1203328</v>
      </c>
      <c r="H430" s="6"/>
      <c r="I430" s="28">
        <f t="shared" si="90"/>
        <v>0</v>
      </c>
      <c r="J430" s="42">
        <v>10</v>
      </c>
      <c r="K430" s="27">
        <f t="shared" si="91"/>
        <v>752080</v>
      </c>
      <c r="L430" s="43">
        <v>1</v>
      </c>
      <c r="M430" s="27">
        <f t="shared" si="92"/>
        <v>75208</v>
      </c>
      <c r="N430" s="44"/>
      <c r="O430" s="27">
        <f t="shared" si="93"/>
        <v>0</v>
      </c>
      <c r="P430" s="6">
        <v>4</v>
      </c>
      <c r="Q430" s="27">
        <f t="shared" si="94"/>
        <v>300832</v>
      </c>
      <c r="R430" s="6">
        <v>1</v>
      </c>
      <c r="S430" s="27">
        <f t="shared" si="95"/>
        <v>75208</v>
      </c>
      <c r="T430" s="45"/>
      <c r="U430" s="27">
        <f t="shared" si="96"/>
        <v>0</v>
      </c>
      <c r="V430" s="6"/>
      <c r="W430" s="27">
        <f t="shared" si="97"/>
        <v>0</v>
      </c>
      <c r="X430" s="6"/>
      <c r="Y430" s="27">
        <f t="shared" si="98"/>
        <v>0</v>
      </c>
      <c r="Z430" s="23" t="s">
        <v>31</v>
      </c>
      <c r="AA430" s="1" t="s">
        <v>41</v>
      </c>
    </row>
    <row r="431" spans="1:27" x14ac:dyDescent="0.25">
      <c r="A431" s="38">
        <v>429</v>
      </c>
      <c r="B431" s="39" t="s">
        <v>2009</v>
      </c>
      <c r="C431" s="47" t="s">
        <v>46</v>
      </c>
      <c r="D431" s="47" t="s">
        <v>1373</v>
      </c>
      <c r="E431" s="41">
        <f t="shared" si="88"/>
        <v>11</v>
      </c>
      <c r="F431" s="28">
        <v>90777.404666666684</v>
      </c>
      <c r="G431" s="28">
        <f t="shared" si="89"/>
        <v>998551.45133333351</v>
      </c>
      <c r="H431" s="6">
        <v>2</v>
      </c>
      <c r="I431" s="28">
        <f t="shared" si="90"/>
        <v>181554.80933333337</v>
      </c>
      <c r="J431" s="42">
        <v>5</v>
      </c>
      <c r="K431" s="27">
        <f t="shared" si="91"/>
        <v>453887.02333333343</v>
      </c>
      <c r="L431" s="43">
        <v>1</v>
      </c>
      <c r="M431" s="27">
        <f t="shared" si="92"/>
        <v>90777.404666666684</v>
      </c>
      <c r="N431" s="44"/>
      <c r="O431" s="27">
        <f t="shared" si="93"/>
        <v>0</v>
      </c>
      <c r="P431" s="6">
        <v>1</v>
      </c>
      <c r="Q431" s="27">
        <f t="shared" si="94"/>
        <v>90777.404666666684</v>
      </c>
      <c r="R431" s="6">
        <v>1</v>
      </c>
      <c r="S431" s="27">
        <f t="shared" si="95"/>
        <v>90777.404666666684</v>
      </c>
      <c r="T431" s="45"/>
      <c r="U431" s="27">
        <f t="shared" si="96"/>
        <v>0</v>
      </c>
      <c r="V431" s="6">
        <v>1</v>
      </c>
      <c r="W431" s="27">
        <f t="shared" si="97"/>
        <v>90777.404666666684</v>
      </c>
      <c r="X431" s="6"/>
      <c r="Y431" s="27">
        <f t="shared" si="98"/>
        <v>0</v>
      </c>
      <c r="Z431" s="23" t="s">
        <v>31</v>
      </c>
      <c r="AA431" s="1" t="s">
        <v>41</v>
      </c>
    </row>
    <row r="432" spans="1:27" ht="27" x14ac:dyDescent="0.25">
      <c r="A432" s="38">
        <v>430</v>
      </c>
      <c r="B432" s="52" t="s">
        <v>2010</v>
      </c>
      <c r="C432" s="47" t="s">
        <v>46</v>
      </c>
      <c r="D432" s="47" t="s">
        <v>1417</v>
      </c>
      <c r="E432" s="41">
        <f t="shared" si="88"/>
        <v>7</v>
      </c>
      <c r="F432" s="28">
        <v>443677.93400000001</v>
      </c>
      <c r="G432" s="28">
        <f t="shared" si="89"/>
        <v>3105745.5380000002</v>
      </c>
      <c r="H432" s="6"/>
      <c r="I432" s="28">
        <f t="shared" si="90"/>
        <v>0</v>
      </c>
      <c r="J432" s="42">
        <v>1</v>
      </c>
      <c r="K432" s="27">
        <f t="shared" si="91"/>
        <v>443677.93400000001</v>
      </c>
      <c r="L432" s="43">
        <v>5</v>
      </c>
      <c r="M432" s="27">
        <f t="shared" si="92"/>
        <v>2218389.67</v>
      </c>
      <c r="N432" s="44"/>
      <c r="O432" s="27">
        <f t="shared" si="93"/>
        <v>0</v>
      </c>
      <c r="P432" s="6"/>
      <c r="Q432" s="27">
        <f t="shared" si="94"/>
        <v>0</v>
      </c>
      <c r="R432" s="6"/>
      <c r="S432" s="27">
        <f t="shared" si="95"/>
        <v>0</v>
      </c>
      <c r="T432" s="45"/>
      <c r="U432" s="27">
        <f t="shared" si="96"/>
        <v>0</v>
      </c>
      <c r="V432" s="6">
        <v>1</v>
      </c>
      <c r="W432" s="27">
        <f t="shared" si="97"/>
        <v>443677.93400000001</v>
      </c>
      <c r="X432" s="6"/>
      <c r="Y432" s="27">
        <f t="shared" si="98"/>
        <v>0</v>
      </c>
      <c r="Z432" s="23" t="s">
        <v>31</v>
      </c>
      <c r="AA432" s="1" t="s">
        <v>76</v>
      </c>
    </row>
    <row r="433" spans="1:27" ht="27" x14ac:dyDescent="0.25">
      <c r="A433" s="38">
        <v>431</v>
      </c>
      <c r="B433" s="52" t="s">
        <v>2011</v>
      </c>
      <c r="C433" s="47" t="s">
        <v>46</v>
      </c>
      <c r="D433" s="47" t="s">
        <v>1417</v>
      </c>
      <c r="E433" s="41">
        <f t="shared" si="88"/>
        <v>4</v>
      </c>
      <c r="F433" s="28">
        <v>462079.05040000001</v>
      </c>
      <c r="G433" s="28">
        <f t="shared" si="89"/>
        <v>1848316.2016</v>
      </c>
      <c r="H433" s="6"/>
      <c r="I433" s="28">
        <f t="shared" si="90"/>
        <v>0</v>
      </c>
      <c r="J433" s="42">
        <v>1</v>
      </c>
      <c r="K433" s="27">
        <f t="shared" si="91"/>
        <v>462079.05040000001</v>
      </c>
      <c r="L433" s="43">
        <v>3</v>
      </c>
      <c r="M433" s="27">
        <f t="shared" si="92"/>
        <v>1386237.1512</v>
      </c>
      <c r="N433" s="44"/>
      <c r="O433" s="27">
        <f t="shared" si="93"/>
        <v>0</v>
      </c>
      <c r="P433" s="6"/>
      <c r="Q433" s="27">
        <f t="shared" si="94"/>
        <v>0</v>
      </c>
      <c r="R433" s="6"/>
      <c r="S433" s="27">
        <f t="shared" si="95"/>
        <v>0</v>
      </c>
      <c r="T433" s="45"/>
      <c r="U433" s="27">
        <f t="shared" si="96"/>
        <v>0</v>
      </c>
      <c r="V433" s="6"/>
      <c r="W433" s="27">
        <f t="shared" si="97"/>
        <v>0</v>
      </c>
      <c r="X433" s="6"/>
      <c r="Y433" s="27">
        <f t="shared" si="98"/>
        <v>0</v>
      </c>
      <c r="Z433" s="23" t="s">
        <v>31</v>
      </c>
      <c r="AA433" s="1" t="s">
        <v>76</v>
      </c>
    </row>
    <row r="434" spans="1:27" ht="27" x14ac:dyDescent="0.25">
      <c r="A434" s="38">
        <v>432</v>
      </c>
      <c r="B434" s="39" t="s">
        <v>2012</v>
      </c>
      <c r="C434" s="47" t="s">
        <v>46</v>
      </c>
      <c r="D434" s="47" t="s">
        <v>1417</v>
      </c>
      <c r="E434" s="41">
        <f t="shared" si="88"/>
        <v>3</v>
      </c>
      <c r="F434" s="28">
        <v>503830.63640000002</v>
      </c>
      <c r="G434" s="28">
        <f t="shared" si="89"/>
        <v>1511491.9092000001</v>
      </c>
      <c r="H434" s="6"/>
      <c r="I434" s="28">
        <f t="shared" si="90"/>
        <v>0</v>
      </c>
      <c r="J434" s="42">
        <v>1</v>
      </c>
      <c r="K434" s="27">
        <f t="shared" si="91"/>
        <v>503830.63640000002</v>
      </c>
      <c r="L434" s="43">
        <v>2</v>
      </c>
      <c r="M434" s="27">
        <f t="shared" si="92"/>
        <v>1007661.2728</v>
      </c>
      <c r="N434" s="44"/>
      <c r="O434" s="27">
        <f t="shared" si="93"/>
        <v>0</v>
      </c>
      <c r="P434" s="6"/>
      <c r="Q434" s="27">
        <f t="shared" si="94"/>
        <v>0</v>
      </c>
      <c r="R434" s="6"/>
      <c r="S434" s="27">
        <f t="shared" si="95"/>
        <v>0</v>
      </c>
      <c r="T434" s="45"/>
      <c r="U434" s="27">
        <f t="shared" si="96"/>
        <v>0</v>
      </c>
      <c r="V434" s="6"/>
      <c r="W434" s="27">
        <f t="shared" si="97"/>
        <v>0</v>
      </c>
      <c r="X434" s="6"/>
      <c r="Y434" s="27">
        <f t="shared" si="98"/>
        <v>0</v>
      </c>
      <c r="Z434" s="23" t="s">
        <v>31</v>
      </c>
      <c r="AA434" s="1" t="s">
        <v>76</v>
      </c>
    </row>
    <row r="435" spans="1:27" ht="27" x14ac:dyDescent="0.25">
      <c r="A435" s="38">
        <v>433</v>
      </c>
      <c r="B435" s="39" t="s">
        <v>2013</v>
      </c>
      <c r="C435" s="47" t="s">
        <v>46</v>
      </c>
      <c r="D435" s="47" t="s">
        <v>1373</v>
      </c>
      <c r="E435" s="41">
        <f t="shared" si="88"/>
        <v>2</v>
      </c>
      <c r="F435" s="28">
        <v>506521.83400000003</v>
      </c>
      <c r="G435" s="28">
        <f t="shared" si="89"/>
        <v>1013043.6680000001</v>
      </c>
      <c r="H435" s="6"/>
      <c r="I435" s="28">
        <f t="shared" si="90"/>
        <v>0</v>
      </c>
      <c r="J435" s="42"/>
      <c r="K435" s="27">
        <f t="shared" si="91"/>
        <v>0</v>
      </c>
      <c r="L435" s="43">
        <v>1</v>
      </c>
      <c r="M435" s="27">
        <f t="shared" si="92"/>
        <v>506521.83400000003</v>
      </c>
      <c r="N435" s="44"/>
      <c r="O435" s="27">
        <f t="shared" si="93"/>
        <v>0</v>
      </c>
      <c r="P435" s="6"/>
      <c r="Q435" s="27">
        <f t="shared" si="94"/>
        <v>0</v>
      </c>
      <c r="R435" s="6"/>
      <c r="S435" s="27">
        <f t="shared" si="95"/>
        <v>0</v>
      </c>
      <c r="T435" s="45"/>
      <c r="U435" s="27">
        <f t="shared" si="96"/>
        <v>0</v>
      </c>
      <c r="V435" s="6">
        <v>1</v>
      </c>
      <c r="W435" s="27">
        <f t="shared" si="97"/>
        <v>506521.83400000003</v>
      </c>
      <c r="X435" s="6"/>
      <c r="Y435" s="27">
        <f t="shared" si="98"/>
        <v>0</v>
      </c>
      <c r="Z435" s="23" t="s">
        <v>31</v>
      </c>
      <c r="AA435" s="1" t="s">
        <v>76</v>
      </c>
    </row>
    <row r="436" spans="1:27" ht="27" x14ac:dyDescent="0.25">
      <c r="A436" s="38">
        <v>434</v>
      </c>
      <c r="B436" s="39" t="s">
        <v>2014</v>
      </c>
      <c r="C436" s="40" t="s">
        <v>2015</v>
      </c>
      <c r="D436" s="47" t="s">
        <v>359</v>
      </c>
      <c r="E436" s="41">
        <f t="shared" ref="E436:E486" si="99">+H436+J436+L436+N436+P436+R436+T436+V436+X436</f>
        <v>4</v>
      </c>
      <c r="F436" s="28">
        <v>80839.332615778054</v>
      </c>
      <c r="G436" s="28">
        <f t="shared" ref="G436:G486" si="100">+IFERROR(E436*F436," ")</f>
        <v>323357.33046311222</v>
      </c>
      <c r="H436" s="6"/>
      <c r="I436" s="28">
        <f t="shared" ref="I436:I486" si="101">+IFERROR(H436*$F436," ")</f>
        <v>0</v>
      </c>
      <c r="J436" s="42">
        <v>2</v>
      </c>
      <c r="K436" s="27">
        <f t="shared" ref="K436:K486" si="102">+IFERROR(J436*$F436," ")</f>
        <v>161678.66523155611</v>
      </c>
      <c r="L436" s="44"/>
      <c r="M436" s="27">
        <f t="shared" ref="M436:M486" si="103">+IFERROR(L436*$F436," ")</f>
        <v>0</v>
      </c>
      <c r="N436" s="44"/>
      <c r="O436" s="27">
        <f t="shared" ref="O436:O486" si="104">+IFERROR(N436*$F436," ")</f>
        <v>0</v>
      </c>
      <c r="P436" s="6"/>
      <c r="Q436" s="27">
        <f t="shared" ref="Q436:Q486" si="105">+IFERROR(P436*$F436," ")</f>
        <v>0</v>
      </c>
      <c r="R436" s="6"/>
      <c r="S436" s="27">
        <f t="shared" ref="S436:S486" si="106">+IFERROR(R436*$F436," ")</f>
        <v>0</v>
      </c>
      <c r="T436" s="45"/>
      <c r="U436" s="27">
        <f t="shared" ref="U436:U486" si="107">+IFERROR(T436*$F436," ")</f>
        <v>0</v>
      </c>
      <c r="V436" s="6">
        <f>1+1</f>
        <v>2</v>
      </c>
      <c r="W436" s="27">
        <f t="shared" ref="W436:W486" si="108">+IFERROR(V436*$F436," ")</f>
        <v>161678.66523155611</v>
      </c>
      <c r="X436" s="6"/>
      <c r="Y436" s="27">
        <f t="shared" ref="Y436:Y486" si="109">+IFERROR(X436*$F436," ")</f>
        <v>0</v>
      </c>
      <c r="Z436" s="23" t="s">
        <v>31</v>
      </c>
      <c r="AA436" s="1" t="s">
        <v>41</v>
      </c>
    </row>
    <row r="437" spans="1:27" x14ac:dyDescent="0.25">
      <c r="A437" s="38">
        <v>435</v>
      </c>
      <c r="B437" s="39" t="s">
        <v>2016</v>
      </c>
      <c r="C437" s="40" t="s">
        <v>46</v>
      </c>
      <c r="D437" s="47" t="s">
        <v>359</v>
      </c>
      <c r="E437" s="41">
        <f t="shared" si="99"/>
        <v>2</v>
      </c>
      <c r="F437" s="28">
        <v>31421.95</v>
      </c>
      <c r="G437" s="28">
        <f t="shared" si="100"/>
        <v>62843.9</v>
      </c>
      <c r="H437" s="6"/>
      <c r="I437" s="28">
        <f t="shared" si="101"/>
        <v>0</v>
      </c>
      <c r="J437" s="42">
        <v>1</v>
      </c>
      <c r="K437" s="27">
        <f t="shared" si="102"/>
        <v>31421.95</v>
      </c>
      <c r="L437" s="44"/>
      <c r="M437" s="27">
        <f t="shared" si="103"/>
        <v>0</v>
      </c>
      <c r="N437" s="44"/>
      <c r="O437" s="27">
        <f t="shared" si="104"/>
        <v>0</v>
      </c>
      <c r="P437" s="6"/>
      <c r="Q437" s="27">
        <f t="shared" si="105"/>
        <v>0</v>
      </c>
      <c r="R437" s="6"/>
      <c r="S437" s="27">
        <f t="shared" si="106"/>
        <v>0</v>
      </c>
      <c r="T437" s="45"/>
      <c r="U437" s="27">
        <f t="shared" si="107"/>
        <v>0</v>
      </c>
      <c r="V437" s="6">
        <v>1</v>
      </c>
      <c r="W437" s="27">
        <f t="shared" si="108"/>
        <v>31421.95</v>
      </c>
      <c r="X437" s="6"/>
      <c r="Y437" s="27">
        <f t="shared" si="109"/>
        <v>0</v>
      </c>
      <c r="Z437" s="23" t="s">
        <v>31</v>
      </c>
      <c r="AA437" s="1" t="s">
        <v>41</v>
      </c>
    </row>
    <row r="438" spans="1:27" ht="27" x14ac:dyDescent="0.25">
      <c r="A438" s="38">
        <v>436</v>
      </c>
      <c r="B438" s="39" t="s">
        <v>2017</v>
      </c>
      <c r="C438" s="40" t="s">
        <v>2018</v>
      </c>
      <c r="D438" s="47" t="s">
        <v>359</v>
      </c>
      <c r="E438" s="41">
        <f t="shared" si="99"/>
        <v>7</v>
      </c>
      <c r="F438" s="28">
        <v>85000.51</v>
      </c>
      <c r="G438" s="28">
        <f t="shared" si="100"/>
        <v>595003.56999999995</v>
      </c>
      <c r="H438" s="6"/>
      <c r="I438" s="28">
        <f t="shared" si="101"/>
        <v>0</v>
      </c>
      <c r="J438" s="42">
        <v>1</v>
      </c>
      <c r="K438" s="27">
        <f t="shared" si="102"/>
        <v>85000.51</v>
      </c>
      <c r="L438" s="44"/>
      <c r="M438" s="27">
        <f t="shared" si="103"/>
        <v>0</v>
      </c>
      <c r="N438" s="44"/>
      <c r="O438" s="27">
        <f t="shared" si="104"/>
        <v>0</v>
      </c>
      <c r="P438" s="6">
        <v>2</v>
      </c>
      <c r="Q438" s="27">
        <f t="shared" si="105"/>
        <v>170001.02</v>
      </c>
      <c r="R438" s="6">
        <v>4</v>
      </c>
      <c r="S438" s="27">
        <f t="shared" si="106"/>
        <v>340002.04</v>
      </c>
      <c r="T438" s="45"/>
      <c r="U438" s="27">
        <f t="shared" si="107"/>
        <v>0</v>
      </c>
      <c r="V438" s="6"/>
      <c r="W438" s="27">
        <f t="shared" si="108"/>
        <v>0</v>
      </c>
      <c r="X438" s="6"/>
      <c r="Y438" s="27">
        <f t="shared" si="109"/>
        <v>0</v>
      </c>
      <c r="Z438" s="23" t="s">
        <v>32</v>
      </c>
      <c r="AA438" s="1" t="s">
        <v>56</v>
      </c>
    </row>
    <row r="439" spans="1:27" ht="40.5" x14ac:dyDescent="0.25">
      <c r="A439" s="38">
        <v>437</v>
      </c>
      <c r="B439" s="46" t="s">
        <v>2019</v>
      </c>
      <c r="C439" s="40" t="s">
        <v>46</v>
      </c>
      <c r="D439" s="47" t="s">
        <v>2020</v>
      </c>
      <c r="E439" s="41">
        <f t="shared" si="99"/>
        <v>4</v>
      </c>
      <c r="F439" s="28">
        <v>27001.1</v>
      </c>
      <c r="G439" s="28">
        <f t="shared" si="100"/>
        <v>108004.4</v>
      </c>
      <c r="H439" s="6"/>
      <c r="I439" s="28">
        <f t="shared" si="101"/>
        <v>0</v>
      </c>
      <c r="J439" s="42">
        <v>1</v>
      </c>
      <c r="K439" s="27">
        <f t="shared" si="102"/>
        <v>27001.1</v>
      </c>
      <c r="L439" s="44"/>
      <c r="M439" s="27">
        <f t="shared" si="103"/>
        <v>0</v>
      </c>
      <c r="N439" s="44"/>
      <c r="O439" s="27">
        <f t="shared" si="104"/>
        <v>0</v>
      </c>
      <c r="P439" s="6"/>
      <c r="Q439" s="27">
        <f t="shared" si="105"/>
        <v>0</v>
      </c>
      <c r="R439" s="6">
        <v>3</v>
      </c>
      <c r="S439" s="27">
        <f t="shared" si="106"/>
        <v>81003.299999999988</v>
      </c>
      <c r="T439" s="45"/>
      <c r="U439" s="27">
        <f t="shared" si="107"/>
        <v>0</v>
      </c>
      <c r="V439" s="6"/>
      <c r="W439" s="27">
        <f t="shared" si="108"/>
        <v>0</v>
      </c>
      <c r="X439" s="6"/>
      <c r="Y439" s="27">
        <f t="shared" si="109"/>
        <v>0</v>
      </c>
      <c r="Z439" s="23" t="s">
        <v>31</v>
      </c>
      <c r="AA439" s="1" t="s">
        <v>56</v>
      </c>
    </row>
    <row r="440" spans="1:27" ht="40.5" x14ac:dyDescent="0.25">
      <c r="A440" s="38">
        <v>438</v>
      </c>
      <c r="B440" s="52" t="s">
        <v>2021</v>
      </c>
      <c r="C440" s="50" t="s">
        <v>2022</v>
      </c>
      <c r="D440" s="47" t="s">
        <v>2023</v>
      </c>
      <c r="E440" s="41">
        <f t="shared" si="99"/>
        <v>3</v>
      </c>
      <c r="F440" s="28">
        <v>416500</v>
      </c>
      <c r="G440" s="28">
        <f t="shared" si="100"/>
        <v>1249500</v>
      </c>
      <c r="H440" s="6"/>
      <c r="I440" s="28">
        <f t="shared" si="101"/>
        <v>0</v>
      </c>
      <c r="J440" s="42">
        <v>1</v>
      </c>
      <c r="K440" s="27">
        <f t="shared" si="102"/>
        <v>416500</v>
      </c>
      <c r="L440" s="43"/>
      <c r="M440" s="27">
        <f t="shared" si="103"/>
        <v>0</v>
      </c>
      <c r="N440" s="44"/>
      <c r="O440" s="27">
        <f t="shared" si="104"/>
        <v>0</v>
      </c>
      <c r="P440" s="6"/>
      <c r="Q440" s="27">
        <f t="shared" si="105"/>
        <v>0</v>
      </c>
      <c r="R440" s="6"/>
      <c r="S440" s="27">
        <f t="shared" si="106"/>
        <v>0</v>
      </c>
      <c r="T440" s="45"/>
      <c r="U440" s="27">
        <f t="shared" si="107"/>
        <v>0</v>
      </c>
      <c r="V440" s="6">
        <v>2</v>
      </c>
      <c r="W440" s="27">
        <f t="shared" si="108"/>
        <v>833000</v>
      </c>
      <c r="X440" s="6"/>
      <c r="Y440" s="27">
        <f t="shared" si="109"/>
        <v>0</v>
      </c>
      <c r="Z440" s="23" t="s">
        <v>31</v>
      </c>
      <c r="AA440" s="1" t="s">
        <v>60</v>
      </c>
    </row>
    <row r="441" spans="1:27" ht="40.5" x14ac:dyDescent="0.25">
      <c r="A441" s="38">
        <v>439</v>
      </c>
      <c r="B441" s="39" t="s">
        <v>2024</v>
      </c>
      <c r="C441" s="50" t="s">
        <v>46</v>
      </c>
      <c r="D441" s="47" t="s">
        <v>359</v>
      </c>
      <c r="E441" s="41">
        <f t="shared" si="99"/>
        <v>5</v>
      </c>
      <c r="F441" s="28">
        <v>479712.30940000003</v>
      </c>
      <c r="G441" s="28">
        <f t="shared" si="100"/>
        <v>2398561.5470000003</v>
      </c>
      <c r="H441" s="6"/>
      <c r="I441" s="28">
        <f t="shared" si="101"/>
        <v>0</v>
      </c>
      <c r="J441" s="42"/>
      <c r="K441" s="27">
        <f t="shared" si="102"/>
        <v>0</v>
      </c>
      <c r="L441" s="44"/>
      <c r="M441" s="27">
        <f t="shared" si="103"/>
        <v>0</v>
      </c>
      <c r="N441" s="44"/>
      <c r="O441" s="27">
        <f t="shared" si="104"/>
        <v>0</v>
      </c>
      <c r="P441" s="6"/>
      <c r="Q441" s="27">
        <f t="shared" si="105"/>
        <v>0</v>
      </c>
      <c r="R441" s="6">
        <v>1</v>
      </c>
      <c r="S441" s="27">
        <f t="shared" si="106"/>
        <v>479712.30940000003</v>
      </c>
      <c r="T441" s="45"/>
      <c r="U441" s="27">
        <f t="shared" si="107"/>
        <v>0</v>
      </c>
      <c r="V441" s="6">
        <v>4</v>
      </c>
      <c r="W441" s="27">
        <f t="shared" si="108"/>
        <v>1918849.2376000001</v>
      </c>
      <c r="X441" s="6"/>
      <c r="Y441" s="27">
        <f t="shared" si="109"/>
        <v>0</v>
      </c>
      <c r="Z441" s="23" t="s">
        <v>31</v>
      </c>
      <c r="AA441" s="1" t="s">
        <v>60</v>
      </c>
    </row>
    <row r="442" spans="1:27" ht="67.5" x14ac:dyDescent="0.25">
      <c r="A442" s="38">
        <v>440</v>
      </c>
      <c r="B442" s="39" t="s">
        <v>2025</v>
      </c>
      <c r="C442" s="50" t="s">
        <v>2026</v>
      </c>
      <c r="D442" s="47" t="s">
        <v>359</v>
      </c>
      <c r="E442" s="41">
        <f t="shared" si="99"/>
        <v>2</v>
      </c>
      <c r="F442" s="28">
        <v>37039.877800000002</v>
      </c>
      <c r="G442" s="28">
        <f t="shared" si="100"/>
        <v>74079.755600000004</v>
      </c>
      <c r="H442" s="6"/>
      <c r="I442" s="28">
        <f t="shared" si="101"/>
        <v>0</v>
      </c>
      <c r="J442" s="42">
        <v>1</v>
      </c>
      <c r="K442" s="27">
        <f t="shared" si="102"/>
        <v>37039.877800000002</v>
      </c>
      <c r="L442" s="43"/>
      <c r="M442" s="27">
        <f t="shared" si="103"/>
        <v>0</v>
      </c>
      <c r="N442" s="44"/>
      <c r="O442" s="27">
        <f t="shared" si="104"/>
        <v>0</v>
      </c>
      <c r="P442" s="6"/>
      <c r="Q442" s="27">
        <f t="shared" si="105"/>
        <v>0</v>
      </c>
      <c r="R442" s="6"/>
      <c r="S442" s="27">
        <f t="shared" si="106"/>
        <v>0</v>
      </c>
      <c r="T442" s="45"/>
      <c r="U442" s="27">
        <f t="shared" si="107"/>
        <v>0</v>
      </c>
      <c r="V442" s="6">
        <v>1</v>
      </c>
      <c r="W442" s="27">
        <f t="shared" si="108"/>
        <v>37039.877800000002</v>
      </c>
      <c r="X442" s="6"/>
      <c r="Y442" s="27">
        <f t="shared" si="109"/>
        <v>0</v>
      </c>
      <c r="Z442" s="23" t="s">
        <v>31</v>
      </c>
      <c r="AA442" s="1" t="s">
        <v>41</v>
      </c>
    </row>
    <row r="443" spans="1:27" ht="67.5" x14ac:dyDescent="0.25">
      <c r="A443" s="38">
        <v>441</v>
      </c>
      <c r="B443" s="39" t="s">
        <v>2027</v>
      </c>
      <c r="C443" s="50" t="s">
        <v>2026</v>
      </c>
      <c r="D443" s="47" t="s">
        <v>359</v>
      </c>
      <c r="E443" s="41">
        <f t="shared" si="99"/>
        <v>5</v>
      </c>
      <c r="F443" s="28">
        <v>75803</v>
      </c>
      <c r="G443" s="28">
        <f t="shared" si="100"/>
        <v>379015</v>
      </c>
      <c r="H443" s="6"/>
      <c r="I443" s="28">
        <f t="shared" si="101"/>
        <v>0</v>
      </c>
      <c r="J443" s="42">
        <v>3</v>
      </c>
      <c r="K443" s="27">
        <f t="shared" si="102"/>
        <v>227409</v>
      </c>
      <c r="L443" s="43"/>
      <c r="M443" s="27">
        <f t="shared" si="103"/>
        <v>0</v>
      </c>
      <c r="N443" s="44"/>
      <c r="O443" s="27">
        <f t="shared" si="104"/>
        <v>0</v>
      </c>
      <c r="P443" s="6"/>
      <c r="Q443" s="27">
        <f t="shared" si="105"/>
        <v>0</v>
      </c>
      <c r="R443" s="6"/>
      <c r="S443" s="27">
        <f t="shared" si="106"/>
        <v>0</v>
      </c>
      <c r="T443" s="45"/>
      <c r="U443" s="27">
        <f t="shared" si="107"/>
        <v>0</v>
      </c>
      <c r="V443" s="6">
        <v>2</v>
      </c>
      <c r="W443" s="27">
        <f t="shared" si="108"/>
        <v>151606</v>
      </c>
      <c r="X443" s="6"/>
      <c r="Y443" s="27">
        <f t="shared" si="109"/>
        <v>0</v>
      </c>
      <c r="Z443" s="23" t="s">
        <v>31</v>
      </c>
      <c r="AA443" s="1" t="s">
        <v>41</v>
      </c>
    </row>
    <row r="444" spans="1:27" ht="40.5" x14ac:dyDescent="0.25">
      <c r="A444" s="38">
        <v>442</v>
      </c>
      <c r="B444" s="53" t="s">
        <v>2028</v>
      </c>
      <c r="C444" s="40" t="s">
        <v>1628</v>
      </c>
      <c r="D444" s="53" t="s">
        <v>359</v>
      </c>
      <c r="E444" s="41">
        <f t="shared" si="99"/>
        <v>20</v>
      </c>
      <c r="F444" s="28">
        <v>42959</v>
      </c>
      <c r="G444" s="28">
        <f t="shared" si="100"/>
        <v>859180</v>
      </c>
      <c r="H444" s="6"/>
      <c r="I444" s="28">
        <f t="shared" si="101"/>
        <v>0</v>
      </c>
      <c r="J444" s="42"/>
      <c r="K444" s="27">
        <f t="shared" si="102"/>
        <v>0</v>
      </c>
      <c r="L444" s="44"/>
      <c r="M444" s="27">
        <f t="shared" si="103"/>
        <v>0</v>
      </c>
      <c r="N444" s="44"/>
      <c r="O444" s="27">
        <f t="shared" si="104"/>
        <v>0</v>
      </c>
      <c r="P444" s="6"/>
      <c r="Q444" s="27">
        <f t="shared" si="105"/>
        <v>0</v>
      </c>
      <c r="R444" s="6"/>
      <c r="S444" s="27">
        <f t="shared" si="106"/>
        <v>0</v>
      </c>
      <c r="T444" s="45"/>
      <c r="U444" s="27">
        <f t="shared" si="107"/>
        <v>0</v>
      </c>
      <c r="V444" s="6">
        <f>20</f>
        <v>20</v>
      </c>
      <c r="W444" s="27">
        <f t="shared" si="108"/>
        <v>859180</v>
      </c>
      <c r="X444" s="6"/>
      <c r="Y444" s="27">
        <f t="shared" si="109"/>
        <v>0</v>
      </c>
      <c r="Z444" s="23" t="s">
        <v>32</v>
      </c>
      <c r="AA444" s="1" t="s">
        <v>60</v>
      </c>
    </row>
    <row r="445" spans="1:27" ht="40.5" x14ac:dyDescent="0.25">
      <c r="A445" s="38">
        <v>443</v>
      </c>
      <c r="B445" s="53" t="s">
        <v>2029</v>
      </c>
      <c r="C445" s="40" t="s">
        <v>1628</v>
      </c>
      <c r="D445" s="53" t="s">
        <v>359</v>
      </c>
      <c r="E445" s="41">
        <f t="shared" si="99"/>
        <v>12</v>
      </c>
      <c r="F445" s="28">
        <v>157253.13711179828</v>
      </c>
      <c r="G445" s="28">
        <f t="shared" si="100"/>
        <v>1887037.6453415793</v>
      </c>
      <c r="H445" s="6"/>
      <c r="I445" s="28">
        <f t="shared" si="101"/>
        <v>0</v>
      </c>
      <c r="J445" s="42"/>
      <c r="K445" s="27">
        <f t="shared" si="102"/>
        <v>0</v>
      </c>
      <c r="L445" s="44"/>
      <c r="M445" s="27">
        <f t="shared" si="103"/>
        <v>0</v>
      </c>
      <c r="N445" s="44"/>
      <c r="O445" s="27">
        <f t="shared" si="104"/>
        <v>0</v>
      </c>
      <c r="P445" s="6"/>
      <c r="Q445" s="27">
        <f t="shared" si="105"/>
        <v>0</v>
      </c>
      <c r="R445" s="6"/>
      <c r="S445" s="27">
        <f t="shared" si="106"/>
        <v>0</v>
      </c>
      <c r="T445" s="45"/>
      <c r="U445" s="27">
        <f t="shared" si="107"/>
        <v>0</v>
      </c>
      <c r="V445" s="6">
        <f>12</f>
        <v>12</v>
      </c>
      <c r="W445" s="27">
        <f t="shared" si="108"/>
        <v>1887037.6453415793</v>
      </c>
      <c r="X445" s="6"/>
      <c r="Y445" s="27">
        <f t="shared" si="109"/>
        <v>0</v>
      </c>
      <c r="Z445" s="23" t="s">
        <v>32</v>
      </c>
      <c r="AA445" s="1" t="s">
        <v>60</v>
      </c>
    </row>
    <row r="446" spans="1:27" ht="40.5" x14ac:dyDescent="0.25">
      <c r="A446" s="38">
        <v>444</v>
      </c>
      <c r="B446" s="39" t="s">
        <v>2030</v>
      </c>
      <c r="C446" s="50" t="s">
        <v>2031</v>
      </c>
      <c r="D446" s="47" t="s">
        <v>359</v>
      </c>
      <c r="E446" s="41">
        <f t="shared" si="99"/>
        <v>6</v>
      </c>
      <c r="F446" s="28">
        <v>52320.333333333336</v>
      </c>
      <c r="G446" s="28">
        <f t="shared" si="100"/>
        <v>313922</v>
      </c>
      <c r="H446" s="6"/>
      <c r="I446" s="28">
        <f t="shared" si="101"/>
        <v>0</v>
      </c>
      <c r="J446" s="42">
        <v>2</v>
      </c>
      <c r="K446" s="27">
        <f t="shared" si="102"/>
        <v>104640.66666666667</v>
      </c>
      <c r="L446" s="43"/>
      <c r="M446" s="27">
        <f t="shared" si="103"/>
        <v>0</v>
      </c>
      <c r="N446" s="44"/>
      <c r="O446" s="27">
        <f t="shared" si="104"/>
        <v>0</v>
      </c>
      <c r="P446" s="6">
        <v>4</v>
      </c>
      <c r="Q446" s="27">
        <f t="shared" si="105"/>
        <v>209281.33333333334</v>
      </c>
      <c r="R446" s="6"/>
      <c r="S446" s="27">
        <f t="shared" si="106"/>
        <v>0</v>
      </c>
      <c r="T446" s="45"/>
      <c r="U446" s="27">
        <f t="shared" si="107"/>
        <v>0</v>
      </c>
      <c r="V446" s="6"/>
      <c r="W446" s="27">
        <f t="shared" si="108"/>
        <v>0</v>
      </c>
      <c r="X446" s="6"/>
      <c r="Y446" s="27">
        <f t="shared" si="109"/>
        <v>0</v>
      </c>
      <c r="Z446" s="23" t="s">
        <v>31</v>
      </c>
      <c r="AA446" s="1" t="s">
        <v>37</v>
      </c>
    </row>
    <row r="447" spans="1:27" ht="40.5" x14ac:dyDescent="0.25">
      <c r="A447" s="38">
        <v>445</v>
      </c>
      <c r="B447" s="39" t="s">
        <v>2032</v>
      </c>
      <c r="C447" s="50" t="s">
        <v>2031</v>
      </c>
      <c r="D447" s="47" t="s">
        <v>359</v>
      </c>
      <c r="E447" s="41">
        <f t="shared" si="99"/>
        <v>6</v>
      </c>
      <c r="F447" s="28">
        <v>45375.652000000002</v>
      </c>
      <c r="G447" s="28">
        <f t="shared" si="100"/>
        <v>272253.91200000001</v>
      </c>
      <c r="H447" s="6"/>
      <c r="I447" s="28">
        <f t="shared" si="101"/>
        <v>0</v>
      </c>
      <c r="J447" s="42">
        <v>2</v>
      </c>
      <c r="K447" s="27">
        <f t="shared" si="102"/>
        <v>90751.304000000004</v>
      </c>
      <c r="L447" s="43"/>
      <c r="M447" s="27">
        <f t="shared" si="103"/>
        <v>0</v>
      </c>
      <c r="N447" s="44"/>
      <c r="O447" s="27">
        <f t="shared" si="104"/>
        <v>0</v>
      </c>
      <c r="P447" s="6">
        <v>4</v>
      </c>
      <c r="Q447" s="27">
        <f t="shared" si="105"/>
        <v>181502.60800000001</v>
      </c>
      <c r="R447" s="6"/>
      <c r="S447" s="27">
        <f t="shared" si="106"/>
        <v>0</v>
      </c>
      <c r="T447" s="45"/>
      <c r="U447" s="27">
        <f t="shared" si="107"/>
        <v>0</v>
      </c>
      <c r="V447" s="6"/>
      <c r="W447" s="27">
        <f t="shared" si="108"/>
        <v>0</v>
      </c>
      <c r="X447" s="6"/>
      <c r="Y447" s="27">
        <f t="shared" si="109"/>
        <v>0</v>
      </c>
      <c r="Z447" s="23" t="s">
        <v>31</v>
      </c>
      <c r="AA447" s="1" t="s">
        <v>37</v>
      </c>
    </row>
    <row r="448" spans="1:27" ht="40.5" x14ac:dyDescent="0.25">
      <c r="A448" s="38">
        <v>446</v>
      </c>
      <c r="B448" s="39" t="s">
        <v>2033</v>
      </c>
      <c r="C448" s="50" t="s">
        <v>2031</v>
      </c>
      <c r="D448" s="47" t="s">
        <v>359</v>
      </c>
      <c r="E448" s="41">
        <f t="shared" si="99"/>
        <v>2</v>
      </c>
      <c r="F448" s="28">
        <v>93623.785499999998</v>
      </c>
      <c r="G448" s="28">
        <f t="shared" si="100"/>
        <v>187247.571</v>
      </c>
      <c r="H448" s="6"/>
      <c r="I448" s="28">
        <f t="shared" si="101"/>
        <v>0</v>
      </c>
      <c r="J448" s="42">
        <v>2</v>
      </c>
      <c r="K448" s="27">
        <f t="shared" si="102"/>
        <v>187247.571</v>
      </c>
      <c r="L448" s="43"/>
      <c r="M448" s="27">
        <f t="shared" si="103"/>
        <v>0</v>
      </c>
      <c r="N448" s="44"/>
      <c r="O448" s="27">
        <f t="shared" si="104"/>
        <v>0</v>
      </c>
      <c r="P448" s="6"/>
      <c r="Q448" s="27">
        <f t="shared" si="105"/>
        <v>0</v>
      </c>
      <c r="R448" s="6"/>
      <c r="S448" s="27">
        <f t="shared" si="106"/>
        <v>0</v>
      </c>
      <c r="T448" s="45"/>
      <c r="U448" s="27">
        <f t="shared" si="107"/>
        <v>0</v>
      </c>
      <c r="V448" s="6"/>
      <c r="W448" s="27">
        <f t="shared" si="108"/>
        <v>0</v>
      </c>
      <c r="X448" s="6"/>
      <c r="Y448" s="27">
        <f t="shared" si="109"/>
        <v>0</v>
      </c>
      <c r="Z448" s="23" t="s">
        <v>31</v>
      </c>
      <c r="AA448" s="1" t="s">
        <v>41</v>
      </c>
    </row>
    <row r="449" spans="1:27" ht="40.5" x14ac:dyDescent="0.25">
      <c r="A449" s="38">
        <v>447</v>
      </c>
      <c r="B449" s="39" t="s">
        <v>2034</v>
      </c>
      <c r="C449" s="50" t="s">
        <v>2031</v>
      </c>
      <c r="D449" s="47" t="s">
        <v>359</v>
      </c>
      <c r="E449" s="41">
        <f t="shared" si="99"/>
        <v>7</v>
      </c>
      <c r="F449" s="28">
        <v>48231.652000000002</v>
      </c>
      <c r="G449" s="28">
        <f t="shared" si="100"/>
        <v>337621.56400000001</v>
      </c>
      <c r="H449" s="6"/>
      <c r="I449" s="28">
        <f t="shared" si="101"/>
        <v>0</v>
      </c>
      <c r="J449" s="42">
        <v>2</v>
      </c>
      <c r="K449" s="27">
        <f t="shared" si="102"/>
        <v>96463.304000000004</v>
      </c>
      <c r="L449" s="43"/>
      <c r="M449" s="27">
        <f t="shared" si="103"/>
        <v>0</v>
      </c>
      <c r="N449" s="44"/>
      <c r="O449" s="27">
        <f t="shared" si="104"/>
        <v>0</v>
      </c>
      <c r="P449" s="6">
        <v>5</v>
      </c>
      <c r="Q449" s="27">
        <f t="shared" si="105"/>
        <v>241158.26</v>
      </c>
      <c r="R449" s="6"/>
      <c r="S449" s="27">
        <f t="shared" si="106"/>
        <v>0</v>
      </c>
      <c r="T449" s="45"/>
      <c r="U449" s="27">
        <f t="shared" si="107"/>
        <v>0</v>
      </c>
      <c r="V449" s="6"/>
      <c r="W449" s="27">
        <f t="shared" si="108"/>
        <v>0</v>
      </c>
      <c r="X449" s="6"/>
      <c r="Y449" s="27">
        <f t="shared" si="109"/>
        <v>0</v>
      </c>
      <c r="Z449" s="23" t="s">
        <v>31</v>
      </c>
      <c r="AA449" s="1" t="s">
        <v>37</v>
      </c>
    </row>
    <row r="450" spans="1:27" ht="81" x14ac:dyDescent="0.25">
      <c r="A450" s="38">
        <v>448</v>
      </c>
      <c r="B450" s="52" t="s">
        <v>2035</v>
      </c>
      <c r="C450" s="62" t="s">
        <v>2031</v>
      </c>
      <c r="D450" s="47" t="s">
        <v>359</v>
      </c>
      <c r="E450" s="41">
        <f t="shared" si="99"/>
        <v>14</v>
      </c>
      <c r="F450" s="28">
        <v>39865</v>
      </c>
      <c r="G450" s="28">
        <f t="shared" si="100"/>
        <v>558110</v>
      </c>
      <c r="H450" s="6">
        <v>5</v>
      </c>
      <c r="I450" s="28">
        <f t="shared" si="101"/>
        <v>199325</v>
      </c>
      <c r="J450" s="42">
        <v>5</v>
      </c>
      <c r="K450" s="27">
        <f t="shared" si="102"/>
        <v>199325</v>
      </c>
      <c r="L450" s="43"/>
      <c r="M450" s="27">
        <f t="shared" si="103"/>
        <v>0</v>
      </c>
      <c r="N450" s="44"/>
      <c r="O450" s="27">
        <f t="shared" si="104"/>
        <v>0</v>
      </c>
      <c r="P450" s="6">
        <v>1</v>
      </c>
      <c r="Q450" s="27">
        <f t="shared" si="105"/>
        <v>39865</v>
      </c>
      <c r="R450" s="6">
        <v>2</v>
      </c>
      <c r="S450" s="27">
        <f t="shared" si="106"/>
        <v>79730</v>
      </c>
      <c r="T450" s="45"/>
      <c r="U450" s="27">
        <f t="shared" si="107"/>
        <v>0</v>
      </c>
      <c r="V450" s="6">
        <v>1</v>
      </c>
      <c r="W450" s="27">
        <f t="shared" si="108"/>
        <v>39865</v>
      </c>
      <c r="X450" s="6"/>
      <c r="Y450" s="27">
        <f t="shared" si="109"/>
        <v>0</v>
      </c>
      <c r="Z450" s="23" t="s">
        <v>31</v>
      </c>
      <c r="AA450" s="1" t="s">
        <v>41</v>
      </c>
    </row>
    <row r="451" spans="1:27" ht="81" x14ac:dyDescent="0.25">
      <c r="A451" s="38">
        <v>449</v>
      </c>
      <c r="B451" s="52" t="s">
        <v>2036</v>
      </c>
      <c r="C451" s="50" t="s">
        <v>2031</v>
      </c>
      <c r="D451" s="47" t="s">
        <v>359</v>
      </c>
      <c r="E451" s="41">
        <f t="shared" si="99"/>
        <v>13</v>
      </c>
      <c r="F451" s="28">
        <v>42959</v>
      </c>
      <c r="G451" s="28">
        <f t="shared" si="100"/>
        <v>558467</v>
      </c>
      <c r="H451" s="6">
        <v>2</v>
      </c>
      <c r="I451" s="28">
        <f t="shared" si="101"/>
        <v>85918</v>
      </c>
      <c r="J451" s="42">
        <v>10</v>
      </c>
      <c r="K451" s="27">
        <f t="shared" si="102"/>
        <v>429590</v>
      </c>
      <c r="L451" s="43"/>
      <c r="M451" s="27">
        <f t="shared" si="103"/>
        <v>0</v>
      </c>
      <c r="N451" s="44"/>
      <c r="O451" s="27">
        <f t="shared" si="104"/>
        <v>0</v>
      </c>
      <c r="P451" s="6"/>
      <c r="Q451" s="27">
        <f t="shared" si="105"/>
        <v>0</v>
      </c>
      <c r="R451" s="6"/>
      <c r="S451" s="27">
        <f t="shared" si="106"/>
        <v>0</v>
      </c>
      <c r="T451" s="45"/>
      <c r="U451" s="27">
        <f t="shared" si="107"/>
        <v>0</v>
      </c>
      <c r="V451" s="6">
        <v>1</v>
      </c>
      <c r="W451" s="27">
        <f t="shared" si="108"/>
        <v>42959</v>
      </c>
      <c r="X451" s="6"/>
      <c r="Y451" s="27">
        <f t="shared" si="109"/>
        <v>0</v>
      </c>
      <c r="Z451" s="23" t="s">
        <v>31</v>
      </c>
      <c r="AA451" s="1" t="s">
        <v>41</v>
      </c>
    </row>
    <row r="452" spans="1:27" ht="81" x14ac:dyDescent="0.25">
      <c r="A452" s="38">
        <v>450</v>
      </c>
      <c r="B452" s="52" t="s">
        <v>2037</v>
      </c>
      <c r="C452" s="50" t="s">
        <v>2031</v>
      </c>
      <c r="D452" s="47" t="s">
        <v>359</v>
      </c>
      <c r="E452" s="41">
        <f t="shared" si="99"/>
        <v>5</v>
      </c>
      <c r="F452" s="28">
        <v>423992.00199999998</v>
      </c>
      <c r="G452" s="28">
        <f t="shared" si="100"/>
        <v>2119960.0099999998</v>
      </c>
      <c r="H452" s="6">
        <v>2</v>
      </c>
      <c r="I452" s="28">
        <f t="shared" si="101"/>
        <v>847984.00399999996</v>
      </c>
      <c r="J452" s="42">
        <v>1</v>
      </c>
      <c r="K452" s="27">
        <f t="shared" si="102"/>
        <v>423992.00199999998</v>
      </c>
      <c r="L452" s="43"/>
      <c r="M452" s="27">
        <f t="shared" si="103"/>
        <v>0</v>
      </c>
      <c r="N452" s="44"/>
      <c r="O452" s="27">
        <f t="shared" si="104"/>
        <v>0</v>
      </c>
      <c r="P452" s="6"/>
      <c r="Q452" s="27">
        <f t="shared" si="105"/>
        <v>0</v>
      </c>
      <c r="R452" s="6">
        <v>1</v>
      </c>
      <c r="S452" s="27">
        <f t="shared" si="106"/>
        <v>423992.00199999998</v>
      </c>
      <c r="T452" s="45"/>
      <c r="U452" s="27">
        <f t="shared" si="107"/>
        <v>0</v>
      </c>
      <c r="V452" s="6">
        <v>1</v>
      </c>
      <c r="W452" s="27">
        <f t="shared" si="108"/>
        <v>423992.00199999998</v>
      </c>
      <c r="X452" s="6"/>
      <c r="Y452" s="27">
        <f t="shared" si="109"/>
        <v>0</v>
      </c>
      <c r="Z452" s="23" t="s">
        <v>31</v>
      </c>
      <c r="AA452" s="1" t="s">
        <v>33</v>
      </c>
    </row>
    <row r="453" spans="1:27" ht="51" customHeight="1" x14ac:dyDescent="0.25">
      <c r="A453" s="38">
        <v>451</v>
      </c>
      <c r="B453" s="39" t="s">
        <v>2038</v>
      </c>
      <c r="C453" s="50" t="s">
        <v>2031</v>
      </c>
      <c r="D453" s="47" t="s">
        <v>359</v>
      </c>
      <c r="E453" s="41">
        <f t="shared" si="99"/>
        <v>2</v>
      </c>
      <c r="F453" s="28">
        <v>50275.12</v>
      </c>
      <c r="G453" s="28">
        <f t="shared" si="100"/>
        <v>100550.24</v>
      </c>
      <c r="H453" s="6"/>
      <c r="I453" s="28">
        <f t="shared" si="101"/>
        <v>0</v>
      </c>
      <c r="J453" s="42"/>
      <c r="K453" s="27">
        <f t="shared" si="102"/>
        <v>0</v>
      </c>
      <c r="L453" s="44"/>
      <c r="M453" s="27">
        <f t="shared" si="103"/>
        <v>0</v>
      </c>
      <c r="N453" s="44"/>
      <c r="O453" s="27">
        <f t="shared" si="104"/>
        <v>0</v>
      </c>
      <c r="P453" s="6"/>
      <c r="Q453" s="27">
        <f t="shared" si="105"/>
        <v>0</v>
      </c>
      <c r="R453" s="6">
        <v>1</v>
      </c>
      <c r="S453" s="27">
        <f t="shared" si="106"/>
        <v>50275.12</v>
      </c>
      <c r="T453" s="45"/>
      <c r="U453" s="27">
        <f t="shared" si="107"/>
        <v>0</v>
      </c>
      <c r="V453" s="6">
        <v>1</v>
      </c>
      <c r="W453" s="27">
        <f t="shared" si="108"/>
        <v>50275.12</v>
      </c>
      <c r="X453" s="6"/>
      <c r="Y453" s="27">
        <f t="shared" si="109"/>
        <v>0</v>
      </c>
      <c r="Z453" s="23" t="s">
        <v>31</v>
      </c>
      <c r="AA453" s="1" t="s">
        <v>56</v>
      </c>
    </row>
    <row r="454" spans="1:27" ht="81" x14ac:dyDescent="0.25">
      <c r="A454" s="38">
        <v>452</v>
      </c>
      <c r="B454" s="39" t="s">
        <v>2039</v>
      </c>
      <c r="C454" s="50" t="s">
        <v>2031</v>
      </c>
      <c r="D454" s="47" t="s">
        <v>359</v>
      </c>
      <c r="E454" s="41">
        <f t="shared" si="99"/>
        <v>6</v>
      </c>
      <c r="F454" s="28">
        <v>134470</v>
      </c>
      <c r="G454" s="28">
        <f t="shared" si="100"/>
        <v>806820</v>
      </c>
      <c r="H454" s="6">
        <v>2</v>
      </c>
      <c r="I454" s="28">
        <f t="shared" si="101"/>
        <v>268940</v>
      </c>
      <c r="J454" s="42">
        <v>2</v>
      </c>
      <c r="K454" s="27">
        <f t="shared" si="102"/>
        <v>268940</v>
      </c>
      <c r="L454" s="43"/>
      <c r="M454" s="27">
        <f t="shared" si="103"/>
        <v>0</v>
      </c>
      <c r="N454" s="44"/>
      <c r="O454" s="27">
        <f t="shared" si="104"/>
        <v>0</v>
      </c>
      <c r="P454" s="6"/>
      <c r="Q454" s="27">
        <f t="shared" si="105"/>
        <v>0</v>
      </c>
      <c r="R454" s="6"/>
      <c r="S454" s="27">
        <f t="shared" si="106"/>
        <v>0</v>
      </c>
      <c r="T454" s="45"/>
      <c r="U454" s="27">
        <f t="shared" si="107"/>
        <v>0</v>
      </c>
      <c r="V454" s="6">
        <v>2</v>
      </c>
      <c r="W454" s="27">
        <f t="shared" si="108"/>
        <v>268940</v>
      </c>
      <c r="X454" s="6"/>
      <c r="Y454" s="27">
        <f t="shared" si="109"/>
        <v>0</v>
      </c>
      <c r="Z454" s="23" t="s">
        <v>31</v>
      </c>
      <c r="AA454" s="1" t="s">
        <v>41</v>
      </c>
    </row>
    <row r="455" spans="1:27" ht="81" x14ac:dyDescent="0.25">
      <c r="A455" s="38">
        <v>453</v>
      </c>
      <c r="B455" s="39" t="s">
        <v>2040</v>
      </c>
      <c r="C455" s="50" t="s">
        <v>2031</v>
      </c>
      <c r="D455" s="47" t="s">
        <v>359</v>
      </c>
      <c r="E455" s="41">
        <f t="shared" si="99"/>
        <v>6</v>
      </c>
      <c r="F455" s="28">
        <v>64379</v>
      </c>
      <c r="G455" s="28">
        <f t="shared" si="100"/>
        <v>386274</v>
      </c>
      <c r="H455" s="6"/>
      <c r="I455" s="28">
        <f t="shared" si="101"/>
        <v>0</v>
      </c>
      <c r="J455" s="42">
        <v>4</v>
      </c>
      <c r="K455" s="27">
        <f t="shared" si="102"/>
        <v>257516</v>
      </c>
      <c r="L455" s="43"/>
      <c r="M455" s="27">
        <f t="shared" si="103"/>
        <v>0</v>
      </c>
      <c r="N455" s="44"/>
      <c r="O455" s="27">
        <f t="shared" si="104"/>
        <v>0</v>
      </c>
      <c r="P455" s="6"/>
      <c r="Q455" s="27">
        <f t="shared" si="105"/>
        <v>0</v>
      </c>
      <c r="R455" s="6">
        <v>1</v>
      </c>
      <c r="S455" s="27">
        <f t="shared" si="106"/>
        <v>64379</v>
      </c>
      <c r="T455" s="45"/>
      <c r="U455" s="27">
        <f t="shared" si="107"/>
        <v>0</v>
      </c>
      <c r="V455" s="6">
        <v>1</v>
      </c>
      <c r="W455" s="27">
        <f t="shared" si="108"/>
        <v>64379</v>
      </c>
      <c r="X455" s="6"/>
      <c r="Y455" s="27">
        <f t="shared" si="109"/>
        <v>0</v>
      </c>
      <c r="Z455" s="23" t="s">
        <v>31</v>
      </c>
      <c r="AA455" s="1" t="s">
        <v>41</v>
      </c>
    </row>
    <row r="456" spans="1:27" ht="81" x14ac:dyDescent="0.25">
      <c r="A456" s="38">
        <v>454</v>
      </c>
      <c r="B456" s="52" t="s">
        <v>2041</v>
      </c>
      <c r="C456" s="50" t="s">
        <v>2031</v>
      </c>
      <c r="D456" s="47" t="s">
        <v>359</v>
      </c>
      <c r="E456" s="41">
        <f t="shared" si="99"/>
        <v>5</v>
      </c>
      <c r="F456" s="28">
        <v>89012</v>
      </c>
      <c r="G456" s="28">
        <f t="shared" si="100"/>
        <v>445060</v>
      </c>
      <c r="H456" s="6"/>
      <c r="I456" s="28">
        <f t="shared" si="101"/>
        <v>0</v>
      </c>
      <c r="J456" s="42">
        <v>2</v>
      </c>
      <c r="K456" s="27">
        <f t="shared" si="102"/>
        <v>178024</v>
      </c>
      <c r="L456" s="43"/>
      <c r="M456" s="27">
        <f t="shared" si="103"/>
        <v>0</v>
      </c>
      <c r="N456" s="44"/>
      <c r="O456" s="27">
        <f t="shared" si="104"/>
        <v>0</v>
      </c>
      <c r="P456" s="6">
        <v>1</v>
      </c>
      <c r="Q456" s="27">
        <f t="shared" si="105"/>
        <v>89012</v>
      </c>
      <c r="R456" s="6">
        <v>1</v>
      </c>
      <c r="S456" s="27">
        <f t="shared" si="106"/>
        <v>89012</v>
      </c>
      <c r="T456" s="45"/>
      <c r="U456" s="27">
        <f t="shared" si="107"/>
        <v>0</v>
      </c>
      <c r="V456" s="6">
        <v>1</v>
      </c>
      <c r="W456" s="27">
        <f t="shared" si="108"/>
        <v>89012</v>
      </c>
      <c r="X456" s="6"/>
      <c r="Y456" s="27">
        <f t="shared" si="109"/>
        <v>0</v>
      </c>
      <c r="Z456" s="23" t="s">
        <v>31</v>
      </c>
      <c r="AA456" s="1" t="s">
        <v>41</v>
      </c>
    </row>
    <row r="457" spans="1:27" ht="81" x14ac:dyDescent="0.25">
      <c r="A457" s="38">
        <v>455</v>
      </c>
      <c r="B457" s="39" t="s">
        <v>2042</v>
      </c>
      <c r="C457" s="50" t="s">
        <v>2031</v>
      </c>
      <c r="D457" s="47" t="s">
        <v>359</v>
      </c>
      <c r="E457" s="41">
        <f t="shared" si="99"/>
        <v>7</v>
      </c>
      <c r="F457" s="28">
        <v>41650</v>
      </c>
      <c r="G457" s="28">
        <f t="shared" si="100"/>
        <v>291550</v>
      </c>
      <c r="H457" s="6"/>
      <c r="I457" s="28">
        <f t="shared" si="101"/>
        <v>0</v>
      </c>
      <c r="J457" s="42">
        <v>3</v>
      </c>
      <c r="K457" s="27">
        <f t="shared" si="102"/>
        <v>124950</v>
      </c>
      <c r="L457" s="43"/>
      <c r="M457" s="27">
        <f t="shared" si="103"/>
        <v>0</v>
      </c>
      <c r="N457" s="44"/>
      <c r="O457" s="27">
        <f t="shared" si="104"/>
        <v>0</v>
      </c>
      <c r="P457" s="6"/>
      <c r="Q457" s="27">
        <f t="shared" si="105"/>
        <v>0</v>
      </c>
      <c r="R457" s="6"/>
      <c r="S457" s="27">
        <f t="shared" si="106"/>
        <v>0</v>
      </c>
      <c r="T457" s="45"/>
      <c r="U457" s="27">
        <f t="shared" si="107"/>
        <v>0</v>
      </c>
      <c r="V457" s="6">
        <f>4</f>
        <v>4</v>
      </c>
      <c r="W457" s="27">
        <f t="shared" si="108"/>
        <v>166600</v>
      </c>
      <c r="X457" s="6"/>
      <c r="Y457" s="27">
        <f t="shared" si="109"/>
        <v>0</v>
      </c>
      <c r="Z457" s="23" t="s">
        <v>31</v>
      </c>
      <c r="AA457" s="1" t="s">
        <v>60</v>
      </c>
    </row>
    <row r="458" spans="1:27" ht="27" x14ac:dyDescent="0.25">
      <c r="A458" s="38">
        <v>456</v>
      </c>
      <c r="B458" s="39" t="s">
        <v>2043</v>
      </c>
      <c r="C458" s="40" t="s">
        <v>2044</v>
      </c>
      <c r="D458" s="47" t="s">
        <v>359</v>
      </c>
      <c r="E458" s="41">
        <f t="shared" si="99"/>
        <v>2</v>
      </c>
      <c r="F458" s="28">
        <v>15275.086572642505</v>
      </c>
      <c r="G458" s="28">
        <f t="shared" si="100"/>
        <v>30550.173145285011</v>
      </c>
      <c r="H458" s="6"/>
      <c r="I458" s="28">
        <f t="shared" si="101"/>
        <v>0</v>
      </c>
      <c r="J458" s="42"/>
      <c r="K458" s="27">
        <f t="shared" si="102"/>
        <v>0</v>
      </c>
      <c r="L458" s="44"/>
      <c r="M458" s="27">
        <f t="shared" si="103"/>
        <v>0</v>
      </c>
      <c r="N458" s="44"/>
      <c r="O458" s="27">
        <f t="shared" si="104"/>
        <v>0</v>
      </c>
      <c r="P458" s="6">
        <v>1</v>
      </c>
      <c r="Q458" s="27">
        <f t="shared" si="105"/>
        <v>15275.086572642505</v>
      </c>
      <c r="R458" s="6">
        <v>1</v>
      </c>
      <c r="S458" s="27">
        <f t="shared" si="106"/>
        <v>15275.086572642505</v>
      </c>
      <c r="T458" s="45"/>
      <c r="U458" s="27">
        <f t="shared" si="107"/>
        <v>0</v>
      </c>
      <c r="V458" s="6"/>
      <c r="W458" s="27">
        <f t="shared" si="108"/>
        <v>0</v>
      </c>
      <c r="X458" s="6"/>
      <c r="Y458" s="27">
        <f t="shared" si="109"/>
        <v>0</v>
      </c>
      <c r="Z458" s="23" t="s">
        <v>31</v>
      </c>
      <c r="AA458" s="1" t="s">
        <v>37</v>
      </c>
    </row>
    <row r="459" spans="1:27" ht="27" x14ac:dyDescent="0.25">
      <c r="A459" s="38">
        <v>457</v>
      </c>
      <c r="B459" s="46" t="s">
        <v>2045</v>
      </c>
      <c r="C459" s="40" t="s">
        <v>2044</v>
      </c>
      <c r="D459" s="46" t="s">
        <v>359</v>
      </c>
      <c r="E459" s="41">
        <f t="shared" si="99"/>
        <v>2</v>
      </c>
      <c r="F459" s="28">
        <v>48472.666666666664</v>
      </c>
      <c r="G459" s="28">
        <f t="shared" si="100"/>
        <v>96945.333333333328</v>
      </c>
      <c r="H459" s="6"/>
      <c r="I459" s="28">
        <f t="shared" si="101"/>
        <v>0</v>
      </c>
      <c r="J459" s="42"/>
      <c r="K459" s="27">
        <f t="shared" si="102"/>
        <v>0</v>
      </c>
      <c r="L459" s="44"/>
      <c r="M459" s="27">
        <f t="shared" si="103"/>
        <v>0</v>
      </c>
      <c r="N459" s="44"/>
      <c r="O459" s="27">
        <f t="shared" si="104"/>
        <v>0</v>
      </c>
      <c r="P459" s="6"/>
      <c r="Q459" s="27">
        <f t="shared" si="105"/>
        <v>0</v>
      </c>
      <c r="R459" s="6"/>
      <c r="S459" s="27">
        <f t="shared" si="106"/>
        <v>0</v>
      </c>
      <c r="T459" s="45">
        <v>2</v>
      </c>
      <c r="U459" s="27">
        <f t="shared" si="107"/>
        <v>96945.333333333328</v>
      </c>
      <c r="V459" s="6"/>
      <c r="W459" s="27">
        <f t="shared" si="108"/>
        <v>0</v>
      </c>
      <c r="X459" s="6"/>
      <c r="Y459" s="27">
        <f t="shared" si="109"/>
        <v>0</v>
      </c>
      <c r="Z459" s="23" t="s">
        <v>31</v>
      </c>
      <c r="AA459" s="1" t="s">
        <v>1193</v>
      </c>
    </row>
    <row r="460" spans="1:27" ht="27" x14ac:dyDescent="0.25">
      <c r="A460" s="38">
        <v>458</v>
      </c>
      <c r="B460" s="39" t="s">
        <v>2046</v>
      </c>
      <c r="C460" s="40" t="s">
        <v>2044</v>
      </c>
      <c r="D460" s="47" t="s">
        <v>359</v>
      </c>
      <c r="E460" s="41">
        <f t="shared" si="99"/>
        <v>5</v>
      </c>
      <c r="F460" s="28">
        <v>15672.127365302025</v>
      </c>
      <c r="G460" s="28">
        <f t="shared" si="100"/>
        <v>78360.636826510134</v>
      </c>
      <c r="H460" s="6">
        <v>3</v>
      </c>
      <c r="I460" s="28">
        <f t="shared" si="101"/>
        <v>47016.382095906076</v>
      </c>
      <c r="J460" s="42"/>
      <c r="K460" s="27">
        <f t="shared" si="102"/>
        <v>0</v>
      </c>
      <c r="L460" s="44"/>
      <c r="M460" s="27">
        <f t="shared" si="103"/>
        <v>0</v>
      </c>
      <c r="N460" s="44"/>
      <c r="O460" s="27">
        <f t="shared" si="104"/>
        <v>0</v>
      </c>
      <c r="P460" s="6">
        <v>1</v>
      </c>
      <c r="Q460" s="27">
        <f t="shared" si="105"/>
        <v>15672.127365302025</v>
      </c>
      <c r="R460" s="6">
        <v>1</v>
      </c>
      <c r="S460" s="27">
        <f t="shared" si="106"/>
        <v>15672.127365302025</v>
      </c>
      <c r="T460" s="45"/>
      <c r="U460" s="27">
        <f t="shared" si="107"/>
        <v>0</v>
      </c>
      <c r="V460" s="6"/>
      <c r="W460" s="27">
        <f t="shared" si="108"/>
        <v>0</v>
      </c>
      <c r="X460" s="6"/>
      <c r="Y460" s="27">
        <f t="shared" si="109"/>
        <v>0</v>
      </c>
      <c r="Z460" s="23" t="s">
        <v>31</v>
      </c>
      <c r="AA460" s="1" t="s">
        <v>33</v>
      </c>
    </row>
    <row r="461" spans="1:27" ht="27" x14ac:dyDescent="0.25">
      <c r="A461" s="38">
        <v>459</v>
      </c>
      <c r="B461" s="39" t="s">
        <v>2047</v>
      </c>
      <c r="C461" s="40" t="s">
        <v>2048</v>
      </c>
      <c r="D461" s="47" t="s">
        <v>359</v>
      </c>
      <c r="E461" s="41">
        <f t="shared" si="99"/>
        <v>2</v>
      </c>
      <c r="F461" s="28">
        <v>20388.200463805111</v>
      </c>
      <c r="G461" s="28">
        <f t="shared" si="100"/>
        <v>40776.400927610222</v>
      </c>
      <c r="H461" s="6"/>
      <c r="I461" s="28">
        <f t="shared" si="101"/>
        <v>0</v>
      </c>
      <c r="J461" s="42"/>
      <c r="K461" s="27">
        <f t="shared" si="102"/>
        <v>0</v>
      </c>
      <c r="L461" s="44"/>
      <c r="M461" s="27">
        <f t="shared" si="103"/>
        <v>0</v>
      </c>
      <c r="N461" s="44"/>
      <c r="O461" s="27">
        <f t="shared" si="104"/>
        <v>0</v>
      </c>
      <c r="P461" s="6">
        <v>1</v>
      </c>
      <c r="Q461" s="27">
        <f t="shared" si="105"/>
        <v>20388.200463805111</v>
      </c>
      <c r="R461" s="6">
        <v>1</v>
      </c>
      <c r="S461" s="27">
        <f t="shared" si="106"/>
        <v>20388.200463805111</v>
      </c>
      <c r="T461" s="45"/>
      <c r="U461" s="27">
        <f t="shared" si="107"/>
        <v>0</v>
      </c>
      <c r="V461" s="6"/>
      <c r="W461" s="27">
        <f t="shared" si="108"/>
        <v>0</v>
      </c>
      <c r="X461" s="6"/>
      <c r="Y461" s="27">
        <f t="shared" si="109"/>
        <v>0</v>
      </c>
      <c r="Z461" s="23" t="s">
        <v>31</v>
      </c>
      <c r="AA461" s="1" t="s">
        <v>37</v>
      </c>
    </row>
    <row r="462" spans="1:27" ht="27" x14ac:dyDescent="0.25">
      <c r="A462" s="38">
        <v>460</v>
      </c>
      <c r="B462" s="39" t="s">
        <v>2049</v>
      </c>
      <c r="C462" s="40" t="s">
        <v>2050</v>
      </c>
      <c r="D462" s="47" t="s">
        <v>359</v>
      </c>
      <c r="E462" s="41">
        <f t="shared" si="99"/>
        <v>2</v>
      </c>
      <c r="F462" s="28">
        <v>64260</v>
      </c>
      <c r="G462" s="28">
        <f t="shared" si="100"/>
        <v>128520</v>
      </c>
      <c r="H462" s="6"/>
      <c r="I462" s="28">
        <f t="shared" si="101"/>
        <v>0</v>
      </c>
      <c r="J462" s="42"/>
      <c r="K462" s="27">
        <f t="shared" si="102"/>
        <v>0</v>
      </c>
      <c r="L462" s="44"/>
      <c r="M462" s="27">
        <f t="shared" si="103"/>
        <v>0</v>
      </c>
      <c r="N462" s="44"/>
      <c r="O462" s="27">
        <f t="shared" si="104"/>
        <v>0</v>
      </c>
      <c r="P462" s="6"/>
      <c r="Q462" s="27">
        <f t="shared" si="105"/>
        <v>0</v>
      </c>
      <c r="R462" s="6">
        <v>2</v>
      </c>
      <c r="S462" s="27">
        <f t="shared" si="106"/>
        <v>128520</v>
      </c>
      <c r="T462" s="45"/>
      <c r="U462" s="27">
        <f t="shared" si="107"/>
        <v>0</v>
      </c>
      <c r="V462" s="6"/>
      <c r="W462" s="27">
        <f t="shared" si="108"/>
        <v>0</v>
      </c>
      <c r="X462" s="6"/>
      <c r="Y462" s="27">
        <f t="shared" si="109"/>
        <v>0</v>
      </c>
      <c r="Z462" s="23" t="s">
        <v>32</v>
      </c>
      <c r="AA462" s="1" t="s">
        <v>56</v>
      </c>
    </row>
    <row r="463" spans="1:27" ht="27" x14ac:dyDescent="0.25">
      <c r="A463" s="38">
        <v>461</v>
      </c>
      <c r="B463" s="39" t="s">
        <v>2051</v>
      </c>
      <c r="C463" s="40" t="s">
        <v>2052</v>
      </c>
      <c r="D463" s="47" t="s">
        <v>2053</v>
      </c>
      <c r="E463" s="41">
        <f t="shared" si="99"/>
        <v>34</v>
      </c>
      <c r="F463" s="28">
        <v>929753.75919999997</v>
      </c>
      <c r="G463" s="28">
        <f t="shared" si="100"/>
        <v>31611627.812799998</v>
      </c>
      <c r="H463" s="6"/>
      <c r="I463" s="28">
        <f t="shared" si="101"/>
        <v>0</v>
      </c>
      <c r="J463" s="42">
        <v>8</v>
      </c>
      <c r="K463" s="27">
        <f t="shared" si="102"/>
        <v>7438030.0735999998</v>
      </c>
      <c r="L463" s="43"/>
      <c r="M463" s="27">
        <f t="shared" si="103"/>
        <v>0</v>
      </c>
      <c r="N463" s="44"/>
      <c r="O463" s="27">
        <f t="shared" si="104"/>
        <v>0</v>
      </c>
      <c r="P463" s="6"/>
      <c r="Q463" s="27">
        <f t="shared" si="105"/>
        <v>0</v>
      </c>
      <c r="R463" s="6">
        <v>26</v>
      </c>
      <c r="S463" s="27">
        <f t="shared" si="106"/>
        <v>24173597.7392</v>
      </c>
      <c r="T463" s="45"/>
      <c r="U463" s="27">
        <f t="shared" si="107"/>
        <v>0</v>
      </c>
      <c r="V463" s="6"/>
      <c r="W463" s="27">
        <f t="shared" si="108"/>
        <v>0</v>
      </c>
      <c r="X463" s="6"/>
      <c r="Y463" s="27">
        <f t="shared" si="109"/>
        <v>0</v>
      </c>
      <c r="Z463" s="23" t="s">
        <v>31</v>
      </c>
      <c r="AA463" s="1" t="s">
        <v>56</v>
      </c>
    </row>
    <row r="464" spans="1:27" ht="27" x14ac:dyDescent="0.25">
      <c r="A464" s="38">
        <v>462</v>
      </c>
      <c r="B464" s="39" t="s">
        <v>2054</v>
      </c>
      <c r="C464" s="40" t="s">
        <v>2055</v>
      </c>
      <c r="D464" s="47" t="s">
        <v>2053</v>
      </c>
      <c r="E464" s="41">
        <f t="shared" si="99"/>
        <v>34</v>
      </c>
      <c r="F464" s="28">
        <v>429939.44061178219</v>
      </c>
      <c r="G464" s="28">
        <f t="shared" si="100"/>
        <v>14617940.980800595</v>
      </c>
      <c r="H464" s="6"/>
      <c r="I464" s="28">
        <f t="shared" si="101"/>
        <v>0</v>
      </c>
      <c r="J464" s="42">
        <v>30</v>
      </c>
      <c r="K464" s="27">
        <f t="shared" si="102"/>
        <v>12898183.218353465</v>
      </c>
      <c r="L464" s="43"/>
      <c r="M464" s="27">
        <f t="shared" si="103"/>
        <v>0</v>
      </c>
      <c r="N464" s="44">
        <v>2</v>
      </c>
      <c r="O464" s="27">
        <f t="shared" si="104"/>
        <v>859878.88122356439</v>
      </c>
      <c r="P464" s="6">
        <v>2</v>
      </c>
      <c r="Q464" s="27">
        <f t="shared" si="105"/>
        <v>859878.88122356439</v>
      </c>
      <c r="R464" s="6"/>
      <c r="S464" s="27">
        <f t="shared" si="106"/>
        <v>0</v>
      </c>
      <c r="T464" s="45"/>
      <c r="U464" s="27">
        <f t="shared" si="107"/>
        <v>0</v>
      </c>
      <c r="V464" s="6"/>
      <c r="W464" s="27">
        <f t="shared" si="108"/>
        <v>0</v>
      </c>
      <c r="X464" s="6"/>
      <c r="Y464" s="27">
        <f t="shared" si="109"/>
        <v>0</v>
      </c>
      <c r="Z464" s="23" t="s">
        <v>31</v>
      </c>
      <c r="AA464" s="1" t="s">
        <v>41</v>
      </c>
    </row>
    <row r="465" spans="1:27" ht="27" x14ac:dyDescent="0.25">
      <c r="A465" s="38">
        <v>463</v>
      </c>
      <c r="B465" s="39" t="s">
        <v>2056</v>
      </c>
      <c r="C465" s="40" t="s">
        <v>2057</v>
      </c>
      <c r="D465" s="47" t="s">
        <v>2053</v>
      </c>
      <c r="E465" s="41">
        <f t="shared" si="99"/>
        <v>12</v>
      </c>
      <c r="F465" s="28">
        <v>480119.8395</v>
      </c>
      <c r="G465" s="28">
        <f t="shared" si="100"/>
        <v>5761438.074</v>
      </c>
      <c r="H465" s="6"/>
      <c r="I465" s="28">
        <f t="shared" si="101"/>
        <v>0</v>
      </c>
      <c r="J465" s="42"/>
      <c r="K465" s="27">
        <f t="shared" si="102"/>
        <v>0</v>
      </c>
      <c r="L465" s="43"/>
      <c r="M465" s="27">
        <f t="shared" si="103"/>
        <v>0</v>
      </c>
      <c r="N465" s="44"/>
      <c r="O465" s="27">
        <f t="shared" si="104"/>
        <v>0</v>
      </c>
      <c r="P465" s="6">
        <v>4</v>
      </c>
      <c r="Q465" s="27">
        <f t="shared" si="105"/>
        <v>1920479.358</v>
      </c>
      <c r="R465" s="6">
        <v>8</v>
      </c>
      <c r="S465" s="27">
        <f t="shared" si="106"/>
        <v>3840958.716</v>
      </c>
      <c r="T465" s="45"/>
      <c r="U465" s="27">
        <f t="shared" si="107"/>
        <v>0</v>
      </c>
      <c r="V465" s="6"/>
      <c r="W465" s="27">
        <f t="shared" si="108"/>
        <v>0</v>
      </c>
      <c r="X465" s="6"/>
      <c r="Y465" s="27">
        <f t="shared" si="109"/>
        <v>0</v>
      </c>
      <c r="Z465" s="23" t="s">
        <v>31</v>
      </c>
      <c r="AA465" s="1" t="s">
        <v>56</v>
      </c>
    </row>
    <row r="466" spans="1:27" x14ac:dyDescent="0.25">
      <c r="A466" s="38">
        <v>464</v>
      </c>
      <c r="B466" s="39" t="s">
        <v>2058</v>
      </c>
      <c r="C466" s="40" t="s">
        <v>2059</v>
      </c>
      <c r="D466" s="47" t="s">
        <v>2060</v>
      </c>
      <c r="E466" s="41">
        <f t="shared" si="99"/>
        <v>7</v>
      </c>
      <c r="F466" s="28">
        <v>414550.14604897221</v>
      </c>
      <c r="G466" s="28">
        <f t="shared" si="100"/>
        <v>2901851.0223428053</v>
      </c>
      <c r="H466" s="6">
        <v>1</v>
      </c>
      <c r="I466" s="28">
        <f t="shared" si="101"/>
        <v>414550.14604897221</v>
      </c>
      <c r="J466" s="42"/>
      <c r="K466" s="27">
        <f t="shared" si="102"/>
        <v>0</v>
      </c>
      <c r="L466" s="44"/>
      <c r="M466" s="27">
        <f t="shared" si="103"/>
        <v>0</v>
      </c>
      <c r="N466" s="44"/>
      <c r="O466" s="27">
        <f t="shared" si="104"/>
        <v>0</v>
      </c>
      <c r="P466" s="6"/>
      <c r="Q466" s="27">
        <f t="shared" si="105"/>
        <v>0</v>
      </c>
      <c r="R466" s="6"/>
      <c r="S466" s="27">
        <f t="shared" si="106"/>
        <v>0</v>
      </c>
      <c r="T466" s="45"/>
      <c r="U466" s="27">
        <f t="shared" si="107"/>
        <v>0</v>
      </c>
      <c r="V466" s="6">
        <f>6</f>
        <v>6</v>
      </c>
      <c r="W466" s="27">
        <f t="shared" si="108"/>
        <v>2487300.8762938334</v>
      </c>
      <c r="X466" s="6"/>
      <c r="Y466" s="27">
        <f t="shared" si="109"/>
        <v>0</v>
      </c>
      <c r="Z466" s="23" t="s">
        <v>31</v>
      </c>
      <c r="AA466" s="1" t="s">
        <v>60</v>
      </c>
    </row>
    <row r="467" spans="1:27" ht="27" x14ac:dyDescent="0.25">
      <c r="A467" s="38">
        <v>465</v>
      </c>
      <c r="B467" s="39" t="s">
        <v>2061</v>
      </c>
      <c r="C467" s="40" t="s">
        <v>2062</v>
      </c>
      <c r="D467" s="47" t="s">
        <v>812</v>
      </c>
      <c r="E467" s="41">
        <f t="shared" si="99"/>
        <v>1</v>
      </c>
      <c r="F467" s="28">
        <v>1335689.1121999999</v>
      </c>
      <c r="G467" s="28">
        <f t="shared" si="100"/>
        <v>1335689.1121999999</v>
      </c>
      <c r="H467" s="6">
        <v>1</v>
      </c>
      <c r="I467" s="28">
        <f t="shared" si="101"/>
        <v>1335689.1121999999</v>
      </c>
      <c r="J467" s="42"/>
      <c r="K467" s="27">
        <f t="shared" si="102"/>
        <v>0</v>
      </c>
      <c r="L467" s="44"/>
      <c r="M467" s="27">
        <f t="shared" si="103"/>
        <v>0</v>
      </c>
      <c r="N467" s="44"/>
      <c r="O467" s="27">
        <f t="shared" si="104"/>
        <v>0</v>
      </c>
      <c r="P467" s="6"/>
      <c r="Q467" s="27">
        <f t="shared" si="105"/>
        <v>0</v>
      </c>
      <c r="R467" s="6"/>
      <c r="S467" s="27">
        <f t="shared" si="106"/>
        <v>0</v>
      </c>
      <c r="T467" s="45"/>
      <c r="U467" s="27">
        <f t="shared" si="107"/>
        <v>0</v>
      </c>
      <c r="V467" s="6"/>
      <c r="W467" s="27">
        <f t="shared" si="108"/>
        <v>0</v>
      </c>
      <c r="X467" s="6"/>
      <c r="Y467" s="27">
        <f t="shared" si="109"/>
        <v>0</v>
      </c>
      <c r="Z467" s="23" t="s">
        <v>31</v>
      </c>
      <c r="AA467" s="1" t="s">
        <v>33</v>
      </c>
    </row>
    <row r="468" spans="1:27" x14ac:dyDescent="0.25">
      <c r="A468" s="38">
        <v>466</v>
      </c>
      <c r="B468" s="39" t="s">
        <v>2063</v>
      </c>
      <c r="C468" s="40" t="s">
        <v>2064</v>
      </c>
      <c r="D468" s="47" t="s">
        <v>2065</v>
      </c>
      <c r="E468" s="41">
        <f t="shared" si="99"/>
        <v>30</v>
      </c>
      <c r="F468" s="28">
        <v>124518.80358364142</v>
      </c>
      <c r="G468" s="28">
        <f t="shared" si="100"/>
        <v>3735564.1075092424</v>
      </c>
      <c r="H468" s="6"/>
      <c r="I468" s="28">
        <f t="shared" si="101"/>
        <v>0</v>
      </c>
      <c r="J468" s="42">
        <v>5</v>
      </c>
      <c r="K468" s="27">
        <f t="shared" si="102"/>
        <v>622594.0179182071</v>
      </c>
      <c r="L468" s="44"/>
      <c r="M468" s="27">
        <f t="shared" si="103"/>
        <v>0</v>
      </c>
      <c r="N468" s="44"/>
      <c r="O468" s="27">
        <f t="shared" si="104"/>
        <v>0</v>
      </c>
      <c r="P468" s="6">
        <v>24</v>
      </c>
      <c r="Q468" s="27">
        <f t="shared" si="105"/>
        <v>2988451.2860073941</v>
      </c>
      <c r="R468" s="6"/>
      <c r="S468" s="27">
        <f t="shared" si="106"/>
        <v>0</v>
      </c>
      <c r="T468" s="45"/>
      <c r="U468" s="27">
        <f t="shared" si="107"/>
        <v>0</v>
      </c>
      <c r="V468" s="6">
        <v>1</v>
      </c>
      <c r="W468" s="27">
        <f t="shared" si="108"/>
        <v>124518.80358364142</v>
      </c>
      <c r="X468" s="6"/>
      <c r="Y468" s="27">
        <f t="shared" si="109"/>
        <v>0</v>
      </c>
      <c r="Z468" s="23" t="s">
        <v>31</v>
      </c>
      <c r="AA468" s="1" t="s">
        <v>37</v>
      </c>
    </row>
    <row r="469" spans="1:27" ht="40.5" x14ac:dyDescent="0.25">
      <c r="A469" s="38">
        <v>467</v>
      </c>
      <c r="B469" s="39" t="s">
        <v>2066</v>
      </c>
      <c r="C469" s="40" t="s">
        <v>2067</v>
      </c>
      <c r="D469" s="47" t="s">
        <v>2068</v>
      </c>
      <c r="E469" s="41">
        <f t="shared" si="99"/>
        <v>1</v>
      </c>
      <c r="F469" s="28">
        <v>321508.39439999999</v>
      </c>
      <c r="G469" s="28">
        <f t="shared" si="100"/>
        <v>321508.39439999999</v>
      </c>
      <c r="H469" s="6"/>
      <c r="I469" s="28">
        <f t="shared" si="101"/>
        <v>0</v>
      </c>
      <c r="J469" s="42"/>
      <c r="K469" s="27">
        <f t="shared" si="102"/>
        <v>0</v>
      </c>
      <c r="L469" s="44"/>
      <c r="M469" s="27">
        <f t="shared" si="103"/>
        <v>0</v>
      </c>
      <c r="N469" s="44"/>
      <c r="O469" s="27">
        <f t="shared" si="104"/>
        <v>0</v>
      </c>
      <c r="P469" s="6"/>
      <c r="Q469" s="27">
        <f t="shared" si="105"/>
        <v>0</v>
      </c>
      <c r="R469" s="6"/>
      <c r="S469" s="27">
        <f t="shared" si="106"/>
        <v>0</v>
      </c>
      <c r="T469" s="45"/>
      <c r="U469" s="27">
        <f t="shared" si="107"/>
        <v>0</v>
      </c>
      <c r="V469" s="6">
        <v>1</v>
      </c>
      <c r="W469" s="27">
        <f t="shared" si="108"/>
        <v>321508.39439999999</v>
      </c>
      <c r="X469" s="6"/>
      <c r="Y469" s="27">
        <f t="shared" si="109"/>
        <v>0</v>
      </c>
      <c r="Z469" s="23" t="s">
        <v>31</v>
      </c>
      <c r="AA469" s="1" t="s">
        <v>60</v>
      </c>
    </row>
    <row r="470" spans="1:27" ht="27" x14ac:dyDescent="0.25">
      <c r="A470" s="38">
        <v>468</v>
      </c>
      <c r="B470" s="46" t="s">
        <v>2069</v>
      </c>
      <c r="C470" s="40" t="s">
        <v>2070</v>
      </c>
      <c r="D470" s="47" t="s">
        <v>2065</v>
      </c>
      <c r="E470" s="41">
        <f t="shared" si="99"/>
        <v>20</v>
      </c>
      <c r="F470" s="28">
        <v>595000</v>
      </c>
      <c r="G470" s="28">
        <f t="shared" si="100"/>
        <v>11900000</v>
      </c>
      <c r="H470" s="6"/>
      <c r="I470" s="28">
        <f t="shared" si="101"/>
        <v>0</v>
      </c>
      <c r="J470" s="42"/>
      <c r="K470" s="27">
        <f t="shared" si="102"/>
        <v>0</v>
      </c>
      <c r="L470" s="43">
        <v>10</v>
      </c>
      <c r="M470" s="27">
        <f t="shared" si="103"/>
        <v>5950000</v>
      </c>
      <c r="N470" s="44"/>
      <c r="O470" s="27">
        <f t="shared" si="104"/>
        <v>0</v>
      </c>
      <c r="P470" s="6">
        <v>2</v>
      </c>
      <c r="Q470" s="27">
        <f t="shared" si="105"/>
        <v>1190000</v>
      </c>
      <c r="R470" s="6">
        <v>8</v>
      </c>
      <c r="S470" s="27">
        <f t="shared" si="106"/>
        <v>4760000</v>
      </c>
      <c r="T470" s="45"/>
      <c r="U470" s="27">
        <f t="shared" si="107"/>
        <v>0</v>
      </c>
      <c r="V470" s="6"/>
      <c r="W470" s="27">
        <f t="shared" si="108"/>
        <v>0</v>
      </c>
      <c r="X470" s="6"/>
      <c r="Y470" s="27">
        <f t="shared" si="109"/>
        <v>0</v>
      </c>
      <c r="Z470" s="23" t="s">
        <v>31</v>
      </c>
      <c r="AA470" s="1" t="s">
        <v>76</v>
      </c>
    </row>
    <row r="471" spans="1:27" ht="40.5" x14ac:dyDescent="0.25">
      <c r="A471" s="38">
        <v>469</v>
      </c>
      <c r="B471" s="39" t="s">
        <v>2071</v>
      </c>
      <c r="C471" s="40" t="s">
        <v>2072</v>
      </c>
      <c r="D471" s="47" t="s">
        <v>2053</v>
      </c>
      <c r="E471" s="41">
        <f t="shared" si="99"/>
        <v>56</v>
      </c>
      <c r="F471" s="28">
        <v>537566.96962857142</v>
      </c>
      <c r="G471" s="28">
        <f t="shared" si="100"/>
        <v>30103750.299199998</v>
      </c>
      <c r="H471" s="6">
        <v>4</v>
      </c>
      <c r="I471" s="28">
        <f t="shared" si="101"/>
        <v>2150267.8785142857</v>
      </c>
      <c r="J471" s="42">
        <v>8</v>
      </c>
      <c r="K471" s="27">
        <f t="shared" si="102"/>
        <v>4300535.7570285713</v>
      </c>
      <c r="L471" s="43">
        <v>10</v>
      </c>
      <c r="M471" s="27">
        <f t="shared" si="103"/>
        <v>5375669.6962857144</v>
      </c>
      <c r="N471" s="44"/>
      <c r="O471" s="27">
        <f t="shared" si="104"/>
        <v>0</v>
      </c>
      <c r="P471" s="6">
        <v>20</v>
      </c>
      <c r="Q471" s="27">
        <f t="shared" si="105"/>
        <v>10751339.392571429</v>
      </c>
      <c r="R471" s="6">
        <v>8</v>
      </c>
      <c r="S471" s="27">
        <f t="shared" si="106"/>
        <v>4300535.7570285713</v>
      </c>
      <c r="T471" s="45"/>
      <c r="U471" s="27">
        <f t="shared" si="107"/>
        <v>0</v>
      </c>
      <c r="V471" s="6">
        <v>6</v>
      </c>
      <c r="W471" s="27">
        <f t="shared" si="108"/>
        <v>3225401.8177714283</v>
      </c>
      <c r="X471" s="6"/>
      <c r="Y471" s="27">
        <f t="shared" si="109"/>
        <v>0</v>
      </c>
      <c r="Z471" s="23" t="s">
        <v>31</v>
      </c>
      <c r="AA471" s="1" t="s">
        <v>56</v>
      </c>
    </row>
    <row r="472" spans="1:27" ht="27" x14ac:dyDescent="0.25">
      <c r="A472" s="38">
        <v>470</v>
      </c>
      <c r="B472" s="39" t="s">
        <v>2073</v>
      </c>
      <c r="C472" s="40" t="s">
        <v>2074</v>
      </c>
      <c r="D472" s="47" t="s">
        <v>2075</v>
      </c>
      <c r="E472" s="41">
        <f t="shared" si="99"/>
        <v>20</v>
      </c>
      <c r="F472" s="28">
        <v>387404.5</v>
      </c>
      <c r="G472" s="28">
        <f t="shared" si="100"/>
        <v>7748090</v>
      </c>
      <c r="H472" s="6">
        <v>2</v>
      </c>
      <c r="I472" s="28">
        <f t="shared" si="101"/>
        <v>774809</v>
      </c>
      <c r="J472" s="42">
        <v>8</v>
      </c>
      <c r="K472" s="27">
        <f t="shared" si="102"/>
        <v>3099236</v>
      </c>
      <c r="L472" s="43"/>
      <c r="M472" s="27">
        <f t="shared" si="103"/>
        <v>0</v>
      </c>
      <c r="N472" s="44"/>
      <c r="O472" s="27">
        <f t="shared" si="104"/>
        <v>0</v>
      </c>
      <c r="P472" s="6">
        <v>2</v>
      </c>
      <c r="Q472" s="27">
        <f t="shared" si="105"/>
        <v>774809</v>
      </c>
      <c r="R472" s="6">
        <v>6</v>
      </c>
      <c r="S472" s="27">
        <f t="shared" si="106"/>
        <v>2324427</v>
      </c>
      <c r="T472" s="45"/>
      <c r="U472" s="27">
        <f t="shared" si="107"/>
        <v>0</v>
      </c>
      <c r="V472" s="6">
        <v>2</v>
      </c>
      <c r="W472" s="27">
        <f t="shared" si="108"/>
        <v>774809</v>
      </c>
      <c r="X472" s="6"/>
      <c r="Y472" s="27">
        <f t="shared" si="109"/>
        <v>0</v>
      </c>
      <c r="Z472" s="23" t="s">
        <v>31</v>
      </c>
      <c r="AA472" s="1" t="s">
        <v>56</v>
      </c>
    </row>
    <row r="473" spans="1:27" ht="27" x14ac:dyDescent="0.25">
      <c r="A473" s="38">
        <v>471</v>
      </c>
      <c r="B473" s="39" t="s">
        <v>2076</v>
      </c>
      <c r="C473" s="40" t="s">
        <v>1496</v>
      </c>
      <c r="D473" s="51" t="s">
        <v>2053</v>
      </c>
      <c r="E473" s="41">
        <f t="shared" si="99"/>
        <v>82</v>
      </c>
      <c r="F473" s="28">
        <v>115430</v>
      </c>
      <c r="G473" s="28">
        <f t="shared" si="100"/>
        <v>9465260</v>
      </c>
      <c r="H473" s="6">
        <v>5</v>
      </c>
      <c r="I473" s="28">
        <f t="shared" si="101"/>
        <v>577150</v>
      </c>
      <c r="J473" s="42">
        <v>8</v>
      </c>
      <c r="K473" s="27">
        <f t="shared" si="102"/>
        <v>923440</v>
      </c>
      <c r="L473" s="44"/>
      <c r="M473" s="27">
        <f t="shared" si="103"/>
        <v>0</v>
      </c>
      <c r="N473" s="44"/>
      <c r="O473" s="27">
        <f t="shared" si="104"/>
        <v>0</v>
      </c>
      <c r="P473" s="6">
        <v>38</v>
      </c>
      <c r="Q473" s="27">
        <f t="shared" si="105"/>
        <v>4386340</v>
      </c>
      <c r="R473" s="6">
        <v>30</v>
      </c>
      <c r="S473" s="27">
        <f t="shared" si="106"/>
        <v>3462900</v>
      </c>
      <c r="T473" s="45"/>
      <c r="U473" s="27">
        <f t="shared" si="107"/>
        <v>0</v>
      </c>
      <c r="V473" s="6">
        <v>1</v>
      </c>
      <c r="W473" s="27">
        <f t="shared" si="108"/>
        <v>115430</v>
      </c>
      <c r="X473" s="6"/>
      <c r="Y473" s="27">
        <f t="shared" si="109"/>
        <v>0</v>
      </c>
      <c r="Z473" s="23" t="s">
        <v>31</v>
      </c>
      <c r="AA473" s="1" t="s">
        <v>56</v>
      </c>
    </row>
    <row r="474" spans="1:27" ht="27" x14ac:dyDescent="0.25">
      <c r="A474" s="38">
        <v>472</v>
      </c>
      <c r="B474" s="39" t="s">
        <v>2077</v>
      </c>
      <c r="C474" s="40" t="s">
        <v>2072</v>
      </c>
      <c r="D474" s="47" t="s">
        <v>2053</v>
      </c>
      <c r="E474" s="41">
        <f t="shared" si="99"/>
        <v>48</v>
      </c>
      <c r="F474" s="28">
        <v>619860.53240000003</v>
      </c>
      <c r="G474" s="28">
        <f t="shared" si="100"/>
        <v>29753305.555200003</v>
      </c>
      <c r="H474" s="6"/>
      <c r="I474" s="28">
        <f t="shared" si="101"/>
        <v>0</v>
      </c>
      <c r="J474" s="42">
        <v>8</v>
      </c>
      <c r="K474" s="27">
        <f t="shared" si="102"/>
        <v>4958884.2592000002</v>
      </c>
      <c r="L474" s="43">
        <v>5</v>
      </c>
      <c r="M474" s="27">
        <f t="shared" si="103"/>
        <v>3099302.662</v>
      </c>
      <c r="N474" s="44"/>
      <c r="O474" s="27">
        <f t="shared" si="104"/>
        <v>0</v>
      </c>
      <c r="P474" s="6">
        <v>35</v>
      </c>
      <c r="Q474" s="27">
        <f t="shared" si="105"/>
        <v>21695118.634</v>
      </c>
      <c r="R474" s="6"/>
      <c r="S474" s="27">
        <f t="shared" si="106"/>
        <v>0</v>
      </c>
      <c r="T474" s="45"/>
      <c r="U474" s="27">
        <f t="shared" si="107"/>
        <v>0</v>
      </c>
      <c r="V474" s="6"/>
      <c r="W474" s="27">
        <f t="shared" si="108"/>
        <v>0</v>
      </c>
      <c r="X474" s="6"/>
      <c r="Y474" s="27">
        <f t="shared" si="109"/>
        <v>0</v>
      </c>
      <c r="Z474" s="23" t="s">
        <v>31</v>
      </c>
      <c r="AA474" s="1" t="s">
        <v>56</v>
      </c>
    </row>
    <row r="475" spans="1:27" ht="27" x14ac:dyDescent="0.25">
      <c r="A475" s="38">
        <v>473</v>
      </c>
      <c r="B475" s="39" t="s">
        <v>2078</v>
      </c>
      <c r="C475" s="40" t="s">
        <v>2079</v>
      </c>
      <c r="D475" s="47" t="s">
        <v>2060</v>
      </c>
      <c r="E475" s="41">
        <f t="shared" si="99"/>
        <v>1</v>
      </c>
      <c r="F475" s="28">
        <v>808077.08940210403</v>
      </c>
      <c r="G475" s="28">
        <f t="shared" si="100"/>
        <v>808077.08940210403</v>
      </c>
      <c r="H475" s="6">
        <v>1</v>
      </c>
      <c r="I475" s="28">
        <f t="shared" si="101"/>
        <v>808077.08940210403</v>
      </c>
      <c r="J475" s="42"/>
      <c r="K475" s="27">
        <f t="shared" si="102"/>
        <v>0</v>
      </c>
      <c r="L475" s="44"/>
      <c r="M475" s="27">
        <f t="shared" si="103"/>
        <v>0</v>
      </c>
      <c r="N475" s="44"/>
      <c r="O475" s="27">
        <f t="shared" si="104"/>
        <v>0</v>
      </c>
      <c r="P475" s="6"/>
      <c r="Q475" s="27">
        <f t="shared" si="105"/>
        <v>0</v>
      </c>
      <c r="R475" s="6"/>
      <c r="S475" s="27">
        <f t="shared" si="106"/>
        <v>0</v>
      </c>
      <c r="T475" s="45"/>
      <c r="U475" s="27">
        <f t="shared" si="107"/>
        <v>0</v>
      </c>
      <c r="V475" s="6"/>
      <c r="W475" s="27">
        <f t="shared" si="108"/>
        <v>0</v>
      </c>
      <c r="X475" s="6"/>
      <c r="Y475" s="27">
        <f t="shared" si="109"/>
        <v>0</v>
      </c>
      <c r="Z475" s="23" t="s">
        <v>31</v>
      </c>
      <c r="AA475" s="1" t="s">
        <v>33</v>
      </c>
    </row>
    <row r="476" spans="1:27" ht="27" x14ac:dyDescent="0.25">
      <c r="A476" s="38">
        <v>474</v>
      </c>
      <c r="B476" s="39" t="s">
        <v>2080</v>
      </c>
      <c r="C476" s="40" t="s">
        <v>2072</v>
      </c>
      <c r="D476" s="47" t="s">
        <v>2053</v>
      </c>
      <c r="E476" s="41">
        <f t="shared" si="99"/>
        <v>49</v>
      </c>
      <c r="F476" s="28">
        <v>547400</v>
      </c>
      <c r="G476" s="28">
        <f t="shared" si="100"/>
        <v>26822600</v>
      </c>
      <c r="H476" s="6"/>
      <c r="I476" s="28">
        <f t="shared" si="101"/>
        <v>0</v>
      </c>
      <c r="J476" s="42">
        <v>8</v>
      </c>
      <c r="K476" s="27">
        <f t="shared" si="102"/>
        <v>4379200</v>
      </c>
      <c r="L476" s="43">
        <v>9</v>
      </c>
      <c r="M476" s="27">
        <f t="shared" si="103"/>
        <v>4926600</v>
      </c>
      <c r="N476" s="44"/>
      <c r="O476" s="27">
        <f t="shared" si="104"/>
        <v>0</v>
      </c>
      <c r="P476" s="6">
        <v>32</v>
      </c>
      <c r="Q476" s="27">
        <f t="shared" si="105"/>
        <v>17516800</v>
      </c>
      <c r="R476" s="6"/>
      <c r="S476" s="27">
        <f t="shared" si="106"/>
        <v>0</v>
      </c>
      <c r="T476" s="45"/>
      <c r="U476" s="27">
        <f t="shared" si="107"/>
        <v>0</v>
      </c>
      <c r="V476" s="6"/>
      <c r="W476" s="27">
        <f t="shared" si="108"/>
        <v>0</v>
      </c>
      <c r="X476" s="6"/>
      <c r="Y476" s="27">
        <f t="shared" si="109"/>
        <v>0</v>
      </c>
      <c r="Z476" s="23" t="s">
        <v>31</v>
      </c>
      <c r="AA476" s="1" t="s">
        <v>41</v>
      </c>
    </row>
    <row r="477" spans="1:27" ht="27" x14ac:dyDescent="0.25">
      <c r="A477" s="38">
        <v>475</v>
      </c>
      <c r="B477" s="39" t="s">
        <v>2081</v>
      </c>
      <c r="C477" s="47" t="s">
        <v>2082</v>
      </c>
      <c r="D477" s="47" t="s">
        <v>2053</v>
      </c>
      <c r="E477" s="41">
        <f t="shared" si="99"/>
        <v>18</v>
      </c>
      <c r="F477" s="28">
        <v>547400</v>
      </c>
      <c r="G477" s="28">
        <f t="shared" si="100"/>
        <v>9853200</v>
      </c>
      <c r="H477" s="6"/>
      <c r="I477" s="28">
        <f t="shared" si="101"/>
        <v>0</v>
      </c>
      <c r="J477" s="42">
        <v>8</v>
      </c>
      <c r="K477" s="27">
        <f t="shared" si="102"/>
        <v>4379200</v>
      </c>
      <c r="L477" s="43">
        <v>10</v>
      </c>
      <c r="M477" s="27">
        <f t="shared" si="103"/>
        <v>5474000</v>
      </c>
      <c r="N477" s="44"/>
      <c r="O477" s="27">
        <f t="shared" si="104"/>
        <v>0</v>
      </c>
      <c r="P477" s="6"/>
      <c r="Q477" s="27">
        <f t="shared" si="105"/>
        <v>0</v>
      </c>
      <c r="R477" s="6"/>
      <c r="S477" s="27">
        <f t="shared" si="106"/>
        <v>0</v>
      </c>
      <c r="T477" s="45"/>
      <c r="U477" s="27">
        <f t="shared" si="107"/>
        <v>0</v>
      </c>
      <c r="V477" s="6"/>
      <c r="W477" s="27">
        <f t="shared" si="108"/>
        <v>0</v>
      </c>
      <c r="X477" s="6"/>
      <c r="Y477" s="27">
        <f t="shared" si="109"/>
        <v>0</v>
      </c>
      <c r="Z477" s="23" t="s">
        <v>31</v>
      </c>
      <c r="AA477" s="1" t="s">
        <v>41</v>
      </c>
    </row>
    <row r="478" spans="1:27" ht="27" x14ac:dyDescent="0.25">
      <c r="A478" s="38">
        <v>476</v>
      </c>
      <c r="B478" s="39" t="s">
        <v>2083</v>
      </c>
      <c r="C478" s="40" t="s">
        <v>2084</v>
      </c>
      <c r="D478" s="47" t="s">
        <v>2085</v>
      </c>
      <c r="E478" s="41">
        <f t="shared" si="99"/>
        <v>8</v>
      </c>
      <c r="F478" s="28">
        <v>1508780.7274262258</v>
      </c>
      <c r="G478" s="28">
        <f t="shared" si="100"/>
        <v>12070245.819409806</v>
      </c>
      <c r="H478" s="6">
        <v>2</v>
      </c>
      <c r="I478" s="28">
        <f t="shared" si="101"/>
        <v>3017561.4548524516</v>
      </c>
      <c r="J478" s="42">
        <v>6</v>
      </c>
      <c r="K478" s="27">
        <f t="shared" si="102"/>
        <v>9052684.3645573556</v>
      </c>
      <c r="L478" s="43"/>
      <c r="M478" s="27">
        <f t="shared" si="103"/>
        <v>0</v>
      </c>
      <c r="N478" s="44"/>
      <c r="O478" s="27">
        <f t="shared" si="104"/>
        <v>0</v>
      </c>
      <c r="P478" s="6"/>
      <c r="Q478" s="27">
        <f t="shared" si="105"/>
        <v>0</v>
      </c>
      <c r="R478" s="6"/>
      <c r="S478" s="27">
        <f t="shared" si="106"/>
        <v>0</v>
      </c>
      <c r="T478" s="45"/>
      <c r="U478" s="27">
        <f t="shared" si="107"/>
        <v>0</v>
      </c>
      <c r="V478" s="6"/>
      <c r="W478" s="27">
        <f t="shared" si="108"/>
        <v>0</v>
      </c>
      <c r="X478" s="6"/>
      <c r="Y478" s="27">
        <f t="shared" si="109"/>
        <v>0</v>
      </c>
      <c r="Z478" s="23" t="s">
        <v>31</v>
      </c>
      <c r="AA478" s="1" t="s">
        <v>41</v>
      </c>
    </row>
    <row r="479" spans="1:27" ht="27" x14ac:dyDescent="0.25">
      <c r="A479" s="38">
        <v>477</v>
      </c>
      <c r="B479" s="39" t="s">
        <v>2086</v>
      </c>
      <c r="C479" s="40" t="s">
        <v>2087</v>
      </c>
      <c r="D479" s="47" t="s">
        <v>2085</v>
      </c>
      <c r="E479" s="41">
        <f t="shared" si="99"/>
        <v>6</v>
      </c>
      <c r="F479" s="28">
        <v>1308417.7072970844</v>
      </c>
      <c r="G479" s="28">
        <f t="shared" si="100"/>
        <v>7850506.2437825063</v>
      </c>
      <c r="H479" s="6"/>
      <c r="I479" s="28">
        <f t="shared" si="101"/>
        <v>0</v>
      </c>
      <c r="J479" s="42">
        <v>6</v>
      </c>
      <c r="K479" s="27">
        <f t="shared" si="102"/>
        <v>7850506.2437825063</v>
      </c>
      <c r="L479" s="43"/>
      <c r="M479" s="27">
        <f t="shared" si="103"/>
        <v>0</v>
      </c>
      <c r="N479" s="44"/>
      <c r="O479" s="27">
        <f t="shared" si="104"/>
        <v>0</v>
      </c>
      <c r="P479" s="6"/>
      <c r="Q479" s="27">
        <f t="shared" si="105"/>
        <v>0</v>
      </c>
      <c r="R479" s="6"/>
      <c r="S479" s="27">
        <f t="shared" si="106"/>
        <v>0</v>
      </c>
      <c r="T479" s="45"/>
      <c r="U479" s="27">
        <f t="shared" si="107"/>
        <v>0</v>
      </c>
      <c r="V479" s="6"/>
      <c r="W479" s="27">
        <f t="shared" si="108"/>
        <v>0</v>
      </c>
      <c r="X479" s="6"/>
      <c r="Y479" s="27">
        <f t="shared" si="109"/>
        <v>0</v>
      </c>
      <c r="Z479" s="23" t="s">
        <v>31</v>
      </c>
      <c r="AA479" s="1" t="s">
        <v>41</v>
      </c>
    </row>
    <row r="480" spans="1:27" ht="40.5" x14ac:dyDescent="0.25">
      <c r="A480" s="38">
        <v>478</v>
      </c>
      <c r="B480" s="39" t="s">
        <v>2088</v>
      </c>
      <c r="C480" s="40" t="s">
        <v>2089</v>
      </c>
      <c r="D480" s="47" t="s">
        <v>1788</v>
      </c>
      <c r="E480" s="41">
        <f t="shared" si="99"/>
        <v>107</v>
      </c>
      <c r="F480" s="28">
        <v>133943.87719999999</v>
      </c>
      <c r="G480" s="28">
        <f t="shared" si="100"/>
        <v>14331994.860399999</v>
      </c>
      <c r="H480" s="6">
        <v>1</v>
      </c>
      <c r="I480" s="28">
        <f t="shared" si="101"/>
        <v>133943.87719999999</v>
      </c>
      <c r="J480" s="42">
        <v>50</v>
      </c>
      <c r="K480" s="27">
        <f t="shared" si="102"/>
        <v>6697193.8599999994</v>
      </c>
      <c r="L480" s="43"/>
      <c r="M480" s="27">
        <f t="shared" si="103"/>
        <v>0</v>
      </c>
      <c r="N480" s="44"/>
      <c r="O480" s="27">
        <f t="shared" si="104"/>
        <v>0</v>
      </c>
      <c r="P480" s="6">
        <v>26</v>
      </c>
      <c r="Q480" s="27">
        <f t="shared" si="105"/>
        <v>3482540.8071999997</v>
      </c>
      <c r="R480" s="6">
        <v>30</v>
      </c>
      <c r="S480" s="27">
        <f t="shared" si="106"/>
        <v>4018316.3159999996</v>
      </c>
      <c r="T480" s="45"/>
      <c r="U480" s="27">
        <f t="shared" si="107"/>
        <v>0</v>
      </c>
      <c r="V480" s="6"/>
      <c r="W480" s="27">
        <f t="shared" si="108"/>
        <v>0</v>
      </c>
      <c r="X480" s="6"/>
      <c r="Y480" s="27">
        <f t="shared" si="109"/>
        <v>0</v>
      </c>
      <c r="Z480" s="23" t="s">
        <v>31</v>
      </c>
      <c r="AA480" s="1" t="s">
        <v>41</v>
      </c>
    </row>
    <row r="481" spans="1:27" ht="27" customHeight="1" x14ac:dyDescent="0.25">
      <c r="A481" s="38">
        <v>479</v>
      </c>
      <c r="B481" s="39" t="s">
        <v>2090</v>
      </c>
      <c r="C481" s="40" t="s">
        <v>2072</v>
      </c>
      <c r="D481" s="47" t="s">
        <v>2053</v>
      </c>
      <c r="E481" s="41">
        <f t="shared" si="99"/>
        <v>55</v>
      </c>
      <c r="F481" s="28">
        <v>575358.27650000004</v>
      </c>
      <c r="G481" s="28">
        <f t="shared" si="100"/>
        <v>31644705.207500003</v>
      </c>
      <c r="H481" s="6"/>
      <c r="I481" s="28">
        <f t="shared" si="101"/>
        <v>0</v>
      </c>
      <c r="J481" s="42">
        <v>25</v>
      </c>
      <c r="K481" s="27">
        <f t="shared" si="102"/>
        <v>14383956.912500001</v>
      </c>
      <c r="L481" s="43">
        <v>10</v>
      </c>
      <c r="M481" s="27">
        <f t="shared" si="103"/>
        <v>5753582.7650000006</v>
      </c>
      <c r="N481" s="44"/>
      <c r="O481" s="27">
        <f t="shared" si="104"/>
        <v>0</v>
      </c>
      <c r="P481" s="6">
        <v>18</v>
      </c>
      <c r="Q481" s="27">
        <f t="shared" si="105"/>
        <v>10356448.977</v>
      </c>
      <c r="R481" s="6">
        <v>2</v>
      </c>
      <c r="S481" s="27">
        <f t="shared" si="106"/>
        <v>1150716.5530000001</v>
      </c>
      <c r="T481" s="45"/>
      <c r="U481" s="27">
        <f t="shared" si="107"/>
        <v>0</v>
      </c>
      <c r="V481" s="6"/>
      <c r="W481" s="27">
        <f t="shared" si="108"/>
        <v>0</v>
      </c>
      <c r="X481" s="6"/>
      <c r="Y481" s="27">
        <f t="shared" si="109"/>
        <v>0</v>
      </c>
      <c r="Z481" s="23" t="s">
        <v>31</v>
      </c>
      <c r="AA481" s="1" t="s">
        <v>41</v>
      </c>
    </row>
    <row r="482" spans="1:27" ht="27" x14ac:dyDescent="0.25">
      <c r="A482" s="38">
        <v>480</v>
      </c>
      <c r="B482" s="39" t="s">
        <v>2091</v>
      </c>
      <c r="C482" s="40" t="s">
        <v>2092</v>
      </c>
      <c r="D482" s="47" t="s">
        <v>2053</v>
      </c>
      <c r="E482" s="41">
        <f t="shared" si="99"/>
        <v>14</v>
      </c>
      <c r="F482" s="28">
        <v>567951.61534999998</v>
      </c>
      <c r="G482" s="28">
        <f t="shared" si="100"/>
        <v>7951322.6148999995</v>
      </c>
      <c r="H482" s="6"/>
      <c r="I482" s="28">
        <f t="shared" si="101"/>
        <v>0</v>
      </c>
      <c r="J482" s="42">
        <v>2</v>
      </c>
      <c r="K482" s="27">
        <f t="shared" si="102"/>
        <v>1135903.2307</v>
      </c>
      <c r="L482" s="43"/>
      <c r="M482" s="27">
        <f t="shared" si="103"/>
        <v>0</v>
      </c>
      <c r="N482" s="44"/>
      <c r="O482" s="27">
        <f t="shared" si="104"/>
        <v>0</v>
      </c>
      <c r="P482" s="6"/>
      <c r="Q482" s="27">
        <f t="shared" si="105"/>
        <v>0</v>
      </c>
      <c r="R482" s="6">
        <v>12</v>
      </c>
      <c r="S482" s="27">
        <f t="shared" si="106"/>
        <v>6815419.3841999993</v>
      </c>
      <c r="T482" s="45"/>
      <c r="U482" s="27">
        <f t="shared" si="107"/>
        <v>0</v>
      </c>
      <c r="V482" s="6"/>
      <c r="W482" s="27">
        <f t="shared" si="108"/>
        <v>0</v>
      </c>
      <c r="X482" s="6"/>
      <c r="Y482" s="27">
        <f t="shared" si="109"/>
        <v>0</v>
      </c>
      <c r="Z482" s="23" t="s">
        <v>31</v>
      </c>
      <c r="AA482" s="1" t="s">
        <v>41</v>
      </c>
    </row>
    <row r="483" spans="1:27" ht="27" x14ac:dyDescent="0.25">
      <c r="A483" s="38">
        <v>481</v>
      </c>
      <c r="B483" s="39" t="s">
        <v>2093</v>
      </c>
      <c r="C483" s="40" t="s">
        <v>2094</v>
      </c>
      <c r="D483" s="47" t="s">
        <v>2053</v>
      </c>
      <c r="E483" s="41">
        <f t="shared" si="99"/>
        <v>27</v>
      </c>
      <c r="F483" s="28">
        <v>583407.49600000004</v>
      </c>
      <c r="G483" s="28">
        <f t="shared" si="100"/>
        <v>15752002.392000001</v>
      </c>
      <c r="H483" s="6"/>
      <c r="I483" s="28">
        <f t="shared" si="101"/>
        <v>0</v>
      </c>
      <c r="J483" s="42">
        <v>5</v>
      </c>
      <c r="K483" s="27">
        <f t="shared" si="102"/>
        <v>2917037.4800000004</v>
      </c>
      <c r="L483" s="43"/>
      <c r="M483" s="27">
        <f t="shared" si="103"/>
        <v>0</v>
      </c>
      <c r="N483" s="44"/>
      <c r="O483" s="27">
        <f t="shared" si="104"/>
        <v>0</v>
      </c>
      <c r="P483" s="6"/>
      <c r="Q483" s="27">
        <f t="shared" si="105"/>
        <v>0</v>
      </c>
      <c r="R483" s="6">
        <v>22</v>
      </c>
      <c r="S483" s="27">
        <f t="shared" si="106"/>
        <v>12834964.912</v>
      </c>
      <c r="T483" s="45"/>
      <c r="U483" s="27">
        <f t="shared" si="107"/>
        <v>0</v>
      </c>
      <c r="V483" s="6"/>
      <c r="W483" s="27">
        <f t="shared" si="108"/>
        <v>0</v>
      </c>
      <c r="X483" s="6"/>
      <c r="Y483" s="27">
        <f t="shared" si="109"/>
        <v>0</v>
      </c>
      <c r="Z483" s="23" t="s">
        <v>31</v>
      </c>
      <c r="AA483" s="1" t="s">
        <v>41</v>
      </c>
    </row>
    <row r="484" spans="1:27" ht="40.5" x14ac:dyDescent="0.25">
      <c r="A484" s="38">
        <v>482</v>
      </c>
      <c r="B484" s="39" t="s">
        <v>2095</v>
      </c>
      <c r="C484" s="40" t="s">
        <v>2096</v>
      </c>
      <c r="D484" s="47" t="s">
        <v>2053</v>
      </c>
      <c r="E484" s="41">
        <f>+H484+J484+L484+N484+P484+R484+T484+V484+X484</f>
        <v>7</v>
      </c>
      <c r="F484" s="28">
        <v>384936.38049999997</v>
      </c>
      <c r="G484" s="28">
        <f t="shared" si="100"/>
        <v>2694554.6634999998</v>
      </c>
      <c r="H484" s="6"/>
      <c r="I484" s="28">
        <f t="shared" si="101"/>
        <v>0</v>
      </c>
      <c r="J484" s="42"/>
      <c r="K484" s="27">
        <f t="shared" si="102"/>
        <v>0</v>
      </c>
      <c r="L484" s="43"/>
      <c r="M484" s="27">
        <f t="shared" si="103"/>
        <v>0</v>
      </c>
      <c r="N484" s="44"/>
      <c r="O484" s="27">
        <f t="shared" si="104"/>
        <v>0</v>
      </c>
      <c r="P484" s="6"/>
      <c r="Q484" s="27">
        <f t="shared" si="105"/>
        <v>0</v>
      </c>
      <c r="R484" s="6">
        <v>7</v>
      </c>
      <c r="S484" s="27">
        <f t="shared" si="106"/>
        <v>2694554.6634999998</v>
      </c>
      <c r="T484" s="45"/>
      <c r="U484" s="27">
        <f t="shared" si="107"/>
        <v>0</v>
      </c>
      <c r="V484" s="6"/>
      <c r="W484" s="27">
        <f t="shared" si="108"/>
        <v>0</v>
      </c>
      <c r="X484" s="6"/>
      <c r="Y484" s="27">
        <f t="shared" si="109"/>
        <v>0</v>
      </c>
      <c r="Z484" s="23" t="s">
        <v>31</v>
      </c>
      <c r="AA484" s="1" t="s">
        <v>56</v>
      </c>
    </row>
    <row r="485" spans="1:27" ht="27" x14ac:dyDescent="0.25">
      <c r="A485" s="38">
        <v>483</v>
      </c>
      <c r="B485" s="39" t="s">
        <v>2097</v>
      </c>
      <c r="C485" s="40" t="s">
        <v>2098</v>
      </c>
      <c r="D485" s="47" t="s">
        <v>1788</v>
      </c>
      <c r="E485" s="41">
        <f t="shared" si="99"/>
        <v>90</v>
      </c>
      <c r="F485" s="28">
        <v>374221.75959999999</v>
      </c>
      <c r="G485" s="28">
        <f t="shared" si="100"/>
        <v>33679958.364</v>
      </c>
      <c r="H485" s="6"/>
      <c r="I485" s="28">
        <f t="shared" si="101"/>
        <v>0</v>
      </c>
      <c r="J485" s="42">
        <v>15</v>
      </c>
      <c r="K485" s="27">
        <f t="shared" si="102"/>
        <v>5613326.3939999994</v>
      </c>
      <c r="L485" s="43">
        <v>75</v>
      </c>
      <c r="M485" s="27">
        <f t="shared" si="103"/>
        <v>28066631.969999999</v>
      </c>
      <c r="N485" s="44"/>
      <c r="O485" s="27">
        <f t="shared" si="104"/>
        <v>0</v>
      </c>
      <c r="P485" s="6"/>
      <c r="Q485" s="27">
        <f t="shared" si="105"/>
        <v>0</v>
      </c>
      <c r="R485" s="6"/>
      <c r="S485" s="27">
        <f t="shared" si="106"/>
        <v>0</v>
      </c>
      <c r="T485" s="45"/>
      <c r="U485" s="27">
        <f t="shared" si="107"/>
        <v>0</v>
      </c>
      <c r="V485" s="6"/>
      <c r="W485" s="27">
        <f t="shared" si="108"/>
        <v>0</v>
      </c>
      <c r="X485" s="6"/>
      <c r="Y485" s="27">
        <f t="shared" si="109"/>
        <v>0</v>
      </c>
      <c r="Z485" s="23" t="s">
        <v>31</v>
      </c>
      <c r="AA485" s="1" t="s">
        <v>41</v>
      </c>
    </row>
    <row r="486" spans="1:27" ht="27" x14ac:dyDescent="0.25">
      <c r="A486" s="38">
        <v>484</v>
      </c>
      <c r="B486" s="39" t="s">
        <v>2099</v>
      </c>
      <c r="C486" s="47" t="s">
        <v>2100</v>
      </c>
      <c r="D486" s="47" t="s">
        <v>1788</v>
      </c>
      <c r="E486" s="41">
        <f t="shared" si="99"/>
        <v>48</v>
      </c>
      <c r="F486" s="28">
        <v>246537.66375241295</v>
      </c>
      <c r="G486" s="28">
        <f t="shared" si="100"/>
        <v>11833807.860115822</v>
      </c>
      <c r="H486" s="6">
        <v>30</v>
      </c>
      <c r="I486" s="28">
        <f t="shared" si="101"/>
        <v>7396129.9125723885</v>
      </c>
      <c r="J486" s="42">
        <v>15</v>
      </c>
      <c r="K486" s="27">
        <f t="shared" si="102"/>
        <v>3698064.9562861943</v>
      </c>
      <c r="L486" s="43"/>
      <c r="M486" s="27">
        <f t="shared" si="103"/>
        <v>0</v>
      </c>
      <c r="N486" s="44"/>
      <c r="O486" s="27">
        <f t="shared" si="104"/>
        <v>0</v>
      </c>
      <c r="P486" s="6">
        <v>1</v>
      </c>
      <c r="Q486" s="27">
        <f t="shared" si="105"/>
        <v>246537.66375241295</v>
      </c>
      <c r="R486" s="6"/>
      <c r="S486" s="27">
        <f t="shared" si="106"/>
        <v>0</v>
      </c>
      <c r="T486" s="45"/>
      <c r="U486" s="27">
        <f t="shared" si="107"/>
        <v>0</v>
      </c>
      <c r="V486" s="6">
        <v>2</v>
      </c>
      <c r="W486" s="27">
        <f t="shared" si="108"/>
        <v>493075.32750482589</v>
      </c>
      <c r="X486" s="6"/>
      <c r="Y486" s="27">
        <f t="shared" si="109"/>
        <v>0</v>
      </c>
      <c r="Z486" s="23" t="s">
        <v>31</v>
      </c>
      <c r="AA486" s="1" t="s">
        <v>41</v>
      </c>
    </row>
    <row r="487" spans="1:27" ht="27" x14ac:dyDescent="0.25">
      <c r="A487" s="38">
        <v>485</v>
      </c>
      <c r="B487" s="39" t="s">
        <v>2101</v>
      </c>
      <c r="C487" s="40" t="s">
        <v>2102</v>
      </c>
      <c r="D487" s="47" t="s">
        <v>2053</v>
      </c>
      <c r="E487" s="41">
        <f t="shared" ref="E487:E526" si="110">+H487+J487+L487+N487+P487+R487+T487+V487+X487</f>
        <v>5</v>
      </c>
      <c r="F487" s="28">
        <v>567172.08812259522</v>
      </c>
      <c r="G487" s="28">
        <f t="shared" ref="G487:G526" si="111">+IFERROR(E487*F487," ")</f>
        <v>2835860.440612976</v>
      </c>
      <c r="H487" s="6"/>
      <c r="I487" s="28">
        <f t="shared" ref="I487:I526" si="112">+IFERROR(H487*$F487," ")</f>
        <v>0</v>
      </c>
      <c r="J487" s="42">
        <v>3</v>
      </c>
      <c r="K487" s="27">
        <f t="shared" ref="K487:K526" si="113">+IFERROR(J487*$F487," ")</f>
        <v>1701516.2643677858</v>
      </c>
      <c r="L487" s="43">
        <v>2</v>
      </c>
      <c r="M487" s="27">
        <f t="shared" ref="M487:M526" si="114">+IFERROR(L487*$F487," ")</f>
        <v>1134344.1762451904</v>
      </c>
      <c r="N487" s="44"/>
      <c r="O487" s="27">
        <f t="shared" ref="O487:O526" si="115">+IFERROR(N487*$F487," ")</f>
        <v>0</v>
      </c>
      <c r="P487" s="6"/>
      <c r="Q487" s="27">
        <f t="shared" ref="Q487:Q526" si="116">+IFERROR(P487*$F487," ")</f>
        <v>0</v>
      </c>
      <c r="R487" s="6"/>
      <c r="S487" s="27">
        <f t="shared" ref="S487:S526" si="117">+IFERROR(R487*$F487," ")</f>
        <v>0</v>
      </c>
      <c r="T487" s="45"/>
      <c r="U487" s="27">
        <f t="shared" ref="U487:U526" si="118">+IFERROR(T487*$F487," ")</f>
        <v>0</v>
      </c>
      <c r="V487" s="6"/>
      <c r="W487" s="27">
        <f t="shared" ref="W487:W526" si="119">+IFERROR(V487*$F487," ")</f>
        <v>0</v>
      </c>
      <c r="X487" s="6"/>
      <c r="Y487" s="27">
        <f t="shared" ref="Y487:Y526" si="120">+IFERROR(X487*$F487," ")</f>
        <v>0</v>
      </c>
      <c r="Z487" s="23" t="s">
        <v>31</v>
      </c>
      <c r="AA487" s="1" t="s">
        <v>41</v>
      </c>
    </row>
    <row r="488" spans="1:27" ht="26.25" customHeight="1" x14ac:dyDescent="0.25">
      <c r="A488" s="38">
        <v>486</v>
      </c>
      <c r="B488" s="39" t="s">
        <v>2103</v>
      </c>
      <c r="C488" s="40" t="s">
        <v>2104</v>
      </c>
      <c r="D488" s="47" t="s">
        <v>1788</v>
      </c>
      <c r="E488" s="41">
        <f t="shared" si="110"/>
        <v>8</v>
      </c>
      <c r="F488" s="28">
        <v>195011.56733333334</v>
      </c>
      <c r="G488" s="28">
        <f t="shared" si="111"/>
        <v>1560092.5386666667</v>
      </c>
      <c r="H488" s="6"/>
      <c r="I488" s="28">
        <f t="shared" si="112"/>
        <v>0</v>
      </c>
      <c r="J488" s="42">
        <v>8</v>
      </c>
      <c r="K488" s="27">
        <f t="shared" si="113"/>
        <v>1560092.5386666667</v>
      </c>
      <c r="L488" s="44"/>
      <c r="M488" s="27">
        <f t="shared" si="114"/>
        <v>0</v>
      </c>
      <c r="N488" s="44"/>
      <c r="O488" s="27">
        <f t="shared" si="115"/>
        <v>0</v>
      </c>
      <c r="P488" s="6"/>
      <c r="Q488" s="27">
        <f t="shared" si="116"/>
        <v>0</v>
      </c>
      <c r="R488" s="6"/>
      <c r="S488" s="27">
        <f t="shared" si="117"/>
        <v>0</v>
      </c>
      <c r="T488" s="45"/>
      <c r="U488" s="27">
        <f t="shared" si="118"/>
        <v>0</v>
      </c>
      <c r="V488" s="6"/>
      <c r="W488" s="27">
        <f t="shared" si="119"/>
        <v>0</v>
      </c>
      <c r="X488" s="6"/>
      <c r="Y488" s="27">
        <f t="shared" si="120"/>
        <v>0</v>
      </c>
      <c r="Z488" s="23" t="s">
        <v>31</v>
      </c>
      <c r="AA488" s="1" t="s">
        <v>41</v>
      </c>
    </row>
    <row r="489" spans="1:27" ht="27" x14ac:dyDescent="0.25">
      <c r="A489" s="38">
        <v>487</v>
      </c>
      <c r="B489" s="39" t="s">
        <v>2105</v>
      </c>
      <c r="C489" s="50" t="s">
        <v>1496</v>
      </c>
      <c r="D489" s="51" t="s">
        <v>2106</v>
      </c>
      <c r="E489" s="41">
        <f t="shared" si="110"/>
        <v>1</v>
      </c>
      <c r="F489" s="28">
        <v>278461.11514784623</v>
      </c>
      <c r="G489" s="28">
        <f t="shared" si="111"/>
        <v>278461.11514784623</v>
      </c>
      <c r="H489" s="6"/>
      <c r="I489" s="28">
        <f t="shared" si="112"/>
        <v>0</v>
      </c>
      <c r="J489" s="42"/>
      <c r="K489" s="27">
        <f t="shared" si="113"/>
        <v>0</v>
      </c>
      <c r="L489" s="44"/>
      <c r="M489" s="27">
        <f t="shared" si="114"/>
        <v>0</v>
      </c>
      <c r="N489" s="44"/>
      <c r="O489" s="27">
        <f t="shared" si="115"/>
        <v>0</v>
      </c>
      <c r="P489" s="6"/>
      <c r="Q489" s="27">
        <f t="shared" si="116"/>
        <v>0</v>
      </c>
      <c r="R489" s="6"/>
      <c r="S489" s="27">
        <f t="shared" si="117"/>
        <v>0</v>
      </c>
      <c r="T489" s="45"/>
      <c r="U489" s="27">
        <f t="shared" si="118"/>
        <v>0</v>
      </c>
      <c r="V489" s="6">
        <v>1</v>
      </c>
      <c r="W489" s="27">
        <f t="shared" si="119"/>
        <v>278461.11514784623</v>
      </c>
      <c r="X489" s="6"/>
      <c r="Y489" s="27">
        <f t="shared" si="120"/>
        <v>0</v>
      </c>
      <c r="Z489" s="23" t="s">
        <v>31</v>
      </c>
      <c r="AA489" s="1" t="s">
        <v>60</v>
      </c>
    </row>
    <row r="490" spans="1:27" ht="27" x14ac:dyDescent="0.25">
      <c r="A490" s="38">
        <v>488</v>
      </c>
      <c r="B490" s="39" t="s">
        <v>2107</v>
      </c>
      <c r="C490" s="50" t="s">
        <v>1496</v>
      </c>
      <c r="D490" s="51" t="s">
        <v>2106</v>
      </c>
      <c r="E490" s="41">
        <f t="shared" si="110"/>
        <v>18</v>
      </c>
      <c r="F490" s="28">
        <v>385911.40700000001</v>
      </c>
      <c r="G490" s="28">
        <f t="shared" si="111"/>
        <v>6946405.3260000004</v>
      </c>
      <c r="H490" s="6"/>
      <c r="I490" s="28">
        <f t="shared" si="112"/>
        <v>0</v>
      </c>
      <c r="J490" s="42">
        <v>5</v>
      </c>
      <c r="K490" s="27">
        <f t="shared" si="113"/>
        <v>1929557.0350000001</v>
      </c>
      <c r="L490" s="43"/>
      <c r="M490" s="27">
        <f t="shared" si="114"/>
        <v>0</v>
      </c>
      <c r="N490" s="44">
        <v>2</v>
      </c>
      <c r="O490" s="27">
        <f t="shared" si="115"/>
        <v>771822.81400000001</v>
      </c>
      <c r="P490" s="6">
        <v>10</v>
      </c>
      <c r="Q490" s="27">
        <f t="shared" si="116"/>
        <v>3859114.0700000003</v>
      </c>
      <c r="R490" s="6"/>
      <c r="S490" s="27">
        <f t="shared" si="117"/>
        <v>0</v>
      </c>
      <c r="T490" s="45"/>
      <c r="U490" s="27">
        <f t="shared" si="118"/>
        <v>0</v>
      </c>
      <c r="V490" s="6">
        <v>1</v>
      </c>
      <c r="W490" s="27">
        <f t="shared" si="119"/>
        <v>385911.40700000001</v>
      </c>
      <c r="X490" s="6"/>
      <c r="Y490" s="27">
        <f t="shared" si="120"/>
        <v>0</v>
      </c>
      <c r="Z490" s="23" t="s">
        <v>31</v>
      </c>
      <c r="AA490" s="1" t="s">
        <v>60</v>
      </c>
    </row>
    <row r="491" spans="1:27" ht="27" x14ac:dyDescent="0.25">
      <c r="A491" s="38">
        <v>489</v>
      </c>
      <c r="B491" s="39" t="s">
        <v>2108</v>
      </c>
      <c r="C491" s="51" t="s">
        <v>1496</v>
      </c>
      <c r="D491" s="51" t="s">
        <v>2106</v>
      </c>
      <c r="E491" s="41">
        <f t="shared" si="110"/>
        <v>20</v>
      </c>
      <c r="F491" s="28">
        <v>394009</v>
      </c>
      <c r="G491" s="28">
        <f t="shared" si="111"/>
        <v>7880180</v>
      </c>
      <c r="H491" s="6">
        <v>2</v>
      </c>
      <c r="I491" s="28">
        <f t="shared" si="112"/>
        <v>788018</v>
      </c>
      <c r="J491" s="42">
        <v>5</v>
      </c>
      <c r="K491" s="27">
        <f t="shared" si="113"/>
        <v>1970045</v>
      </c>
      <c r="L491" s="44"/>
      <c r="M491" s="27">
        <f t="shared" si="114"/>
        <v>0</v>
      </c>
      <c r="N491" s="44">
        <v>2</v>
      </c>
      <c r="O491" s="27">
        <f t="shared" si="115"/>
        <v>788018</v>
      </c>
      <c r="P491" s="6">
        <v>10</v>
      </c>
      <c r="Q491" s="27">
        <f t="shared" si="116"/>
        <v>3940090</v>
      </c>
      <c r="R491" s="6"/>
      <c r="S491" s="27">
        <f t="shared" si="117"/>
        <v>0</v>
      </c>
      <c r="T491" s="45"/>
      <c r="U491" s="27">
        <f t="shared" si="118"/>
        <v>0</v>
      </c>
      <c r="V491" s="6">
        <v>1</v>
      </c>
      <c r="W491" s="27">
        <f t="shared" si="119"/>
        <v>394009</v>
      </c>
      <c r="X491" s="6"/>
      <c r="Y491" s="27">
        <f t="shared" si="120"/>
        <v>0</v>
      </c>
      <c r="Z491" s="23" t="s">
        <v>31</v>
      </c>
      <c r="AA491" s="1" t="s">
        <v>60</v>
      </c>
    </row>
    <row r="492" spans="1:27" ht="27" x14ac:dyDescent="0.25">
      <c r="A492" s="38">
        <v>490</v>
      </c>
      <c r="B492" s="39" t="s">
        <v>2109</v>
      </c>
      <c r="C492" s="38" t="s">
        <v>2110</v>
      </c>
      <c r="D492" s="47" t="s">
        <v>2111</v>
      </c>
      <c r="E492" s="41">
        <f t="shared" si="110"/>
        <v>1</v>
      </c>
      <c r="F492" s="28">
        <v>1116829.1573000001</v>
      </c>
      <c r="G492" s="28">
        <f t="shared" si="111"/>
        <v>1116829.1573000001</v>
      </c>
      <c r="H492" s="6">
        <v>1</v>
      </c>
      <c r="I492" s="28">
        <f t="shared" si="112"/>
        <v>1116829.1573000001</v>
      </c>
      <c r="J492" s="42"/>
      <c r="K492" s="27">
        <f t="shared" si="113"/>
        <v>0</v>
      </c>
      <c r="L492" s="44"/>
      <c r="M492" s="27">
        <f t="shared" si="114"/>
        <v>0</v>
      </c>
      <c r="N492" s="44"/>
      <c r="O492" s="27">
        <f t="shared" si="115"/>
        <v>0</v>
      </c>
      <c r="P492" s="6"/>
      <c r="Q492" s="27">
        <f t="shared" si="116"/>
        <v>0</v>
      </c>
      <c r="R492" s="6"/>
      <c r="S492" s="27">
        <f t="shared" si="117"/>
        <v>0</v>
      </c>
      <c r="T492" s="45"/>
      <c r="U492" s="27">
        <f t="shared" si="118"/>
        <v>0</v>
      </c>
      <c r="V492" s="6"/>
      <c r="W492" s="27">
        <f t="shared" si="119"/>
        <v>0</v>
      </c>
      <c r="X492" s="6"/>
      <c r="Y492" s="27">
        <f t="shared" si="120"/>
        <v>0</v>
      </c>
      <c r="Z492" s="23" t="s">
        <v>31</v>
      </c>
      <c r="AA492" s="1" t="s">
        <v>33</v>
      </c>
    </row>
    <row r="493" spans="1:27" ht="27" x14ac:dyDescent="0.25">
      <c r="A493" s="38">
        <v>491</v>
      </c>
      <c r="B493" s="39" t="s">
        <v>2112</v>
      </c>
      <c r="C493" s="40" t="s">
        <v>1496</v>
      </c>
      <c r="D493" s="47" t="s">
        <v>2113</v>
      </c>
      <c r="E493" s="41">
        <f t="shared" si="110"/>
        <v>5</v>
      </c>
      <c r="F493" s="28">
        <v>82426.525505610582</v>
      </c>
      <c r="G493" s="28">
        <f t="shared" si="111"/>
        <v>412132.62752805289</v>
      </c>
      <c r="H493" s="6">
        <v>2</v>
      </c>
      <c r="I493" s="28">
        <f t="shared" si="112"/>
        <v>164853.05101122116</v>
      </c>
      <c r="J493" s="42">
        <v>3</v>
      </c>
      <c r="K493" s="27">
        <f t="shared" si="113"/>
        <v>247279.57651683176</v>
      </c>
      <c r="L493" s="43"/>
      <c r="M493" s="27">
        <f t="shared" si="114"/>
        <v>0</v>
      </c>
      <c r="N493" s="44"/>
      <c r="O493" s="27">
        <f t="shared" si="115"/>
        <v>0</v>
      </c>
      <c r="P493" s="6"/>
      <c r="Q493" s="27">
        <f t="shared" si="116"/>
        <v>0</v>
      </c>
      <c r="R493" s="6"/>
      <c r="S493" s="27">
        <f t="shared" si="117"/>
        <v>0</v>
      </c>
      <c r="T493" s="45"/>
      <c r="U493" s="27">
        <f t="shared" si="118"/>
        <v>0</v>
      </c>
      <c r="V493" s="6"/>
      <c r="W493" s="27">
        <f t="shared" si="119"/>
        <v>0</v>
      </c>
      <c r="X493" s="6"/>
      <c r="Y493" s="27">
        <f t="shared" si="120"/>
        <v>0</v>
      </c>
      <c r="Z493" s="23" t="s">
        <v>31</v>
      </c>
      <c r="AA493" s="1" t="s">
        <v>33</v>
      </c>
    </row>
    <row r="494" spans="1:27" ht="27" x14ac:dyDescent="0.25">
      <c r="A494" s="38">
        <v>492</v>
      </c>
      <c r="B494" s="39" t="s">
        <v>2114</v>
      </c>
      <c r="C494" s="40" t="s">
        <v>2115</v>
      </c>
      <c r="D494" s="47" t="s">
        <v>1333</v>
      </c>
      <c r="E494" s="41">
        <f t="shared" si="110"/>
        <v>1</v>
      </c>
      <c r="F494" s="28">
        <v>475230.11129999999</v>
      </c>
      <c r="G494" s="28">
        <f t="shared" si="111"/>
        <v>475230.11129999999</v>
      </c>
      <c r="H494" s="6"/>
      <c r="I494" s="28">
        <f t="shared" si="112"/>
        <v>0</v>
      </c>
      <c r="J494" s="42">
        <v>1</v>
      </c>
      <c r="K494" s="27">
        <f t="shared" si="113"/>
        <v>475230.11129999999</v>
      </c>
      <c r="L494" s="44"/>
      <c r="M494" s="27">
        <f t="shared" si="114"/>
        <v>0</v>
      </c>
      <c r="N494" s="44"/>
      <c r="O494" s="27">
        <f t="shared" si="115"/>
        <v>0</v>
      </c>
      <c r="P494" s="6"/>
      <c r="Q494" s="27">
        <f t="shared" si="116"/>
        <v>0</v>
      </c>
      <c r="R494" s="6"/>
      <c r="S494" s="27">
        <f t="shared" si="117"/>
        <v>0</v>
      </c>
      <c r="T494" s="45"/>
      <c r="U494" s="27">
        <f t="shared" si="118"/>
        <v>0</v>
      </c>
      <c r="V494" s="6"/>
      <c r="W494" s="27">
        <f t="shared" si="119"/>
        <v>0</v>
      </c>
      <c r="X494" s="6"/>
      <c r="Y494" s="27">
        <f t="shared" si="120"/>
        <v>0</v>
      </c>
      <c r="Z494" s="23" t="s">
        <v>31</v>
      </c>
      <c r="AA494" s="1" t="s">
        <v>33</v>
      </c>
    </row>
    <row r="495" spans="1:27" ht="27" x14ac:dyDescent="0.25">
      <c r="A495" s="38">
        <v>493</v>
      </c>
      <c r="B495" s="39" t="s">
        <v>2116</v>
      </c>
      <c r="C495" s="40" t="s">
        <v>2117</v>
      </c>
      <c r="D495" s="47" t="s">
        <v>1686</v>
      </c>
      <c r="E495" s="41">
        <f t="shared" si="110"/>
        <v>1</v>
      </c>
      <c r="F495" s="28">
        <v>356074.31899917749</v>
      </c>
      <c r="G495" s="28">
        <f t="shared" si="111"/>
        <v>356074.31899917749</v>
      </c>
      <c r="H495" s="6"/>
      <c r="I495" s="28">
        <f t="shared" si="112"/>
        <v>0</v>
      </c>
      <c r="J495" s="42">
        <v>1</v>
      </c>
      <c r="K495" s="27">
        <f t="shared" si="113"/>
        <v>356074.31899917749</v>
      </c>
      <c r="L495" s="44"/>
      <c r="M495" s="27">
        <f t="shared" si="114"/>
        <v>0</v>
      </c>
      <c r="N495" s="44"/>
      <c r="O495" s="27">
        <f t="shared" si="115"/>
        <v>0</v>
      </c>
      <c r="P495" s="6"/>
      <c r="Q495" s="27">
        <f t="shared" si="116"/>
        <v>0</v>
      </c>
      <c r="R495" s="6"/>
      <c r="S495" s="27">
        <f t="shared" si="117"/>
        <v>0</v>
      </c>
      <c r="T495" s="45"/>
      <c r="U495" s="27">
        <f t="shared" si="118"/>
        <v>0</v>
      </c>
      <c r="V495" s="6"/>
      <c r="W495" s="27">
        <f t="shared" si="119"/>
        <v>0</v>
      </c>
      <c r="X495" s="6"/>
      <c r="Y495" s="27">
        <f t="shared" si="120"/>
        <v>0</v>
      </c>
      <c r="Z495" s="23" t="s">
        <v>31</v>
      </c>
      <c r="AA495" s="1" t="s">
        <v>41</v>
      </c>
    </row>
    <row r="496" spans="1:27" ht="27" x14ac:dyDescent="0.25">
      <c r="A496" s="38">
        <v>494</v>
      </c>
      <c r="B496" s="39" t="s">
        <v>2118</v>
      </c>
      <c r="C496" s="40" t="s">
        <v>2119</v>
      </c>
      <c r="D496" s="51" t="s">
        <v>2120</v>
      </c>
      <c r="E496" s="41">
        <f t="shared" si="110"/>
        <v>40</v>
      </c>
      <c r="F496" s="28">
        <v>605244.86369999999</v>
      </c>
      <c r="G496" s="28">
        <f t="shared" si="111"/>
        <v>24209794.548</v>
      </c>
      <c r="H496" s="6"/>
      <c r="I496" s="28">
        <f t="shared" si="112"/>
        <v>0</v>
      </c>
      <c r="J496" s="42"/>
      <c r="K496" s="27">
        <f t="shared" si="113"/>
        <v>0</v>
      </c>
      <c r="L496" s="43"/>
      <c r="M496" s="27">
        <f t="shared" si="114"/>
        <v>0</v>
      </c>
      <c r="N496" s="44"/>
      <c r="O496" s="27">
        <f t="shared" si="115"/>
        <v>0</v>
      </c>
      <c r="P496" s="6">
        <v>40</v>
      </c>
      <c r="Q496" s="27">
        <f t="shared" si="116"/>
        <v>24209794.548</v>
      </c>
      <c r="R496" s="6"/>
      <c r="S496" s="27">
        <f t="shared" si="117"/>
        <v>0</v>
      </c>
      <c r="T496" s="45"/>
      <c r="U496" s="27">
        <f t="shared" si="118"/>
        <v>0</v>
      </c>
      <c r="V496" s="6"/>
      <c r="W496" s="27">
        <f t="shared" si="119"/>
        <v>0</v>
      </c>
      <c r="X496" s="6"/>
      <c r="Y496" s="27">
        <f t="shared" si="120"/>
        <v>0</v>
      </c>
      <c r="Z496" s="23" t="s">
        <v>31</v>
      </c>
      <c r="AA496" s="1" t="s">
        <v>37</v>
      </c>
    </row>
    <row r="497" spans="1:27" ht="40.5" x14ac:dyDescent="0.25">
      <c r="A497" s="38">
        <v>495</v>
      </c>
      <c r="B497" s="39" t="s">
        <v>2121</v>
      </c>
      <c r="C497" s="40" t="s">
        <v>2122</v>
      </c>
      <c r="D497" s="51" t="s">
        <v>2053</v>
      </c>
      <c r="E497" s="41">
        <f t="shared" si="110"/>
        <v>3</v>
      </c>
      <c r="F497" s="28">
        <v>517682.36550392443</v>
      </c>
      <c r="G497" s="28">
        <f t="shared" si="111"/>
        <v>1553047.0965117733</v>
      </c>
      <c r="H497" s="6"/>
      <c r="I497" s="28">
        <f t="shared" si="112"/>
        <v>0</v>
      </c>
      <c r="J497" s="42">
        <v>3</v>
      </c>
      <c r="K497" s="27">
        <f t="shared" si="113"/>
        <v>1553047.0965117733</v>
      </c>
      <c r="L497" s="43"/>
      <c r="M497" s="27">
        <f t="shared" si="114"/>
        <v>0</v>
      </c>
      <c r="N497" s="44"/>
      <c r="O497" s="27">
        <f t="shared" si="115"/>
        <v>0</v>
      </c>
      <c r="P497" s="6"/>
      <c r="Q497" s="27">
        <f t="shared" si="116"/>
        <v>0</v>
      </c>
      <c r="R497" s="6"/>
      <c r="S497" s="27">
        <f t="shared" si="117"/>
        <v>0</v>
      </c>
      <c r="T497" s="45"/>
      <c r="U497" s="27">
        <f t="shared" si="118"/>
        <v>0</v>
      </c>
      <c r="V497" s="6"/>
      <c r="W497" s="27">
        <f t="shared" si="119"/>
        <v>0</v>
      </c>
      <c r="X497" s="6"/>
      <c r="Y497" s="27">
        <f t="shared" si="120"/>
        <v>0</v>
      </c>
      <c r="Z497" s="23" t="s">
        <v>31</v>
      </c>
      <c r="AA497" s="1" t="s">
        <v>41</v>
      </c>
    </row>
    <row r="498" spans="1:27" ht="40.5" x14ac:dyDescent="0.25">
      <c r="A498" s="38">
        <v>496</v>
      </c>
      <c r="B498" s="39" t="s">
        <v>2123</v>
      </c>
      <c r="C498" s="40" t="s">
        <v>2124</v>
      </c>
      <c r="D498" s="51" t="s">
        <v>2053</v>
      </c>
      <c r="E498" s="41">
        <f t="shared" si="110"/>
        <v>3</v>
      </c>
      <c r="F498" s="28">
        <v>282055.92681587377</v>
      </c>
      <c r="G498" s="28">
        <f t="shared" si="111"/>
        <v>846167.78044762136</v>
      </c>
      <c r="H498" s="6"/>
      <c r="I498" s="28">
        <f t="shared" si="112"/>
        <v>0</v>
      </c>
      <c r="J498" s="42">
        <v>3</v>
      </c>
      <c r="K498" s="27">
        <f t="shared" si="113"/>
        <v>846167.78044762136</v>
      </c>
      <c r="L498" s="43"/>
      <c r="M498" s="27">
        <f t="shared" si="114"/>
        <v>0</v>
      </c>
      <c r="N498" s="44"/>
      <c r="O498" s="27">
        <f t="shared" si="115"/>
        <v>0</v>
      </c>
      <c r="P498" s="6"/>
      <c r="Q498" s="27">
        <f t="shared" si="116"/>
        <v>0</v>
      </c>
      <c r="R498" s="6"/>
      <c r="S498" s="27">
        <f t="shared" si="117"/>
        <v>0</v>
      </c>
      <c r="T498" s="45"/>
      <c r="U498" s="27">
        <f t="shared" si="118"/>
        <v>0</v>
      </c>
      <c r="V498" s="6"/>
      <c r="W498" s="27">
        <f t="shared" si="119"/>
        <v>0</v>
      </c>
      <c r="X498" s="6"/>
      <c r="Y498" s="27">
        <f t="shared" si="120"/>
        <v>0</v>
      </c>
      <c r="Z498" s="23" t="s">
        <v>31</v>
      </c>
      <c r="AA498" s="1" t="s">
        <v>41</v>
      </c>
    </row>
    <row r="499" spans="1:27" ht="40.5" x14ac:dyDescent="0.25">
      <c r="A499" s="38">
        <v>497</v>
      </c>
      <c r="B499" s="39" t="s">
        <v>2125</v>
      </c>
      <c r="C499" s="40" t="s">
        <v>2126</v>
      </c>
      <c r="D499" s="51" t="s">
        <v>2053</v>
      </c>
      <c r="E499" s="41">
        <f t="shared" si="110"/>
        <v>26</v>
      </c>
      <c r="F499" s="28">
        <v>346529.1831707136</v>
      </c>
      <c r="G499" s="28">
        <f t="shared" si="111"/>
        <v>9009758.7624385543</v>
      </c>
      <c r="H499" s="6"/>
      <c r="I499" s="28">
        <f t="shared" si="112"/>
        <v>0</v>
      </c>
      <c r="J499" s="42">
        <v>3</v>
      </c>
      <c r="K499" s="27">
        <f t="shared" si="113"/>
        <v>1039587.5495121408</v>
      </c>
      <c r="L499" s="43"/>
      <c r="M499" s="27">
        <f t="shared" si="114"/>
        <v>0</v>
      </c>
      <c r="N499" s="44"/>
      <c r="O499" s="27">
        <f t="shared" si="115"/>
        <v>0</v>
      </c>
      <c r="P499" s="6">
        <v>19</v>
      </c>
      <c r="Q499" s="27">
        <f t="shared" si="116"/>
        <v>6584054.4802435581</v>
      </c>
      <c r="R499" s="6">
        <v>4</v>
      </c>
      <c r="S499" s="27">
        <f t="shared" si="117"/>
        <v>1386116.7326828544</v>
      </c>
      <c r="T499" s="45"/>
      <c r="U499" s="27">
        <f t="shared" si="118"/>
        <v>0</v>
      </c>
      <c r="V499" s="6"/>
      <c r="W499" s="27">
        <f t="shared" si="119"/>
        <v>0</v>
      </c>
      <c r="X499" s="6"/>
      <c r="Y499" s="27">
        <f t="shared" si="120"/>
        <v>0</v>
      </c>
      <c r="Z499" s="23" t="s">
        <v>31</v>
      </c>
      <c r="AA499" s="1" t="s">
        <v>37</v>
      </c>
    </row>
    <row r="500" spans="1:27" ht="40.5" x14ac:dyDescent="0.25">
      <c r="A500" s="38">
        <v>498</v>
      </c>
      <c r="B500" s="39" t="s">
        <v>2127</v>
      </c>
      <c r="C500" s="40" t="s">
        <v>2128</v>
      </c>
      <c r="D500" s="47" t="s">
        <v>1788</v>
      </c>
      <c r="E500" s="41">
        <f t="shared" si="110"/>
        <v>10</v>
      </c>
      <c r="F500" s="28">
        <v>82426.525505610582</v>
      </c>
      <c r="G500" s="28">
        <f t="shared" si="111"/>
        <v>824265.25505610579</v>
      </c>
      <c r="H500" s="6"/>
      <c r="I500" s="28">
        <f t="shared" si="112"/>
        <v>0</v>
      </c>
      <c r="J500" s="42">
        <v>10</v>
      </c>
      <c r="K500" s="27">
        <f t="shared" si="113"/>
        <v>824265.25505610579</v>
      </c>
      <c r="L500" s="43"/>
      <c r="M500" s="27">
        <f t="shared" si="114"/>
        <v>0</v>
      </c>
      <c r="N500" s="44"/>
      <c r="O500" s="27">
        <f t="shared" si="115"/>
        <v>0</v>
      </c>
      <c r="P500" s="6"/>
      <c r="Q500" s="27">
        <f t="shared" si="116"/>
        <v>0</v>
      </c>
      <c r="R500" s="6"/>
      <c r="S500" s="27">
        <f t="shared" si="117"/>
        <v>0</v>
      </c>
      <c r="T500" s="45"/>
      <c r="U500" s="27">
        <f t="shared" si="118"/>
        <v>0</v>
      </c>
      <c r="V500" s="6"/>
      <c r="W500" s="27">
        <f t="shared" si="119"/>
        <v>0</v>
      </c>
      <c r="X500" s="6"/>
      <c r="Y500" s="27">
        <f t="shared" si="120"/>
        <v>0</v>
      </c>
      <c r="Z500" s="23" t="s">
        <v>31</v>
      </c>
      <c r="AA500" s="1" t="s">
        <v>41</v>
      </c>
    </row>
    <row r="501" spans="1:27" ht="40.5" x14ac:dyDescent="0.25">
      <c r="A501" s="38">
        <v>499</v>
      </c>
      <c r="B501" s="53" t="s">
        <v>2129</v>
      </c>
      <c r="C501" s="54" t="s">
        <v>1496</v>
      </c>
      <c r="D501" s="53" t="s">
        <v>2130</v>
      </c>
      <c r="E501" s="41">
        <f t="shared" si="110"/>
        <v>10</v>
      </c>
      <c r="F501" s="28">
        <v>708050</v>
      </c>
      <c r="G501" s="28">
        <f t="shared" si="111"/>
        <v>7080500</v>
      </c>
      <c r="H501" s="6"/>
      <c r="I501" s="28">
        <f t="shared" si="112"/>
        <v>0</v>
      </c>
      <c r="J501" s="42"/>
      <c r="K501" s="27">
        <f t="shared" si="113"/>
        <v>0</v>
      </c>
      <c r="L501" s="44"/>
      <c r="M501" s="27">
        <f t="shared" si="114"/>
        <v>0</v>
      </c>
      <c r="N501" s="44"/>
      <c r="O501" s="27">
        <f t="shared" si="115"/>
        <v>0</v>
      </c>
      <c r="P501" s="6"/>
      <c r="Q501" s="27">
        <f t="shared" si="116"/>
        <v>0</v>
      </c>
      <c r="R501" s="6"/>
      <c r="S501" s="27">
        <f t="shared" si="117"/>
        <v>0</v>
      </c>
      <c r="T501" s="45"/>
      <c r="U501" s="27">
        <f t="shared" si="118"/>
        <v>0</v>
      </c>
      <c r="V501" s="6">
        <v>10</v>
      </c>
      <c r="W501" s="27">
        <f t="shared" si="119"/>
        <v>7080500</v>
      </c>
      <c r="X501" s="6"/>
      <c r="Y501" s="27">
        <f t="shared" si="120"/>
        <v>0</v>
      </c>
      <c r="Z501" s="23" t="s">
        <v>31</v>
      </c>
      <c r="AA501" s="1" t="s">
        <v>60</v>
      </c>
    </row>
    <row r="502" spans="1:27" x14ac:dyDescent="0.25">
      <c r="A502" s="38">
        <v>500</v>
      </c>
      <c r="B502" s="46" t="s">
        <v>2131</v>
      </c>
      <c r="C502" s="40" t="s">
        <v>2132</v>
      </c>
      <c r="D502" s="46" t="s">
        <v>2133</v>
      </c>
      <c r="E502" s="41">
        <f t="shared" si="110"/>
        <v>1</v>
      </c>
      <c r="F502" s="28">
        <v>176451.76389689275</v>
      </c>
      <c r="G502" s="28">
        <f t="shared" si="111"/>
        <v>176451.76389689275</v>
      </c>
      <c r="H502" s="6"/>
      <c r="I502" s="28">
        <f t="shared" si="112"/>
        <v>0</v>
      </c>
      <c r="J502" s="42"/>
      <c r="K502" s="27">
        <f t="shared" si="113"/>
        <v>0</v>
      </c>
      <c r="L502" s="44"/>
      <c r="M502" s="27">
        <f t="shared" si="114"/>
        <v>0</v>
      </c>
      <c r="N502" s="44"/>
      <c r="O502" s="27">
        <f t="shared" si="115"/>
        <v>0</v>
      </c>
      <c r="P502" s="6"/>
      <c r="Q502" s="27">
        <f t="shared" si="116"/>
        <v>0</v>
      </c>
      <c r="R502" s="6"/>
      <c r="S502" s="27">
        <f t="shared" si="117"/>
        <v>0</v>
      </c>
      <c r="T502" s="45"/>
      <c r="U502" s="27">
        <f t="shared" si="118"/>
        <v>0</v>
      </c>
      <c r="V502" s="6">
        <f>1</f>
        <v>1</v>
      </c>
      <c r="W502" s="27">
        <f t="shared" si="119"/>
        <v>176451.76389689275</v>
      </c>
      <c r="X502" s="6"/>
      <c r="Y502" s="27">
        <f t="shared" si="120"/>
        <v>0</v>
      </c>
      <c r="Z502" s="23" t="s">
        <v>31</v>
      </c>
      <c r="AA502" s="1" t="s">
        <v>60</v>
      </c>
    </row>
    <row r="503" spans="1:27" ht="27" x14ac:dyDescent="0.25">
      <c r="A503" s="38">
        <v>501</v>
      </c>
      <c r="B503" s="39" t="s">
        <v>2134</v>
      </c>
      <c r="C503" s="40" t="s">
        <v>2135</v>
      </c>
      <c r="D503" s="47" t="s">
        <v>359</v>
      </c>
      <c r="E503" s="41">
        <f t="shared" si="110"/>
        <v>2</v>
      </c>
      <c r="F503" s="28">
        <v>52141.382489958502</v>
      </c>
      <c r="G503" s="28">
        <f t="shared" si="111"/>
        <v>104282.764979917</v>
      </c>
      <c r="H503" s="6"/>
      <c r="I503" s="28">
        <f t="shared" si="112"/>
        <v>0</v>
      </c>
      <c r="J503" s="42"/>
      <c r="K503" s="27">
        <f t="shared" si="113"/>
        <v>0</v>
      </c>
      <c r="L503" s="44"/>
      <c r="M503" s="27">
        <f t="shared" si="114"/>
        <v>0</v>
      </c>
      <c r="N503" s="44"/>
      <c r="O503" s="27">
        <f t="shared" si="115"/>
        <v>0</v>
      </c>
      <c r="P503" s="6">
        <v>1</v>
      </c>
      <c r="Q503" s="27">
        <f t="shared" si="116"/>
        <v>52141.382489958502</v>
      </c>
      <c r="R503" s="6"/>
      <c r="S503" s="27">
        <f t="shared" si="117"/>
        <v>0</v>
      </c>
      <c r="T503" s="45"/>
      <c r="U503" s="27">
        <f t="shared" si="118"/>
        <v>0</v>
      </c>
      <c r="V503" s="6">
        <v>1</v>
      </c>
      <c r="W503" s="27">
        <f t="shared" si="119"/>
        <v>52141.382489958502</v>
      </c>
      <c r="X503" s="6"/>
      <c r="Y503" s="27">
        <f t="shared" si="120"/>
        <v>0</v>
      </c>
      <c r="Z503" s="23" t="s">
        <v>31</v>
      </c>
      <c r="AA503" s="1" t="s">
        <v>37</v>
      </c>
    </row>
    <row r="504" spans="1:27" ht="27" x14ac:dyDescent="0.25">
      <c r="A504" s="38">
        <v>502</v>
      </c>
      <c r="B504" s="39" t="s">
        <v>2136</v>
      </c>
      <c r="C504" s="40" t="s">
        <v>491</v>
      </c>
      <c r="D504" s="47" t="s">
        <v>2137</v>
      </c>
      <c r="E504" s="41">
        <f t="shared" si="110"/>
        <v>3</v>
      </c>
      <c r="F504" s="28">
        <v>490286.42600000004</v>
      </c>
      <c r="G504" s="28">
        <f t="shared" si="111"/>
        <v>1470859.2780000002</v>
      </c>
      <c r="H504" s="6"/>
      <c r="I504" s="28">
        <f t="shared" si="112"/>
        <v>0</v>
      </c>
      <c r="J504" s="42"/>
      <c r="K504" s="27">
        <f t="shared" si="113"/>
        <v>0</v>
      </c>
      <c r="L504" s="43"/>
      <c r="M504" s="27">
        <f t="shared" si="114"/>
        <v>0</v>
      </c>
      <c r="N504" s="44"/>
      <c r="O504" s="27">
        <f t="shared" si="115"/>
        <v>0</v>
      </c>
      <c r="P504" s="6">
        <v>3</v>
      </c>
      <c r="Q504" s="27">
        <f t="shared" si="116"/>
        <v>1470859.2780000002</v>
      </c>
      <c r="R504" s="6"/>
      <c r="S504" s="27">
        <f t="shared" si="117"/>
        <v>0</v>
      </c>
      <c r="T504" s="45"/>
      <c r="U504" s="27">
        <f t="shared" si="118"/>
        <v>0</v>
      </c>
      <c r="V504" s="6"/>
      <c r="W504" s="27">
        <f t="shared" si="119"/>
        <v>0</v>
      </c>
      <c r="X504" s="6"/>
      <c r="Y504" s="27">
        <f t="shared" si="120"/>
        <v>0</v>
      </c>
      <c r="Z504" s="23" t="s">
        <v>31</v>
      </c>
      <c r="AA504" s="1" t="s">
        <v>37</v>
      </c>
    </row>
    <row r="505" spans="1:27" ht="27" x14ac:dyDescent="0.25">
      <c r="A505" s="38">
        <v>503</v>
      </c>
      <c r="B505" s="39" t="s">
        <v>2138</v>
      </c>
      <c r="C505" s="40" t="s">
        <v>46</v>
      </c>
      <c r="D505" s="47" t="s">
        <v>1709</v>
      </c>
      <c r="E505" s="41">
        <f t="shared" si="110"/>
        <v>13</v>
      </c>
      <c r="F505" s="28">
        <v>6284.39</v>
      </c>
      <c r="G505" s="28">
        <f t="shared" si="111"/>
        <v>81697.070000000007</v>
      </c>
      <c r="H505" s="6"/>
      <c r="I505" s="28">
        <f t="shared" si="112"/>
        <v>0</v>
      </c>
      <c r="J505" s="42">
        <v>3</v>
      </c>
      <c r="K505" s="27">
        <f t="shared" si="113"/>
        <v>18853.170000000002</v>
      </c>
      <c r="L505" s="44"/>
      <c r="M505" s="27">
        <f t="shared" si="114"/>
        <v>0</v>
      </c>
      <c r="N505" s="44"/>
      <c r="O505" s="27">
        <f t="shared" si="115"/>
        <v>0</v>
      </c>
      <c r="P505" s="6">
        <v>10</v>
      </c>
      <c r="Q505" s="27">
        <f t="shared" si="116"/>
        <v>62843.9</v>
      </c>
      <c r="R505" s="6"/>
      <c r="S505" s="27">
        <f t="shared" si="117"/>
        <v>0</v>
      </c>
      <c r="T505" s="45"/>
      <c r="U505" s="27">
        <f t="shared" si="118"/>
        <v>0</v>
      </c>
      <c r="V505" s="6"/>
      <c r="W505" s="27">
        <f t="shared" si="119"/>
        <v>0</v>
      </c>
      <c r="X505" s="6"/>
      <c r="Y505" s="27">
        <f t="shared" si="120"/>
        <v>0</v>
      </c>
      <c r="Z505" s="23" t="s">
        <v>32</v>
      </c>
      <c r="AA505" s="1" t="s">
        <v>37</v>
      </c>
    </row>
    <row r="506" spans="1:27" x14ac:dyDescent="0.25">
      <c r="A506" s="38">
        <v>504</v>
      </c>
      <c r="B506" s="39" t="s">
        <v>2139</v>
      </c>
      <c r="C506" s="40" t="s">
        <v>1503</v>
      </c>
      <c r="D506" s="47" t="s">
        <v>359</v>
      </c>
      <c r="E506" s="41">
        <f t="shared" si="110"/>
        <v>2</v>
      </c>
      <c r="F506" s="28">
        <v>165588.92360000001</v>
      </c>
      <c r="G506" s="28">
        <f t="shared" si="111"/>
        <v>331177.84720000002</v>
      </c>
      <c r="H506" s="6"/>
      <c r="I506" s="28">
        <f t="shared" si="112"/>
        <v>0</v>
      </c>
      <c r="J506" s="42"/>
      <c r="K506" s="27">
        <f t="shared" si="113"/>
        <v>0</v>
      </c>
      <c r="L506" s="44"/>
      <c r="M506" s="27">
        <f t="shared" si="114"/>
        <v>0</v>
      </c>
      <c r="N506" s="44"/>
      <c r="O506" s="27">
        <f t="shared" si="115"/>
        <v>0</v>
      </c>
      <c r="P506" s="6">
        <v>2</v>
      </c>
      <c r="Q506" s="27">
        <f t="shared" si="116"/>
        <v>331177.84720000002</v>
      </c>
      <c r="R506" s="6"/>
      <c r="S506" s="27">
        <f t="shared" si="117"/>
        <v>0</v>
      </c>
      <c r="T506" s="45"/>
      <c r="U506" s="27">
        <f t="shared" si="118"/>
        <v>0</v>
      </c>
      <c r="V506" s="6"/>
      <c r="W506" s="27">
        <f t="shared" si="119"/>
        <v>0</v>
      </c>
      <c r="X506" s="6"/>
      <c r="Y506" s="27">
        <f t="shared" si="120"/>
        <v>0</v>
      </c>
      <c r="Z506" s="23" t="s">
        <v>32</v>
      </c>
      <c r="AA506" s="1" t="s">
        <v>37</v>
      </c>
    </row>
    <row r="507" spans="1:27" ht="40.5" x14ac:dyDescent="0.25">
      <c r="A507" s="38">
        <v>505</v>
      </c>
      <c r="B507" s="39" t="s">
        <v>2140</v>
      </c>
      <c r="C507" s="40" t="s">
        <v>46</v>
      </c>
      <c r="D507" s="47" t="s">
        <v>359</v>
      </c>
      <c r="E507" s="41">
        <f t="shared" si="110"/>
        <v>14</v>
      </c>
      <c r="F507" s="28">
        <v>7541.268</v>
      </c>
      <c r="G507" s="28">
        <f t="shared" si="111"/>
        <v>105577.75200000001</v>
      </c>
      <c r="H507" s="6">
        <v>2</v>
      </c>
      <c r="I507" s="28">
        <f t="shared" si="112"/>
        <v>15082.536</v>
      </c>
      <c r="J507" s="42"/>
      <c r="K507" s="27">
        <f t="shared" si="113"/>
        <v>0</v>
      </c>
      <c r="L507" s="43"/>
      <c r="M507" s="27">
        <f t="shared" si="114"/>
        <v>0</v>
      </c>
      <c r="N507" s="44"/>
      <c r="O507" s="27">
        <f t="shared" si="115"/>
        <v>0</v>
      </c>
      <c r="P507" s="6">
        <v>12</v>
      </c>
      <c r="Q507" s="27">
        <f t="shared" si="116"/>
        <v>90495.216</v>
      </c>
      <c r="R507" s="6"/>
      <c r="S507" s="27">
        <f t="shared" si="117"/>
        <v>0</v>
      </c>
      <c r="T507" s="45"/>
      <c r="U507" s="27">
        <f t="shared" si="118"/>
        <v>0</v>
      </c>
      <c r="V507" s="6"/>
      <c r="W507" s="27">
        <f t="shared" si="119"/>
        <v>0</v>
      </c>
      <c r="X507" s="6"/>
      <c r="Y507" s="27">
        <f t="shared" si="120"/>
        <v>0</v>
      </c>
      <c r="Z507" s="23" t="s">
        <v>32</v>
      </c>
      <c r="AA507" s="1" t="s">
        <v>33</v>
      </c>
    </row>
    <row r="508" spans="1:27" x14ac:dyDescent="0.25">
      <c r="A508" s="38">
        <v>506</v>
      </c>
      <c r="B508" s="39" t="s">
        <v>2141</v>
      </c>
      <c r="C508" s="40" t="s">
        <v>46</v>
      </c>
      <c r="D508" s="47" t="s">
        <v>359</v>
      </c>
      <c r="E508" s="41">
        <f t="shared" si="110"/>
        <v>15</v>
      </c>
      <c r="F508" s="28">
        <v>9687.1949999999997</v>
      </c>
      <c r="G508" s="28">
        <f t="shared" si="111"/>
        <v>145307.92499999999</v>
      </c>
      <c r="H508" s="6">
        <v>5</v>
      </c>
      <c r="I508" s="28">
        <f t="shared" si="112"/>
        <v>48435.974999999999</v>
      </c>
      <c r="J508" s="42">
        <v>5</v>
      </c>
      <c r="K508" s="27">
        <f t="shared" si="113"/>
        <v>48435.974999999999</v>
      </c>
      <c r="L508" s="43"/>
      <c r="M508" s="27">
        <f t="shared" si="114"/>
        <v>0</v>
      </c>
      <c r="N508" s="44"/>
      <c r="O508" s="27">
        <f t="shared" si="115"/>
        <v>0</v>
      </c>
      <c r="P508" s="6">
        <v>1</v>
      </c>
      <c r="Q508" s="27">
        <f t="shared" si="116"/>
        <v>9687.1949999999997</v>
      </c>
      <c r="R508" s="6"/>
      <c r="S508" s="27">
        <f t="shared" si="117"/>
        <v>0</v>
      </c>
      <c r="T508" s="45"/>
      <c r="U508" s="27">
        <f t="shared" si="118"/>
        <v>0</v>
      </c>
      <c r="V508" s="6">
        <v>4</v>
      </c>
      <c r="W508" s="27">
        <f t="shared" si="119"/>
        <v>38748.78</v>
      </c>
      <c r="X508" s="6"/>
      <c r="Y508" s="27">
        <f t="shared" si="120"/>
        <v>0</v>
      </c>
      <c r="Z508" s="23" t="s">
        <v>32</v>
      </c>
      <c r="AA508" s="1" t="s">
        <v>33</v>
      </c>
    </row>
    <row r="509" spans="1:27" x14ac:dyDescent="0.25">
      <c r="A509" s="38">
        <v>507</v>
      </c>
      <c r="B509" s="39" t="s">
        <v>2142</v>
      </c>
      <c r="C509" s="40" t="s">
        <v>46</v>
      </c>
      <c r="D509" s="47" t="s">
        <v>359</v>
      </c>
      <c r="E509" s="41">
        <f t="shared" si="110"/>
        <v>21</v>
      </c>
      <c r="F509" s="28">
        <v>10415.951000000001</v>
      </c>
      <c r="G509" s="28">
        <f t="shared" si="111"/>
        <v>218734.97100000002</v>
      </c>
      <c r="H509" s="6"/>
      <c r="I509" s="28">
        <f t="shared" si="112"/>
        <v>0</v>
      </c>
      <c r="J509" s="42">
        <v>20</v>
      </c>
      <c r="K509" s="27">
        <f t="shared" si="113"/>
        <v>208319.02000000002</v>
      </c>
      <c r="L509" s="43"/>
      <c r="M509" s="27">
        <f t="shared" si="114"/>
        <v>0</v>
      </c>
      <c r="N509" s="44"/>
      <c r="O509" s="27">
        <f t="shared" si="115"/>
        <v>0</v>
      </c>
      <c r="P509" s="6"/>
      <c r="Q509" s="27">
        <f t="shared" si="116"/>
        <v>0</v>
      </c>
      <c r="R509" s="6"/>
      <c r="S509" s="27">
        <f t="shared" si="117"/>
        <v>0</v>
      </c>
      <c r="T509" s="45"/>
      <c r="U509" s="27">
        <f t="shared" si="118"/>
        <v>0</v>
      </c>
      <c r="V509" s="6">
        <v>1</v>
      </c>
      <c r="W509" s="27">
        <f t="shared" si="119"/>
        <v>10415.951000000001</v>
      </c>
      <c r="X509" s="6"/>
      <c r="Y509" s="27">
        <f t="shared" si="120"/>
        <v>0</v>
      </c>
      <c r="Z509" s="23" t="s">
        <v>32</v>
      </c>
      <c r="AA509" s="1" t="s">
        <v>41</v>
      </c>
    </row>
    <row r="510" spans="1:27" x14ac:dyDescent="0.25">
      <c r="A510" s="38">
        <v>508</v>
      </c>
      <c r="B510" s="39" t="s">
        <v>2143</v>
      </c>
      <c r="C510" s="40" t="s">
        <v>46</v>
      </c>
      <c r="D510" s="47" t="s">
        <v>359</v>
      </c>
      <c r="E510" s="41">
        <f t="shared" si="110"/>
        <v>204</v>
      </c>
      <c r="F510" s="28">
        <v>10944.073</v>
      </c>
      <c r="G510" s="28">
        <f t="shared" si="111"/>
        <v>2232590.892</v>
      </c>
      <c r="H510" s="6">
        <v>5</v>
      </c>
      <c r="I510" s="28">
        <f t="shared" si="112"/>
        <v>54720.365000000005</v>
      </c>
      <c r="J510" s="42">
        <v>5</v>
      </c>
      <c r="K510" s="27">
        <f t="shared" si="113"/>
        <v>54720.365000000005</v>
      </c>
      <c r="L510" s="43"/>
      <c r="M510" s="27">
        <f t="shared" si="114"/>
        <v>0</v>
      </c>
      <c r="N510" s="44"/>
      <c r="O510" s="27">
        <f t="shared" si="115"/>
        <v>0</v>
      </c>
      <c r="P510" s="6">
        <v>15</v>
      </c>
      <c r="Q510" s="27">
        <f t="shared" si="116"/>
        <v>164161.095</v>
      </c>
      <c r="R510" s="6">
        <v>3</v>
      </c>
      <c r="S510" s="27">
        <f t="shared" si="117"/>
        <v>32832.218999999997</v>
      </c>
      <c r="T510" s="45"/>
      <c r="U510" s="27">
        <f t="shared" si="118"/>
        <v>0</v>
      </c>
      <c r="V510" s="6">
        <v>1</v>
      </c>
      <c r="W510" s="27">
        <f t="shared" si="119"/>
        <v>10944.073</v>
      </c>
      <c r="X510" s="6">
        <v>175</v>
      </c>
      <c r="Y510" s="27">
        <f t="shared" si="120"/>
        <v>1915212.7750000001</v>
      </c>
      <c r="Z510" s="23" t="s">
        <v>32</v>
      </c>
      <c r="AA510" s="1" t="s">
        <v>37</v>
      </c>
    </row>
    <row r="511" spans="1:27" x14ac:dyDescent="0.25">
      <c r="A511" s="38">
        <v>509</v>
      </c>
      <c r="B511" s="39" t="s">
        <v>2144</v>
      </c>
      <c r="C511" s="40" t="s">
        <v>46</v>
      </c>
      <c r="D511" s="47" t="s">
        <v>2145</v>
      </c>
      <c r="E511" s="41">
        <f t="shared" si="110"/>
        <v>3</v>
      </c>
      <c r="F511" s="28">
        <v>169678.53</v>
      </c>
      <c r="G511" s="28">
        <f t="shared" si="111"/>
        <v>509035.58999999997</v>
      </c>
      <c r="H511" s="6"/>
      <c r="I511" s="28">
        <f t="shared" si="112"/>
        <v>0</v>
      </c>
      <c r="J511" s="42"/>
      <c r="K511" s="27">
        <f t="shared" si="113"/>
        <v>0</v>
      </c>
      <c r="L511" s="43">
        <v>1</v>
      </c>
      <c r="M511" s="27">
        <f t="shared" si="114"/>
        <v>169678.53</v>
      </c>
      <c r="N511" s="44"/>
      <c r="O511" s="27">
        <f t="shared" si="115"/>
        <v>0</v>
      </c>
      <c r="P511" s="6">
        <v>1</v>
      </c>
      <c r="Q511" s="27">
        <f t="shared" si="116"/>
        <v>169678.53</v>
      </c>
      <c r="R511" s="6">
        <v>1</v>
      </c>
      <c r="S511" s="27">
        <f t="shared" si="117"/>
        <v>169678.53</v>
      </c>
      <c r="T511" s="45"/>
      <c r="U511" s="27">
        <f t="shared" si="118"/>
        <v>0</v>
      </c>
      <c r="V511" s="6"/>
      <c r="W511" s="27">
        <f t="shared" si="119"/>
        <v>0</v>
      </c>
      <c r="X511" s="6"/>
      <c r="Y511" s="27">
        <f t="shared" si="120"/>
        <v>0</v>
      </c>
      <c r="Z511" s="23" t="s">
        <v>32</v>
      </c>
      <c r="AA511" s="1" t="s">
        <v>76</v>
      </c>
    </row>
    <row r="512" spans="1:27" x14ac:dyDescent="0.25">
      <c r="A512" s="38">
        <v>510</v>
      </c>
      <c r="B512" s="39" t="s">
        <v>2146</v>
      </c>
      <c r="C512" s="40" t="s">
        <v>46</v>
      </c>
      <c r="D512" s="47" t="s">
        <v>2111</v>
      </c>
      <c r="E512" s="41">
        <f t="shared" si="110"/>
        <v>2</v>
      </c>
      <c r="F512" s="28">
        <v>334577.36427839525</v>
      </c>
      <c r="G512" s="28">
        <f t="shared" si="111"/>
        <v>669154.72855679051</v>
      </c>
      <c r="H512" s="6"/>
      <c r="I512" s="28">
        <f t="shared" si="112"/>
        <v>0</v>
      </c>
      <c r="J512" s="42"/>
      <c r="K512" s="27">
        <f t="shared" si="113"/>
        <v>0</v>
      </c>
      <c r="L512" s="43">
        <v>1</v>
      </c>
      <c r="M512" s="27">
        <f t="shared" si="114"/>
        <v>334577.36427839525</v>
      </c>
      <c r="N512" s="44"/>
      <c r="O512" s="27">
        <f t="shared" si="115"/>
        <v>0</v>
      </c>
      <c r="P512" s="6">
        <v>1</v>
      </c>
      <c r="Q512" s="27">
        <f t="shared" si="116"/>
        <v>334577.36427839525</v>
      </c>
      <c r="R512" s="6"/>
      <c r="S512" s="27">
        <f t="shared" si="117"/>
        <v>0</v>
      </c>
      <c r="T512" s="45"/>
      <c r="U512" s="27">
        <f t="shared" si="118"/>
        <v>0</v>
      </c>
      <c r="V512" s="6"/>
      <c r="W512" s="27">
        <f t="shared" si="119"/>
        <v>0</v>
      </c>
      <c r="X512" s="6"/>
      <c r="Y512" s="27">
        <f t="shared" si="120"/>
        <v>0</v>
      </c>
      <c r="Z512" s="23" t="s">
        <v>32</v>
      </c>
      <c r="AA512" s="1" t="s">
        <v>76</v>
      </c>
    </row>
    <row r="513" spans="1:27" ht="81" x14ac:dyDescent="0.25">
      <c r="A513" s="38">
        <v>511</v>
      </c>
      <c r="B513" s="39" t="s">
        <v>2147</v>
      </c>
      <c r="C513" s="40" t="s">
        <v>2148</v>
      </c>
      <c r="D513" s="47" t="s">
        <v>2149</v>
      </c>
      <c r="E513" s="41">
        <f t="shared" si="110"/>
        <v>5</v>
      </c>
      <c r="F513" s="28">
        <v>658700.69398876303</v>
      </c>
      <c r="G513" s="28">
        <f t="shared" si="111"/>
        <v>3293503.4699438149</v>
      </c>
      <c r="H513" s="6">
        <v>4</v>
      </c>
      <c r="I513" s="28">
        <f t="shared" si="112"/>
        <v>2634802.7759550521</v>
      </c>
      <c r="J513" s="42"/>
      <c r="K513" s="27">
        <f t="shared" si="113"/>
        <v>0</v>
      </c>
      <c r="L513" s="43"/>
      <c r="M513" s="27">
        <f t="shared" si="114"/>
        <v>0</v>
      </c>
      <c r="N513" s="44"/>
      <c r="O513" s="27">
        <f t="shared" si="115"/>
        <v>0</v>
      </c>
      <c r="P513" s="6"/>
      <c r="Q513" s="27">
        <f t="shared" si="116"/>
        <v>0</v>
      </c>
      <c r="R513" s="6"/>
      <c r="S513" s="27">
        <f t="shared" si="117"/>
        <v>0</v>
      </c>
      <c r="T513" s="45"/>
      <c r="U513" s="27">
        <f t="shared" si="118"/>
        <v>0</v>
      </c>
      <c r="V513" s="6">
        <v>1</v>
      </c>
      <c r="W513" s="27">
        <f t="shared" si="119"/>
        <v>658700.69398876303</v>
      </c>
      <c r="X513" s="6"/>
      <c r="Y513" s="27">
        <f t="shared" si="120"/>
        <v>0</v>
      </c>
      <c r="Z513" s="23" t="s">
        <v>32</v>
      </c>
      <c r="AA513" s="1" t="s">
        <v>33</v>
      </c>
    </row>
    <row r="514" spans="1:27" ht="94.5" x14ac:dyDescent="0.25">
      <c r="A514" s="38">
        <v>512</v>
      </c>
      <c r="B514" s="39" t="s">
        <v>2150</v>
      </c>
      <c r="C514" s="40" t="s">
        <v>2151</v>
      </c>
      <c r="D514" s="47" t="s">
        <v>212</v>
      </c>
      <c r="E514" s="41">
        <f t="shared" si="110"/>
        <v>3</v>
      </c>
      <c r="F514" s="28">
        <v>477017.05266445142</v>
      </c>
      <c r="G514" s="28">
        <f t="shared" si="111"/>
        <v>1431051.1579933544</v>
      </c>
      <c r="H514" s="6"/>
      <c r="I514" s="28">
        <f t="shared" si="112"/>
        <v>0</v>
      </c>
      <c r="J514" s="42">
        <v>3</v>
      </c>
      <c r="K514" s="27">
        <f t="shared" si="113"/>
        <v>1431051.1579933544</v>
      </c>
      <c r="L514" s="44"/>
      <c r="M514" s="27">
        <f t="shared" si="114"/>
        <v>0</v>
      </c>
      <c r="N514" s="44"/>
      <c r="O514" s="27">
        <f t="shared" si="115"/>
        <v>0</v>
      </c>
      <c r="P514" s="6"/>
      <c r="Q514" s="27">
        <f t="shared" si="116"/>
        <v>0</v>
      </c>
      <c r="R514" s="6"/>
      <c r="S514" s="27">
        <f t="shared" si="117"/>
        <v>0</v>
      </c>
      <c r="T514" s="45"/>
      <c r="U514" s="27">
        <f t="shared" si="118"/>
        <v>0</v>
      </c>
      <c r="V514" s="6"/>
      <c r="W514" s="27">
        <f t="shared" si="119"/>
        <v>0</v>
      </c>
      <c r="X514" s="6"/>
      <c r="Y514" s="27">
        <f t="shared" si="120"/>
        <v>0</v>
      </c>
      <c r="Z514" s="23" t="s">
        <v>32</v>
      </c>
      <c r="AA514" s="1" t="s">
        <v>41</v>
      </c>
    </row>
    <row r="515" spans="1:27" ht="27" x14ac:dyDescent="0.25">
      <c r="A515" s="38">
        <v>513</v>
      </c>
      <c r="B515" s="53" t="s">
        <v>2152</v>
      </c>
      <c r="C515" s="54" t="s">
        <v>46</v>
      </c>
      <c r="D515" s="53" t="s">
        <v>2153</v>
      </c>
      <c r="E515" s="41">
        <f t="shared" si="110"/>
        <v>1</v>
      </c>
      <c r="F515" s="28">
        <v>201910.58540000001</v>
      </c>
      <c r="G515" s="28">
        <f t="shared" si="111"/>
        <v>201910.58540000001</v>
      </c>
      <c r="H515" s="6"/>
      <c r="I515" s="28">
        <f t="shared" si="112"/>
        <v>0</v>
      </c>
      <c r="J515" s="42"/>
      <c r="K515" s="27">
        <f t="shared" si="113"/>
        <v>0</v>
      </c>
      <c r="L515" s="44"/>
      <c r="M515" s="27">
        <f t="shared" si="114"/>
        <v>0</v>
      </c>
      <c r="N515" s="44"/>
      <c r="O515" s="27">
        <f t="shared" si="115"/>
        <v>0</v>
      </c>
      <c r="P515" s="6"/>
      <c r="Q515" s="27">
        <f t="shared" si="116"/>
        <v>0</v>
      </c>
      <c r="R515" s="6"/>
      <c r="S515" s="27">
        <f t="shared" si="117"/>
        <v>0</v>
      </c>
      <c r="T515" s="45"/>
      <c r="U515" s="27">
        <f t="shared" si="118"/>
        <v>0</v>
      </c>
      <c r="V515" s="6">
        <v>1</v>
      </c>
      <c r="W515" s="27">
        <f t="shared" si="119"/>
        <v>201910.58540000001</v>
      </c>
      <c r="X515" s="6"/>
      <c r="Y515" s="27">
        <f t="shared" si="120"/>
        <v>0</v>
      </c>
      <c r="Z515" s="23" t="s">
        <v>31</v>
      </c>
      <c r="AA515" s="1" t="s">
        <v>60</v>
      </c>
    </row>
    <row r="516" spans="1:27" x14ac:dyDescent="0.25">
      <c r="A516" s="38">
        <v>514</v>
      </c>
      <c r="B516" s="39" t="s">
        <v>2154</v>
      </c>
      <c r="C516" s="57" t="s">
        <v>46</v>
      </c>
      <c r="D516" s="47" t="s">
        <v>812</v>
      </c>
      <c r="E516" s="41">
        <f t="shared" si="110"/>
        <v>11</v>
      </c>
      <c r="F516" s="28">
        <v>36413.551200000002</v>
      </c>
      <c r="G516" s="28">
        <f t="shared" si="111"/>
        <v>400549.06320000003</v>
      </c>
      <c r="H516" s="6"/>
      <c r="I516" s="28">
        <f t="shared" si="112"/>
        <v>0</v>
      </c>
      <c r="J516" s="42">
        <v>9</v>
      </c>
      <c r="K516" s="27">
        <f t="shared" si="113"/>
        <v>327721.9608</v>
      </c>
      <c r="L516" s="43"/>
      <c r="M516" s="27">
        <f t="shared" si="114"/>
        <v>0</v>
      </c>
      <c r="N516" s="44"/>
      <c r="O516" s="27">
        <f t="shared" si="115"/>
        <v>0</v>
      </c>
      <c r="P516" s="6"/>
      <c r="Q516" s="27">
        <f t="shared" si="116"/>
        <v>0</v>
      </c>
      <c r="R516" s="6">
        <v>2</v>
      </c>
      <c r="S516" s="27">
        <f t="shared" si="117"/>
        <v>72827.102400000003</v>
      </c>
      <c r="T516" s="45"/>
      <c r="U516" s="27">
        <f t="shared" si="118"/>
        <v>0</v>
      </c>
      <c r="V516" s="6"/>
      <c r="W516" s="27">
        <f t="shared" si="119"/>
        <v>0</v>
      </c>
      <c r="X516" s="6"/>
      <c r="Y516" s="27">
        <f t="shared" si="120"/>
        <v>0</v>
      </c>
      <c r="Z516" s="23" t="s">
        <v>32</v>
      </c>
      <c r="AA516" s="1" t="s">
        <v>41</v>
      </c>
    </row>
    <row r="517" spans="1:27" x14ac:dyDescent="0.25">
      <c r="A517" s="38">
        <v>515</v>
      </c>
      <c r="B517" s="39" t="s">
        <v>2155</v>
      </c>
      <c r="C517" s="40" t="s">
        <v>46</v>
      </c>
      <c r="D517" s="47" t="s">
        <v>2156</v>
      </c>
      <c r="E517" s="41">
        <f t="shared" si="110"/>
        <v>3</v>
      </c>
      <c r="F517" s="28">
        <v>380215.76789999998</v>
      </c>
      <c r="G517" s="28">
        <f t="shared" si="111"/>
        <v>1140647.3037</v>
      </c>
      <c r="H517" s="6"/>
      <c r="I517" s="28">
        <f t="shared" si="112"/>
        <v>0</v>
      </c>
      <c r="J517" s="42">
        <v>2</v>
      </c>
      <c r="K517" s="27">
        <f t="shared" si="113"/>
        <v>760431.53579999995</v>
      </c>
      <c r="L517" s="44"/>
      <c r="M517" s="27">
        <f t="shared" si="114"/>
        <v>0</v>
      </c>
      <c r="N517" s="44"/>
      <c r="O517" s="27">
        <f t="shared" si="115"/>
        <v>0</v>
      </c>
      <c r="P517" s="6"/>
      <c r="Q517" s="27">
        <f t="shared" si="116"/>
        <v>0</v>
      </c>
      <c r="R517" s="6"/>
      <c r="S517" s="27">
        <f t="shared" si="117"/>
        <v>0</v>
      </c>
      <c r="T517" s="45"/>
      <c r="U517" s="27">
        <f t="shared" si="118"/>
        <v>0</v>
      </c>
      <c r="V517" s="6">
        <v>1</v>
      </c>
      <c r="W517" s="27">
        <f t="shared" si="119"/>
        <v>380215.76789999998</v>
      </c>
      <c r="X517" s="6"/>
      <c r="Y517" s="27">
        <f t="shared" si="120"/>
        <v>0</v>
      </c>
      <c r="Z517" s="23" t="s">
        <v>32</v>
      </c>
      <c r="AA517" s="1" t="s">
        <v>41</v>
      </c>
    </row>
    <row r="518" spans="1:27" x14ac:dyDescent="0.25">
      <c r="A518" s="38">
        <v>516</v>
      </c>
      <c r="B518" s="39" t="s">
        <v>2157</v>
      </c>
      <c r="C518" s="40" t="s">
        <v>46</v>
      </c>
      <c r="D518" s="47" t="s">
        <v>2158</v>
      </c>
      <c r="E518" s="41">
        <f t="shared" si="110"/>
        <v>1</v>
      </c>
      <c r="F518" s="28">
        <v>188007.8248</v>
      </c>
      <c r="G518" s="28">
        <f t="shared" si="111"/>
        <v>188007.8248</v>
      </c>
      <c r="H518" s="6"/>
      <c r="I518" s="28">
        <f t="shared" si="112"/>
        <v>0</v>
      </c>
      <c r="J518" s="42">
        <v>1</v>
      </c>
      <c r="K518" s="27">
        <f t="shared" si="113"/>
        <v>188007.8248</v>
      </c>
      <c r="L518" s="44"/>
      <c r="M518" s="27">
        <f t="shared" si="114"/>
        <v>0</v>
      </c>
      <c r="N518" s="44"/>
      <c r="O518" s="27">
        <f t="shared" si="115"/>
        <v>0</v>
      </c>
      <c r="P518" s="6"/>
      <c r="Q518" s="27">
        <f t="shared" si="116"/>
        <v>0</v>
      </c>
      <c r="R518" s="6"/>
      <c r="S518" s="27">
        <f t="shared" si="117"/>
        <v>0</v>
      </c>
      <c r="T518" s="45"/>
      <c r="U518" s="27">
        <f t="shared" si="118"/>
        <v>0</v>
      </c>
      <c r="V518" s="6"/>
      <c r="W518" s="27">
        <f t="shared" si="119"/>
        <v>0</v>
      </c>
      <c r="X518" s="6"/>
      <c r="Y518" s="27">
        <f t="shared" si="120"/>
        <v>0</v>
      </c>
      <c r="Z518" s="23" t="s">
        <v>32</v>
      </c>
      <c r="AA518" s="1" t="s">
        <v>41</v>
      </c>
    </row>
    <row r="519" spans="1:27" ht="135" x14ac:dyDescent="0.25">
      <c r="A519" s="38">
        <v>517</v>
      </c>
      <c r="B519" s="48" t="s">
        <v>2159</v>
      </c>
      <c r="C519" s="49" t="s">
        <v>46</v>
      </c>
      <c r="D519" s="63"/>
      <c r="E519" s="41">
        <f t="shared" si="110"/>
        <v>2</v>
      </c>
      <c r="F519" s="28">
        <v>2859689.3966666665</v>
      </c>
      <c r="G519" s="28">
        <f t="shared" si="111"/>
        <v>5719378.793333333</v>
      </c>
      <c r="H519" s="6">
        <v>1</v>
      </c>
      <c r="I519" s="28">
        <f t="shared" si="112"/>
        <v>2859689.3966666665</v>
      </c>
      <c r="J519" s="42"/>
      <c r="K519" s="27">
        <f t="shared" si="113"/>
        <v>0</v>
      </c>
      <c r="L519" s="44"/>
      <c r="M519" s="27">
        <f>+IFERROR(L519*$F519," ")</f>
        <v>0</v>
      </c>
      <c r="N519" s="44"/>
      <c r="O519" s="27">
        <f t="shared" si="115"/>
        <v>0</v>
      </c>
      <c r="P519" s="6"/>
      <c r="Q519" s="27">
        <f t="shared" si="116"/>
        <v>0</v>
      </c>
      <c r="R519" s="6"/>
      <c r="S519" s="27">
        <f t="shared" si="117"/>
        <v>0</v>
      </c>
      <c r="T519" s="45"/>
      <c r="U519" s="27">
        <f t="shared" si="118"/>
        <v>0</v>
      </c>
      <c r="V519" s="6">
        <v>1</v>
      </c>
      <c r="W519" s="27">
        <f t="shared" si="119"/>
        <v>2859689.3966666665</v>
      </c>
      <c r="X519" s="6"/>
      <c r="Y519" s="27">
        <f t="shared" si="120"/>
        <v>0</v>
      </c>
      <c r="Z519" s="23" t="s">
        <v>31</v>
      </c>
      <c r="AA519" s="29" t="s">
        <v>60</v>
      </c>
    </row>
    <row r="520" spans="1:27" ht="27" x14ac:dyDescent="0.25">
      <c r="A520" s="38">
        <v>518</v>
      </c>
      <c r="B520" s="46" t="s">
        <v>2160</v>
      </c>
      <c r="C520" s="40" t="s">
        <v>2161</v>
      </c>
      <c r="D520" s="64" t="s">
        <v>359</v>
      </c>
      <c r="E520" s="41">
        <f t="shared" si="110"/>
        <v>1</v>
      </c>
      <c r="F520" s="28">
        <v>622281.93999999994</v>
      </c>
      <c r="G520" s="28">
        <f t="shared" si="111"/>
        <v>622281.93999999994</v>
      </c>
      <c r="H520" s="6"/>
      <c r="I520" s="28">
        <f t="shared" si="112"/>
        <v>0</v>
      </c>
      <c r="J520" s="42"/>
      <c r="K520" s="27">
        <f t="shared" si="113"/>
        <v>0</v>
      </c>
      <c r="L520" s="43"/>
      <c r="M520" s="27">
        <f t="shared" si="114"/>
        <v>0</v>
      </c>
      <c r="N520" s="44"/>
      <c r="O520" s="27">
        <f t="shared" si="115"/>
        <v>0</v>
      </c>
      <c r="P520" s="6">
        <v>1</v>
      </c>
      <c r="Q520" s="27">
        <f t="shared" si="116"/>
        <v>622281.93999999994</v>
      </c>
      <c r="R520" s="6"/>
      <c r="S520" s="27">
        <f t="shared" si="117"/>
        <v>0</v>
      </c>
      <c r="T520" s="45"/>
      <c r="U520" s="27">
        <f t="shared" si="118"/>
        <v>0</v>
      </c>
      <c r="V520" s="6"/>
      <c r="W520" s="27">
        <f t="shared" si="119"/>
        <v>0</v>
      </c>
      <c r="X520" s="6"/>
      <c r="Y520" s="27">
        <f t="shared" si="120"/>
        <v>0</v>
      </c>
      <c r="Z520" s="23" t="s">
        <v>31</v>
      </c>
      <c r="AA520" s="1" t="s">
        <v>37</v>
      </c>
    </row>
    <row r="521" spans="1:27" x14ac:dyDescent="0.25">
      <c r="A521" s="38">
        <v>519</v>
      </c>
      <c r="B521" s="39" t="s">
        <v>2162</v>
      </c>
      <c r="C521" s="40" t="s">
        <v>1496</v>
      </c>
      <c r="D521" s="64" t="s">
        <v>359</v>
      </c>
      <c r="E521" s="41">
        <f t="shared" si="110"/>
        <v>1</v>
      </c>
      <c r="F521" s="28">
        <v>579745.98629999999</v>
      </c>
      <c r="G521" s="28">
        <f t="shared" si="111"/>
        <v>579745.98629999999</v>
      </c>
      <c r="H521" s="6"/>
      <c r="I521" s="28">
        <f t="shared" si="112"/>
        <v>0</v>
      </c>
      <c r="J521" s="42">
        <v>1</v>
      </c>
      <c r="K521" s="27">
        <f t="shared" si="113"/>
        <v>579745.98629999999</v>
      </c>
      <c r="L521" s="43"/>
      <c r="M521" s="27">
        <f t="shared" si="114"/>
        <v>0</v>
      </c>
      <c r="N521" s="44"/>
      <c r="O521" s="27">
        <f t="shared" si="115"/>
        <v>0</v>
      </c>
      <c r="P521" s="6"/>
      <c r="Q521" s="27">
        <f t="shared" si="116"/>
        <v>0</v>
      </c>
      <c r="R521" s="6"/>
      <c r="S521" s="27">
        <f t="shared" si="117"/>
        <v>0</v>
      </c>
      <c r="T521" s="45"/>
      <c r="U521" s="27">
        <f t="shared" si="118"/>
        <v>0</v>
      </c>
      <c r="V521" s="6"/>
      <c r="W521" s="27">
        <f t="shared" si="119"/>
        <v>0</v>
      </c>
      <c r="X521" s="6"/>
      <c r="Y521" s="27">
        <f t="shared" si="120"/>
        <v>0</v>
      </c>
      <c r="Z521" s="23" t="s">
        <v>31</v>
      </c>
      <c r="AA521" s="1" t="s">
        <v>41</v>
      </c>
    </row>
    <row r="522" spans="1:27" x14ac:dyDescent="0.25">
      <c r="A522" s="38">
        <v>520</v>
      </c>
      <c r="B522" s="39" t="s">
        <v>2163</v>
      </c>
      <c r="C522" s="40" t="s">
        <v>1496</v>
      </c>
      <c r="D522" s="64" t="s">
        <v>359</v>
      </c>
      <c r="E522" s="41">
        <f t="shared" si="110"/>
        <v>3</v>
      </c>
      <c r="F522" s="28">
        <v>348354.65388812299</v>
      </c>
      <c r="G522" s="28">
        <f t="shared" si="111"/>
        <v>1045063.961664369</v>
      </c>
      <c r="H522" s="6"/>
      <c r="I522" s="28">
        <f t="shared" si="112"/>
        <v>0</v>
      </c>
      <c r="J522" s="42">
        <v>1</v>
      </c>
      <c r="K522" s="27">
        <f t="shared" si="113"/>
        <v>348354.65388812299</v>
      </c>
      <c r="L522" s="43"/>
      <c r="M522" s="27">
        <f t="shared" si="114"/>
        <v>0</v>
      </c>
      <c r="N522" s="44"/>
      <c r="O522" s="27">
        <f t="shared" si="115"/>
        <v>0</v>
      </c>
      <c r="P522" s="6">
        <v>1</v>
      </c>
      <c r="Q522" s="27">
        <f t="shared" si="116"/>
        <v>348354.65388812299</v>
      </c>
      <c r="R522" s="6">
        <v>1</v>
      </c>
      <c r="S522" s="27">
        <f t="shared" si="117"/>
        <v>348354.65388812299</v>
      </c>
      <c r="T522" s="45"/>
      <c r="U522" s="27">
        <f t="shared" si="118"/>
        <v>0</v>
      </c>
      <c r="V522" s="6"/>
      <c r="W522" s="27">
        <f t="shared" si="119"/>
        <v>0</v>
      </c>
      <c r="X522" s="6"/>
      <c r="Y522" s="27">
        <f t="shared" si="120"/>
        <v>0</v>
      </c>
      <c r="Z522" s="23" t="s">
        <v>31</v>
      </c>
      <c r="AA522" s="1" t="s">
        <v>37</v>
      </c>
    </row>
    <row r="523" spans="1:27" x14ac:dyDescent="0.25">
      <c r="A523" s="38">
        <v>521</v>
      </c>
      <c r="B523" s="39" t="s">
        <v>2164</v>
      </c>
      <c r="C523" s="40" t="s">
        <v>1496</v>
      </c>
      <c r="D523" s="64" t="s">
        <v>359</v>
      </c>
      <c r="E523" s="41">
        <f t="shared" si="110"/>
        <v>2</v>
      </c>
      <c r="F523" s="28">
        <v>76517</v>
      </c>
      <c r="G523" s="28">
        <f t="shared" si="111"/>
        <v>153034</v>
      </c>
      <c r="H523" s="6"/>
      <c r="I523" s="28">
        <f t="shared" si="112"/>
        <v>0</v>
      </c>
      <c r="J523" s="42"/>
      <c r="K523" s="27">
        <f t="shared" si="113"/>
        <v>0</v>
      </c>
      <c r="L523" s="44"/>
      <c r="M523" s="27">
        <f t="shared" si="114"/>
        <v>0</v>
      </c>
      <c r="N523" s="44"/>
      <c r="O523" s="27">
        <f t="shared" si="115"/>
        <v>0</v>
      </c>
      <c r="P523" s="6">
        <v>1</v>
      </c>
      <c r="Q523" s="27">
        <f t="shared" si="116"/>
        <v>76517</v>
      </c>
      <c r="R523" s="6">
        <v>1</v>
      </c>
      <c r="S523" s="27">
        <f t="shared" si="117"/>
        <v>76517</v>
      </c>
      <c r="T523" s="45"/>
      <c r="U523" s="27">
        <f t="shared" si="118"/>
        <v>0</v>
      </c>
      <c r="V523" s="6"/>
      <c r="W523" s="27">
        <f t="shared" si="119"/>
        <v>0</v>
      </c>
      <c r="X523" s="6"/>
      <c r="Y523" s="27">
        <f t="shared" si="120"/>
        <v>0</v>
      </c>
      <c r="Z523" s="23" t="s">
        <v>32</v>
      </c>
      <c r="AA523" s="1" t="s">
        <v>37</v>
      </c>
    </row>
    <row r="524" spans="1:27" ht="27" x14ac:dyDescent="0.25">
      <c r="A524" s="38">
        <v>522</v>
      </c>
      <c r="B524" s="39" t="s">
        <v>2165</v>
      </c>
      <c r="C524" s="40" t="s">
        <v>2166</v>
      </c>
      <c r="D524" s="64" t="s">
        <v>359</v>
      </c>
      <c r="E524" s="41">
        <f t="shared" si="110"/>
        <v>4</v>
      </c>
      <c r="F524" s="28">
        <v>2554837.7749999999</v>
      </c>
      <c r="G524" s="28">
        <f t="shared" si="111"/>
        <v>10219351.1</v>
      </c>
      <c r="H524" s="6"/>
      <c r="I524" s="28">
        <f t="shared" si="112"/>
        <v>0</v>
      </c>
      <c r="J524" s="42"/>
      <c r="K524" s="27">
        <f t="shared" si="113"/>
        <v>0</v>
      </c>
      <c r="L524" s="44"/>
      <c r="M524" s="27">
        <f t="shared" si="114"/>
        <v>0</v>
      </c>
      <c r="N524" s="44"/>
      <c r="O524" s="27">
        <f t="shared" si="115"/>
        <v>0</v>
      </c>
      <c r="P524" s="6"/>
      <c r="Q524" s="27">
        <f t="shared" si="116"/>
        <v>0</v>
      </c>
      <c r="R524" s="6"/>
      <c r="S524" s="27">
        <f t="shared" si="117"/>
        <v>0</v>
      </c>
      <c r="T524" s="45">
        <v>3</v>
      </c>
      <c r="U524" s="27">
        <f t="shared" si="118"/>
        <v>7664513.3249999993</v>
      </c>
      <c r="V524" s="6">
        <v>1</v>
      </c>
      <c r="W524" s="27">
        <f t="shared" si="119"/>
        <v>2554837.7749999999</v>
      </c>
      <c r="X524" s="6"/>
      <c r="Y524" s="27">
        <f t="shared" si="120"/>
        <v>0</v>
      </c>
      <c r="Z524" s="23" t="s">
        <v>31</v>
      </c>
      <c r="AA524" s="1" t="s">
        <v>60</v>
      </c>
    </row>
    <row r="525" spans="1:27" ht="40.5" x14ac:dyDescent="0.25">
      <c r="A525" s="38">
        <v>523</v>
      </c>
      <c r="B525" s="39" t="s">
        <v>2167</v>
      </c>
      <c r="C525" s="40" t="s">
        <v>2166</v>
      </c>
      <c r="D525" s="64" t="s">
        <v>359</v>
      </c>
      <c r="E525" s="41">
        <f t="shared" si="110"/>
        <v>2</v>
      </c>
      <c r="F525" s="28">
        <v>188734</v>
      </c>
      <c r="G525" s="28">
        <f t="shared" si="111"/>
        <v>377468</v>
      </c>
      <c r="H525" s="6"/>
      <c r="I525" s="28">
        <f t="shared" si="112"/>
        <v>0</v>
      </c>
      <c r="J525" s="42"/>
      <c r="K525" s="27">
        <f t="shared" si="113"/>
        <v>0</v>
      </c>
      <c r="L525" s="44"/>
      <c r="M525" s="27">
        <f t="shared" si="114"/>
        <v>0</v>
      </c>
      <c r="N525" s="44"/>
      <c r="O525" s="27">
        <f t="shared" si="115"/>
        <v>0</v>
      </c>
      <c r="P525" s="6"/>
      <c r="Q525" s="27">
        <f t="shared" si="116"/>
        <v>0</v>
      </c>
      <c r="R525" s="6">
        <v>1</v>
      </c>
      <c r="S525" s="27">
        <f t="shared" si="117"/>
        <v>188734</v>
      </c>
      <c r="T525" s="45"/>
      <c r="U525" s="27">
        <f t="shared" si="118"/>
        <v>0</v>
      </c>
      <c r="V525" s="6">
        <v>1</v>
      </c>
      <c r="W525" s="27">
        <f t="shared" si="119"/>
        <v>188734</v>
      </c>
      <c r="X525" s="6"/>
      <c r="Y525" s="27">
        <f t="shared" si="120"/>
        <v>0</v>
      </c>
      <c r="Z525" s="23" t="s">
        <v>31</v>
      </c>
      <c r="AA525" s="1" t="s">
        <v>60</v>
      </c>
    </row>
    <row r="526" spans="1:27" x14ac:dyDescent="0.25">
      <c r="A526" s="38">
        <v>524</v>
      </c>
      <c r="B526" s="39" t="s">
        <v>2168</v>
      </c>
      <c r="C526" s="40" t="s">
        <v>2166</v>
      </c>
      <c r="D526" s="64" t="s">
        <v>359</v>
      </c>
      <c r="E526" s="41">
        <f t="shared" si="110"/>
        <v>1</v>
      </c>
      <c r="F526" s="28">
        <v>714000</v>
      </c>
      <c r="G526" s="28">
        <f t="shared" si="111"/>
        <v>714000</v>
      </c>
      <c r="H526" s="6"/>
      <c r="I526" s="28">
        <f t="shared" si="112"/>
        <v>0</v>
      </c>
      <c r="J526" s="42"/>
      <c r="K526" s="27">
        <f t="shared" si="113"/>
        <v>0</v>
      </c>
      <c r="L526" s="44"/>
      <c r="M526" s="27">
        <f t="shared" si="114"/>
        <v>0</v>
      </c>
      <c r="N526" s="44"/>
      <c r="O526" s="27">
        <f t="shared" si="115"/>
        <v>0</v>
      </c>
      <c r="P526" s="6"/>
      <c r="Q526" s="27">
        <f t="shared" si="116"/>
        <v>0</v>
      </c>
      <c r="R526" s="6"/>
      <c r="S526" s="27">
        <f t="shared" si="117"/>
        <v>0</v>
      </c>
      <c r="T526" s="45"/>
      <c r="U526" s="27">
        <f t="shared" si="118"/>
        <v>0</v>
      </c>
      <c r="V526" s="6">
        <v>1</v>
      </c>
      <c r="W526" s="27">
        <f t="shared" si="119"/>
        <v>714000</v>
      </c>
      <c r="X526" s="6"/>
      <c r="Y526" s="27">
        <f t="shared" si="120"/>
        <v>0</v>
      </c>
      <c r="Z526" s="23" t="s">
        <v>31</v>
      </c>
      <c r="AA526" s="1" t="s">
        <v>60</v>
      </c>
    </row>
    <row r="527" spans="1:27" ht="27" x14ac:dyDescent="0.25">
      <c r="A527" s="38">
        <v>525</v>
      </c>
      <c r="B527" s="39" t="s">
        <v>2169</v>
      </c>
      <c r="C527" s="65" t="s">
        <v>46</v>
      </c>
      <c r="D527" s="66" t="s">
        <v>2170</v>
      </c>
      <c r="E527" s="41">
        <f t="shared" ref="E527:E570" si="121">+H527+J527+L527+N527+P527+R527+T527+V527+X527</f>
        <v>1</v>
      </c>
      <c r="F527" s="28">
        <v>88060</v>
      </c>
      <c r="G527" s="28">
        <f t="shared" ref="G527:G570" si="122">+IFERROR(E527*F527," ")</f>
        <v>88060</v>
      </c>
      <c r="H527" s="6"/>
      <c r="I527" s="28">
        <f t="shared" ref="I527:I570" si="123">+IFERROR(H527*$F527," ")</f>
        <v>0</v>
      </c>
      <c r="J527" s="42"/>
      <c r="K527" s="27">
        <f t="shared" ref="K527:K570" si="124">+IFERROR(J527*$F527," ")</f>
        <v>0</v>
      </c>
      <c r="L527" s="44"/>
      <c r="M527" s="27">
        <f t="shared" ref="M527:M570" si="125">+IFERROR(L527*$F527," ")</f>
        <v>0</v>
      </c>
      <c r="N527" s="44"/>
      <c r="O527" s="27">
        <f t="shared" ref="O527:O570" si="126">+IFERROR(N527*$F527," ")</f>
        <v>0</v>
      </c>
      <c r="P527" s="6"/>
      <c r="Q527" s="27">
        <f t="shared" ref="Q527:Q570" si="127">+IFERROR(P527*$F527," ")</f>
        <v>0</v>
      </c>
      <c r="R527" s="6"/>
      <c r="S527" s="27">
        <f t="shared" ref="S527:S570" si="128">+IFERROR(R527*$F527," ")</f>
        <v>0</v>
      </c>
      <c r="T527" s="45"/>
      <c r="U527" s="27">
        <f t="shared" ref="U527:U570" si="129">+IFERROR(T527*$F527," ")</f>
        <v>0</v>
      </c>
      <c r="V527" s="6">
        <v>1</v>
      </c>
      <c r="W527" s="27">
        <f t="shared" ref="W527:W570" si="130">+IFERROR(V527*$F527," ")</f>
        <v>88060</v>
      </c>
      <c r="X527" s="6"/>
      <c r="Y527" s="27">
        <f t="shared" ref="Y527:Y570" si="131">+IFERROR(X527*$F527," ")</f>
        <v>0</v>
      </c>
      <c r="Z527" s="23" t="s">
        <v>31</v>
      </c>
      <c r="AA527" s="1" t="s">
        <v>60</v>
      </c>
    </row>
    <row r="528" spans="1:27" ht="54" x14ac:dyDescent="0.25">
      <c r="A528" s="38">
        <v>526</v>
      </c>
      <c r="B528" s="67" t="s">
        <v>2171</v>
      </c>
      <c r="C528" s="68" t="s">
        <v>46</v>
      </c>
      <c r="D528" s="69" t="s">
        <v>1791</v>
      </c>
      <c r="E528" s="41">
        <f t="shared" si="121"/>
        <v>276</v>
      </c>
      <c r="F528" s="28">
        <v>57362.937546816764</v>
      </c>
      <c r="G528" s="28">
        <f t="shared" si="122"/>
        <v>15832170.762921426</v>
      </c>
      <c r="H528" s="6">
        <v>30</v>
      </c>
      <c r="I528" s="28">
        <f t="shared" si="123"/>
        <v>1720888.1264045029</v>
      </c>
      <c r="J528" s="42">
        <v>200</v>
      </c>
      <c r="K528" s="27">
        <f t="shared" si="124"/>
        <v>11472587.509363353</v>
      </c>
      <c r="L528" s="43"/>
      <c r="M528" s="27">
        <f t="shared" si="125"/>
        <v>0</v>
      </c>
      <c r="N528" s="44"/>
      <c r="O528" s="27">
        <f t="shared" si="126"/>
        <v>0</v>
      </c>
      <c r="P528" s="6">
        <v>6</v>
      </c>
      <c r="Q528" s="27">
        <f t="shared" si="127"/>
        <v>344177.62528090057</v>
      </c>
      <c r="R528" s="6"/>
      <c r="S528" s="27">
        <f t="shared" si="128"/>
        <v>0</v>
      </c>
      <c r="T528" s="45">
        <v>40</v>
      </c>
      <c r="U528" s="27">
        <f t="shared" si="129"/>
        <v>2294517.5018726704</v>
      </c>
      <c r="V528" s="6"/>
      <c r="W528" s="27">
        <f t="shared" si="130"/>
        <v>0</v>
      </c>
      <c r="X528" s="6"/>
      <c r="Y528" s="27">
        <f t="shared" si="131"/>
        <v>0</v>
      </c>
      <c r="Z528" s="23" t="s">
        <v>32</v>
      </c>
      <c r="AA528" s="1" t="s">
        <v>41</v>
      </c>
    </row>
    <row r="529" spans="1:27" ht="67.5" x14ac:dyDescent="0.25">
      <c r="A529" s="38">
        <v>527</v>
      </c>
      <c r="B529" s="70" t="s">
        <v>2172</v>
      </c>
      <c r="C529" s="68" t="s">
        <v>2173</v>
      </c>
      <c r="D529" s="69" t="s">
        <v>359</v>
      </c>
      <c r="E529" s="41">
        <f t="shared" si="121"/>
        <v>13</v>
      </c>
      <c r="F529" s="28">
        <v>2154419.6020999998</v>
      </c>
      <c r="G529" s="28">
        <f t="shared" si="122"/>
        <v>28007454.827299997</v>
      </c>
      <c r="H529" s="6"/>
      <c r="I529" s="28">
        <f t="shared" si="123"/>
        <v>0</v>
      </c>
      <c r="J529" s="42"/>
      <c r="K529" s="27">
        <f t="shared" si="124"/>
        <v>0</v>
      </c>
      <c r="L529" s="44"/>
      <c r="M529" s="27">
        <f t="shared" si="125"/>
        <v>0</v>
      </c>
      <c r="N529" s="44"/>
      <c r="O529" s="27">
        <f t="shared" si="126"/>
        <v>0</v>
      </c>
      <c r="P529" s="6"/>
      <c r="Q529" s="27">
        <f t="shared" si="127"/>
        <v>0</v>
      </c>
      <c r="R529" s="6"/>
      <c r="S529" s="27">
        <f t="shared" si="128"/>
        <v>0</v>
      </c>
      <c r="T529" s="45">
        <v>13</v>
      </c>
      <c r="U529" s="27">
        <f t="shared" si="129"/>
        <v>28007454.827299997</v>
      </c>
      <c r="V529" s="6"/>
      <c r="W529" s="27">
        <f t="shared" si="130"/>
        <v>0</v>
      </c>
      <c r="X529" s="6"/>
      <c r="Y529" s="27">
        <f t="shared" si="131"/>
        <v>0</v>
      </c>
      <c r="Z529" s="23" t="s">
        <v>31</v>
      </c>
      <c r="AA529" s="1" t="s">
        <v>1193</v>
      </c>
    </row>
    <row r="530" spans="1:27" ht="67.5" x14ac:dyDescent="0.25">
      <c r="A530" s="38">
        <v>528</v>
      </c>
      <c r="B530" s="67" t="s">
        <v>2174</v>
      </c>
      <c r="C530" s="68" t="s">
        <v>2175</v>
      </c>
      <c r="D530" s="69" t="s">
        <v>359</v>
      </c>
      <c r="E530" s="41">
        <f t="shared" si="121"/>
        <v>2</v>
      </c>
      <c r="F530" s="28">
        <v>1151703.5389999999</v>
      </c>
      <c r="G530" s="28">
        <f t="shared" si="122"/>
        <v>2303407.0779999997</v>
      </c>
      <c r="H530" s="6">
        <v>1</v>
      </c>
      <c r="I530" s="28">
        <f t="shared" si="123"/>
        <v>1151703.5389999999</v>
      </c>
      <c r="J530" s="42"/>
      <c r="K530" s="27">
        <f t="shared" si="124"/>
        <v>0</v>
      </c>
      <c r="L530" s="44"/>
      <c r="M530" s="27">
        <f t="shared" si="125"/>
        <v>0</v>
      </c>
      <c r="N530" s="44"/>
      <c r="O530" s="27">
        <f t="shared" si="126"/>
        <v>0</v>
      </c>
      <c r="P530" s="6"/>
      <c r="Q530" s="27">
        <f t="shared" si="127"/>
        <v>0</v>
      </c>
      <c r="R530" s="6"/>
      <c r="S530" s="27">
        <f t="shared" si="128"/>
        <v>0</v>
      </c>
      <c r="T530" s="45"/>
      <c r="U530" s="27">
        <f t="shared" si="129"/>
        <v>0</v>
      </c>
      <c r="V530" s="6">
        <v>1</v>
      </c>
      <c r="W530" s="27"/>
      <c r="X530" s="6"/>
      <c r="Y530" s="27">
        <f t="shared" si="131"/>
        <v>0</v>
      </c>
      <c r="Z530" s="23" t="s">
        <v>31</v>
      </c>
      <c r="AA530" s="1" t="s">
        <v>60</v>
      </c>
    </row>
    <row r="531" spans="1:27" ht="121.5" x14ac:dyDescent="0.25">
      <c r="A531" s="38">
        <v>529</v>
      </c>
      <c r="B531" s="67" t="s">
        <v>2176</v>
      </c>
      <c r="C531" s="68" t="s">
        <v>46</v>
      </c>
      <c r="D531" s="69" t="s">
        <v>1501</v>
      </c>
      <c r="E531" s="41">
        <f t="shared" si="121"/>
        <v>1</v>
      </c>
      <c r="F531" s="28">
        <v>862459.12160000007</v>
      </c>
      <c r="G531" s="28">
        <f t="shared" si="122"/>
        <v>862459.12160000007</v>
      </c>
      <c r="H531" s="6"/>
      <c r="I531" s="28">
        <f t="shared" si="123"/>
        <v>0</v>
      </c>
      <c r="J531" s="42"/>
      <c r="K531" s="27">
        <f t="shared" si="124"/>
        <v>0</v>
      </c>
      <c r="L531" s="44"/>
      <c r="M531" s="27">
        <f t="shared" si="125"/>
        <v>0</v>
      </c>
      <c r="N531" s="44"/>
      <c r="O531" s="27">
        <f t="shared" si="126"/>
        <v>0</v>
      </c>
      <c r="P531" s="6"/>
      <c r="Q531" s="27">
        <f t="shared" si="127"/>
        <v>0</v>
      </c>
      <c r="R531" s="6"/>
      <c r="S531" s="27">
        <f t="shared" si="128"/>
        <v>0</v>
      </c>
      <c r="T531" s="45"/>
      <c r="U531" s="27">
        <f t="shared" si="129"/>
        <v>0</v>
      </c>
      <c r="V531" s="6">
        <v>1</v>
      </c>
      <c r="W531" s="27"/>
      <c r="X531" s="6"/>
      <c r="Y531" s="27">
        <f t="shared" si="131"/>
        <v>0</v>
      </c>
      <c r="Z531" s="23" t="s">
        <v>31</v>
      </c>
      <c r="AA531" s="1" t="s">
        <v>60</v>
      </c>
    </row>
    <row r="532" spans="1:27" ht="81" x14ac:dyDescent="0.25">
      <c r="A532" s="38">
        <v>530</v>
      </c>
      <c r="B532" s="70" t="s">
        <v>2177</v>
      </c>
      <c r="C532" s="68" t="s">
        <v>46</v>
      </c>
      <c r="D532" s="69" t="s">
        <v>1501</v>
      </c>
      <c r="E532" s="41">
        <f t="shared" si="121"/>
        <v>2</v>
      </c>
      <c r="F532" s="28">
        <v>764810.26300000004</v>
      </c>
      <c r="G532" s="28">
        <f t="shared" si="122"/>
        <v>1529620.5260000001</v>
      </c>
      <c r="H532" s="6"/>
      <c r="I532" s="28">
        <f t="shared" si="123"/>
        <v>0</v>
      </c>
      <c r="J532" s="42"/>
      <c r="K532" s="27">
        <f t="shared" si="124"/>
        <v>0</v>
      </c>
      <c r="L532" s="43"/>
      <c r="M532" s="27">
        <f t="shared" si="125"/>
        <v>0</v>
      </c>
      <c r="N532" s="44"/>
      <c r="O532" s="27">
        <f t="shared" si="126"/>
        <v>0</v>
      </c>
      <c r="P532" s="6"/>
      <c r="Q532" s="27">
        <f t="shared" si="127"/>
        <v>0</v>
      </c>
      <c r="R532" s="6"/>
      <c r="S532" s="27">
        <f t="shared" si="128"/>
        <v>0</v>
      </c>
      <c r="T532" s="45"/>
      <c r="U532" s="27">
        <f t="shared" si="129"/>
        <v>0</v>
      </c>
      <c r="V532" s="6">
        <f>1+1</f>
        <v>2</v>
      </c>
      <c r="W532" s="27">
        <f t="shared" si="130"/>
        <v>1529620.5260000001</v>
      </c>
      <c r="X532" s="6"/>
      <c r="Y532" s="27">
        <f t="shared" si="131"/>
        <v>0</v>
      </c>
      <c r="Z532" s="23" t="s">
        <v>31</v>
      </c>
      <c r="AA532" s="1" t="s">
        <v>60</v>
      </c>
    </row>
    <row r="533" spans="1:27" ht="54" x14ac:dyDescent="0.25">
      <c r="A533" s="38">
        <v>531</v>
      </c>
      <c r="B533" s="67" t="s">
        <v>2178</v>
      </c>
      <c r="C533" s="57" t="s">
        <v>46</v>
      </c>
      <c r="D533" s="66" t="s">
        <v>359</v>
      </c>
      <c r="E533" s="41">
        <f t="shared" si="121"/>
        <v>2</v>
      </c>
      <c r="F533" s="28">
        <v>1122115.8857</v>
      </c>
      <c r="G533" s="28">
        <f t="shared" si="122"/>
        <v>2244231.7714</v>
      </c>
      <c r="H533" s="6">
        <v>1</v>
      </c>
      <c r="I533" s="28">
        <f t="shared" si="123"/>
        <v>1122115.8857</v>
      </c>
      <c r="J533" s="42"/>
      <c r="K533" s="27">
        <f t="shared" si="124"/>
        <v>0</v>
      </c>
      <c r="L533" s="44"/>
      <c r="M533" s="27">
        <f t="shared" si="125"/>
        <v>0</v>
      </c>
      <c r="N533" s="44"/>
      <c r="O533" s="27">
        <f t="shared" si="126"/>
        <v>0</v>
      </c>
      <c r="P533" s="6"/>
      <c r="Q533" s="27">
        <f t="shared" si="127"/>
        <v>0</v>
      </c>
      <c r="R533" s="6"/>
      <c r="S533" s="27">
        <f t="shared" si="128"/>
        <v>0</v>
      </c>
      <c r="T533" s="45"/>
      <c r="U533" s="27">
        <f t="shared" si="129"/>
        <v>0</v>
      </c>
      <c r="V533" s="6">
        <v>1</v>
      </c>
      <c r="W533" s="27">
        <f t="shared" si="130"/>
        <v>1122115.8857</v>
      </c>
      <c r="X533" s="6"/>
      <c r="Y533" s="27">
        <f t="shared" si="131"/>
        <v>0</v>
      </c>
      <c r="Z533" s="23" t="s">
        <v>31</v>
      </c>
      <c r="AA533" s="1" t="s">
        <v>60</v>
      </c>
    </row>
    <row r="534" spans="1:27" ht="135" x14ac:dyDescent="0.25">
      <c r="A534" s="38">
        <v>532</v>
      </c>
      <c r="B534" s="67" t="s">
        <v>2179</v>
      </c>
      <c r="C534" s="68" t="s">
        <v>46</v>
      </c>
      <c r="D534" s="69" t="s">
        <v>359</v>
      </c>
      <c r="E534" s="41">
        <f t="shared" si="121"/>
        <v>1</v>
      </c>
      <c r="F534" s="28">
        <v>3614917.8221</v>
      </c>
      <c r="G534" s="28">
        <f t="shared" si="122"/>
        <v>3614917.8221</v>
      </c>
      <c r="H534" s="6"/>
      <c r="I534" s="28">
        <f t="shared" si="123"/>
        <v>0</v>
      </c>
      <c r="J534" s="42"/>
      <c r="K534" s="27">
        <f t="shared" si="124"/>
        <v>0</v>
      </c>
      <c r="L534" s="44"/>
      <c r="M534" s="27">
        <f t="shared" si="125"/>
        <v>0</v>
      </c>
      <c r="N534" s="44"/>
      <c r="O534" s="27">
        <f t="shared" si="126"/>
        <v>0</v>
      </c>
      <c r="P534" s="6"/>
      <c r="Q534" s="27">
        <f t="shared" si="127"/>
        <v>0</v>
      </c>
      <c r="R534" s="6"/>
      <c r="S534" s="27">
        <f t="shared" si="128"/>
        <v>0</v>
      </c>
      <c r="T534" s="45"/>
      <c r="U534" s="27">
        <f t="shared" si="129"/>
        <v>0</v>
      </c>
      <c r="V534" s="6">
        <v>1</v>
      </c>
      <c r="W534" s="27">
        <f t="shared" si="130"/>
        <v>3614917.8221</v>
      </c>
      <c r="X534" s="6"/>
      <c r="Y534" s="27">
        <f t="shared" si="131"/>
        <v>0</v>
      </c>
      <c r="Z534" s="23" t="s">
        <v>31</v>
      </c>
      <c r="AA534" s="1" t="s">
        <v>60</v>
      </c>
    </row>
    <row r="535" spans="1:27" x14ac:dyDescent="0.25">
      <c r="A535" s="38">
        <v>533</v>
      </c>
      <c r="B535" s="71" t="s">
        <v>2180</v>
      </c>
      <c r="C535" s="68" t="s">
        <v>46</v>
      </c>
      <c r="D535" s="72" t="s">
        <v>359</v>
      </c>
      <c r="E535" s="41">
        <f t="shared" si="121"/>
        <v>1</v>
      </c>
      <c r="F535" s="28">
        <v>35700</v>
      </c>
      <c r="G535" s="28">
        <f t="shared" si="122"/>
        <v>35700</v>
      </c>
      <c r="H535" s="6"/>
      <c r="I535" s="28">
        <f t="shared" si="123"/>
        <v>0</v>
      </c>
      <c r="J535" s="42"/>
      <c r="K535" s="27">
        <f t="shared" si="124"/>
        <v>0</v>
      </c>
      <c r="L535" s="44"/>
      <c r="M535" s="27">
        <f t="shared" si="125"/>
        <v>0</v>
      </c>
      <c r="N535" s="44"/>
      <c r="O535" s="27">
        <f t="shared" si="126"/>
        <v>0</v>
      </c>
      <c r="P535" s="6"/>
      <c r="Q535" s="27">
        <f t="shared" si="127"/>
        <v>0</v>
      </c>
      <c r="R535" s="6"/>
      <c r="S535" s="27">
        <f t="shared" si="128"/>
        <v>0</v>
      </c>
      <c r="T535" s="45"/>
      <c r="U535" s="27">
        <f t="shared" si="129"/>
        <v>0</v>
      </c>
      <c r="V535" s="6">
        <v>1</v>
      </c>
      <c r="W535" s="27">
        <f t="shared" si="130"/>
        <v>35700</v>
      </c>
      <c r="X535" s="6"/>
      <c r="Y535" s="27">
        <f t="shared" si="131"/>
        <v>0</v>
      </c>
      <c r="Z535" s="23" t="s">
        <v>31</v>
      </c>
      <c r="AA535" s="1" t="s">
        <v>60</v>
      </c>
    </row>
    <row r="536" spans="1:27" ht="162" x14ac:dyDescent="0.25">
      <c r="A536" s="38">
        <v>534</v>
      </c>
      <c r="B536" s="67" t="s">
        <v>2181</v>
      </c>
      <c r="C536" s="68" t="s">
        <v>46</v>
      </c>
      <c r="D536" s="73" t="s">
        <v>359</v>
      </c>
      <c r="E536" s="41">
        <f t="shared" si="121"/>
        <v>2</v>
      </c>
      <c r="F536" s="28">
        <v>894420.78980000003</v>
      </c>
      <c r="G536" s="28">
        <f t="shared" si="122"/>
        <v>1788841.5796000001</v>
      </c>
      <c r="H536" s="6">
        <v>1</v>
      </c>
      <c r="I536" s="28">
        <f t="shared" si="123"/>
        <v>894420.78980000003</v>
      </c>
      <c r="J536" s="42"/>
      <c r="K536" s="27">
        <f t="shared" si="124"/>
        <v>0</v>
      </c>
      <c r="L536" s="44"/>
      <c r="M536" s="27">
        <f t="shared" si="125"/>
        <v>0</v>
      </c>
      <c r="N536" s="44"/>
      <c r="O536" s="27">
        <f t="shared" si="126"/>
        <v>0</v>
      </c>
      <c r="P536" s="6"/>
      <c r="Q536" s="27">
        <f>+IFERROR(P536*$F536," ")</f>
        <v>0</v>
      </c>
      <c r="R536" s="6"/>
      <c r="S536" s="27">
        <f t="shared" si="128"/>
        <v>0</v>
      </c>
      <c r="T536" s="45"/>
      <c r="U536" s="27">
        <f t="shared" si="129"/>
        <v>0</v>
      </c>
      <c r="V536" s="6">
        <v>1</v>
      </c>
      <c r="W536" s="27">
        <f t="shared" si="130"/>
        <v>894420.78980000003</v>
      </c>
      <c r="X536" s="6"/>
      <c r="Y536" s="27">
        <f t="shared" si="131"/>
        <v>0</v>
      </c>
      <c r="Z536" s="23" t="s">
        <v>31</v>
      </c>
      <c r="AA536" s="1" t="s">
        <v>60</v>
      </c>
    </row>
    <row r="537" spans="1:27" x14ac:dyDescent="0.25">
      <c r="A537" s="38">
        <v>535</v>
      </c>
      <c r="B537" s="67" t="s">
        <v>2182</v>
      </c>
      <c r="C537" s="68" t="s">
        <v>46</v>
      </c>
      <c r="D537" s="73" t="s">
        <v>359</v>
      </c>
      <c r="E537" s="41">
        <f t="shared" si="121"/>
        <v>10</v>
      </c>
      <c r="F537" s="28">
        <v>726377.78500000003</v>
      </c>
      <c r="G537" s="28">
        <f t="shared" si="122"/>
        <v>7263777.8500000006</v>
      </c>
      <c r="H537" s="6"/>
      <c r="I537" s="28">
        <f t="shared" si="123"/>
        <v>0</v>
      </c>
      <c r="J537" s="42"/>
      <c r="K537" s="27">
        <f t="shared" si="124"/>
        <v>0</v>
      </c>
      <c r="L537" s="43"/>
      <c r="M537" s="27">
        <f t="shared" si="125"/>
        <v>0</v>
      </c>
      <c r="N537" s="44"/>
      <c r="O537" s="27">
        <f t="shared" si="126"/>
        <v>0</v>
      </c>
      <c r="P537" s="6"/>
      <c r="Q537" s="27">
        <f t="shared" si="127"/>
        <v>0</v>
      </c>
      <c r="R537" s="6"/>
      <c r="S537" s="27">
        <f t="shared" si="128"/>
        <v>0</v>
      </c>
      <c r="T537" s="45"/>
      <c r="U537" s="27">
        <f t="shared" si="129"/>
        <v>0</v>
      </c>
      <c r="V537" s="6"/>
      <c r="W537" s="27">
        <f t="shared" si="130"/>
        <v>0</v>
      </c>
      <c r="X537" s="6">
        <v>10</v>
      </c>
      <c r="Y537" s="27">
        <f t="shared" si="131"/>
        <v>7263777.8500000006</v>
      </c>
      <c r="Z537" s="23" t="s">
        <v>31</v>
      </c>
      <c r="AA537" s="1" t="s">
        <v>48</v>
      </c>
    </row>
    <row r="538" spans="1:27" ht="189" x14ac:dyDescent="0.25">
      <c r="A538" s="38">
        <v>536</v>
      </c>
      <c r="B538" s="39" t="s">
        <v>2183</v>
      </c>
      <c r="C538" s="57" t="s">
        <v>46</v>
      </c>
      <c r="D538" s="66" t="s">
        <v>359</v>
      </c>
      <c r="E538" s="41">
        <f t="shared" si="121"/>
        <v>1</v>
      </c>
      <c r="F538" s="28">
        <v>870291.90080000006</v>
      </c>
      <c r="G538" s="28">
        <f t="shared" si="122"/>
        <v>870291.90080000006</v>
      </c>
      <c r="H538" s="6"/>
      <c r="I538" s="28">
        <f t="shared" si="123"/>
        <v>0</v>
      </c>
      <c r="J538" s="42"/>
      <c r="K538" s="27">
        <f t="shared" si="124"/>
        <v>0</v>
      </c>
      <c r="L538" s="44"/>
      <c r="M538" s="27">
        <f t="shared" si="125"/>
        <v>0</v>
      </c>
      <c r="N538" s="44"/>
      <c r="O538" s="27">
        <f t="shared" si="126"/>
        <v>0</v>
      </c>
      <c r="P538" s="6"/>
      <c r="Q538" s="27">
        <f t="shared" si="127"/>
        <v>0</v>
      </c>
      <c r="R538" s="6"/>
      <c r="S538" s="27">
        <f t="shared" si="128"/>
        <v>0</v>
      </c>
      <c r="T538" s="45"/>
      <c r="U538" s="27">
        <f t="shared" si="129"/>
        <v>0</v>
      </c>
      <c r="V538" s="6">
        <v>1</v>
      </c>
      <c r="W538" s="27">
        <f t="shared" si="130"/>
        <v>870291.90080000006</v>
      </c>
      <c r="X538" s="6"/>
      <c r="Y538" s="27">
        <f t="shared" si="131"/>
        <v>0</v>
      </c>
      <c r="Z538" s="23" t="s">
        <v>31</v>
      </c>
      <c r="AA538" s="1" t="s">
        <v>60</v>
      </c>
    </row>
    <row r="539" spans="1:27" ht="40.5" x14ac:dyDescent="0.25">
      <c r="A539" s="38">
        <v>537</v>
      </c>
      <c r="B539" s="67" t="s">
        <v>2184</v>
      </c>
      <c r="C539" s="68" t="s">
        <v>2185</v>
      </c>
      <c r="D539" s="69" t="s">
        <v>359</v>
      </c>
      <c r="E539" s="41">
        <f t="shared" si="121"/>
        <v>1</v>
      </c>
      <c r="F539" s="28">
        <v>1947404.3353528306</v>
      </c>
      <c r="G539" s="28">
        <f t="shared" si="122"/>
        <v>1947404.3353528306</v>
      </c>
      <c r="H539" s="6"/>
      <c r="I539" s="28">
        <f t="shared" si="123"/>
        <v>0</v>
      </c>
      <c r="J539" s="42"/>
      <c r="K539" s="27">
        <f t="shared" si="124"/>
        <v>0</v>
      </c>
      <c r="L539" s="44"/>
      <c r="M539" s="27">
        <f t="shared" si="125"/>
        <v>0</v>
      </c>
      <c r="N539" s="44"/>
      <c r="O539" s="27">
        <f t="shared" si="126"/>
        <v>0</v>
      </c>
      <c r="P539" s="6"/>
      <c r="Q539" s="27">
        <f t="shared" si="127"/>
        <v>0</v>
      </c>
      <c r="R539" s="6"/>
      <c r="S539" s="27">
        <f t="shared" si="128"/>
        <v>0</v>
      </c>
      <c r="T539" s="45"/>
      <c r="U539" s="27">
        <f t="shared" si="129"/>
        <v>0</v>
      </c>
      <c r="V539" s="6">
        <v>1</v>
      </c>
      <c r="W539" s="27">
        <f t="shared" si="130"/>
        <v>1947404.3353528306</v>
      </c>
      <c r="X539" s="6"/>
      <c r="Y539" s="27">
        <f t="shared" si="131"/>
        <v>0</v>
      </c>
      <c r="Z539" s="23" t="s">
        <v>31</v>
      </c>
      <c r="AA539" s="1" t="s">
        <v>60</v>
      </c>
    </row>
    <row r="540" spans="1:27" ht="54" x14ac:dyDescent="0.25">
      <c r="A540" s="38">
        <v>538</v>
      </c>
      <c r="B540" s="67" t="s">
        <v>2186</v>
      </c>
      <c r="C540" s="68" t="s">
        <v>2187</v>
      </c>
      <c r="D540" s="69" t="s">
        <v>359</v>
      </c>
      <c r="E540" s="41">
        <f t="shared" si="121"/>
        <v>2</v>
      </c>
      <c r="F540" s="28">
        <v>1359403.7010773511</v>
      </c>
      <c r="G540" s="28">
        <f t="shared" si="122"/>
        <v>2718807.4021547022</v>
      </c>
      <c r="H540" s="6"/>
      <c r="I540" s="28">
        <f t="shared" si="123"/>
        <v>0</v>
      </c>
      <c r="J540" s="42"/>
      <c r="K540" s="27">
        <f t="shared" si="124"/>
        <v>0</v>
      </c>
      <c r="L540" s="43">
        <v>1</v>
      </c>
      <c r="M540" s="27">
        <f>+IFERROR(L540*$F540," ")</f>
        <v>1359403.7010773511</v>
      </c>
      <c r="N540" s="44"/>
      <c r="O540" s="27">
        <f t="shared" si="126"/>
        <v>0</v>
      </c>
      <c r="P540" s="6"/>
      <c r="Q540" s="27">
        <f t="shared" si="127"/>
        <v>0</v>
      </c>
      <c r="R540" s="6"/>
      <c r="S540" s="27">
        <f t="shared" si="128"/>
        <v>0</v>
      </c>
      <c r="T540" s="45"/>
      <c r="U540" s="27">
        <f t="shared" si="129"/>
        <v>0</v>
      </c>
      <c r="V540" s="6">
        <v>1</v>
      </c>
      <c r="W540" s="27">
        <f t="shared" si="130"/>
        <v>1359403.7010773511</v>
      </c>
      <c r="X540" s="6"/>
      <c r="Y540" s="27">
        <f t="shared" si="131"/>
        <v>0</v>
      </c>
      <c r="Z540" s="23" t="s">
        <v>31</v>
      </c>
      <c r="AA540" s="1" t="s">
        <v>60</v>
      </c>
    </row>
    <row r="541" spans="1:27" x14ac:dyDescent="0.25">
      <c r="A541" s="38">
        <v>539</v>
      </c>
      <c r="B541" s="67" t="s">
        <v>2188</v>
      </c>
      <c r="C541" s="68" t="s">
        <v>46</v>
      </c>
      <c r="D541" s="69" t="s">
        <v>359</v>
      </c>
      <c r="E541" s="41">
        <f t="shared" si="121"/>
        <v>34</v>
      </c>
      <c r="F541" s="28">
        <v>18946.584999999999</v>
      </c>
      <c r="G541" s="28">
        <f t="shared" si="122"/>
        <v>644183.89</v>
      </c>
      <c r="H541" s="6"/>
      <c r="I541" s="28">
        <f t="shared" si="123"/>
        <v>0</v>
      </c>
      <c r="J541" s="42">
        <v>10</v>
      </c>
      <c r="K541" s="27">
        <f t="shared" si="124"/>
        <v>189465.84999999998</v>
      </c>
      <c r="L541" s="43">
        <v>4</v>
      </c>
      <c r="M541" s="27">
        <f t="shared" si="125"/>
        <v>75786.34</v>
      </c>
      <c r="N541" s="44"/>
      <c r="O541" s="27">
        <f t="shared" si="126"/>
        <v>0</v>
      </c>
      <c r="P541" s="6">
        <v>9</v>
      </c>
      <c r="Q541" s="27">
        <f t="shared" si="127"/>
        <v>170519.26499999998</v>
      </c>
      <c r="R541" s="6"/>
      <c r="S541" s="27">
        <f t="shared" si="128"/>
        <v>0</v>
      </c>
      <c r="T541" s="45"/>
      <c r="U541" s="27">
        <f t="shared" si="129"/>
        <v>0</v>
      </c>
      <c r="V541" s="6">
        <v>1</v>
      </c>
      <c r="W541" s="27">
        <f t="shared" si="130"/>
        <v>18946.584999999999</v>
      </c>
      <c r="X541" s="6">
        <v>10</v>
      </c>
      <c r="Y541" s="27">
        <f t="shared" si="131"/>
        <v>189465.84999999998</v>
      </c>
      <c r="Z541" s="23" t="s">
        <v>32</v>
      </c>
      <c r="AA541" s="1" t="s">
        <v>48</v>
      </c>
    </row>
    <row r="542" spans="1:27" x14ac:dyDescent="0.25">
      <c r="A542" s="38">
        <v>540</v>
      </c>
      <c r="B542" s="39" t="s">
        <v>2189</v>
      </c>
      <c r="C542" s="57" t="s">
        <v>46</v>
      </c>
      <c r="D542" s="66" t="s">
        <v>359</v>
      </c>
      <c r="E542" s="41">
        <f t="shared" si="121"/>
        <v>30</v>
      </c>
      <c r="F542" s="28">
        <v>18318.146000000001</v>
      </c>
      <c r="G542" s="28">
        <f t="shared" si="122"/>
        <v>549544.38</v>
      </c>
      <c r="H542" s="6"/>
      <c r="I542" s="28">
        <f t="shared" si="123"/>
        <v>0</v>
      </c>
      <c r="J542" s="42">
        <v>4</v>
      </c>
      <c r="K542" s="27">
        <f t="shared" si="124"/>
        <v>73272.584000000003</v>
      </c>
      <c r="L542" s="43">
        <v>4</v>
      </c>
      <c r="M542" s="27">
        <f t="shared" si="125"/>
        <v>73272.584000000003</v>
      </c>
      <c r="N542" s="44"/>
      <c r="O542" s="27">
        <f t="shared" si="126"/>
        <v>0</v>
      </c>
      <c r="P542" s="6"/>
      <c r="Q542" s="27">
        <f t="shared" si="127"/>
        <v>0</v>
      </c>
      <c r="R542" s="6">
        <v>1</v>
      </c>
      <c r="S542" s="27">
        <f t="shared" si="128"/>
        <v>18318.146000000001</v>
      </c>
      <c r="T542" s="45"/>
      <c r="U542" s="27">
        <f t="shared" si="129"/>
        <v>0</v>
      </c>
      <c r="V542" s="6">
        <v>1</v>
      </c>
      <c r="W542" s="27">
        <f t="shared" si="130"/>
        <v>18318.146000000001</v>
      </c>
      <c r="X542" s="6">
        <v>20</v>
      </c>
      <c r="Y542" s="27">
        <f t="shared" si="131"/>
        <v>366362.92000000004</v>
      </c>
      <c r="Z542" s="23" t="s">
        <v>32</v>
      </c>
      <c r="AA542" s="1" t="s">
        <v>48</v>
      </c>
    </row>
    <row r="543" spans="1:27" x14ac:dyDescent="0.25">
      <c r="A543" s="38">
        <v>541</v>
      </c>
      <c r="B543" s="67" t="s">
        <v>2190</v>
      </c>
      <c r="C543" s="68" t="s">
        <v>46</v>
      </c>
      <c r="D543" s="69" t="s">
        <v>359</v>
      </c>
      <c r="E543" s="41">
        <f t="shared" si="121"/>
        <v>25</v>
      </c>
      <c r="F543" s="28">
        <v>82299.104000000007</v>
      </c>
      <c r="G543" s="28">
        <f t="shared" si="122"/>
        <v>2057477.6</v>
      </c>
      <c r="H543" s="6"/>
      <c r="I543" s="28">
        <f t="shared" si="123"/>
        <v>0</v>
      </c>
      <c r="J543" s="42">
        <v>5</v>
      </c>
      <c r="K543" s="27">
        <f t="shared" si="124"/>
        <v>411495.52</v>
      </c>
      <c r="L543" s="43"/>
      <c r="M543" s="27">
        <f t="shared" si="125"/>
        <v>0</v>
      </c>
      <c r="N543" s="44"/>
      <c r="O543" s="27">
        <f t="shared" si="126"/>
        <v>0</v>
      </c>
      <c r="P543" s="6"/>
      <c r="Q543" s="27">
        <f t="shared" si="127"/>
        <v>0</v>
      </c>
      <c r="R543" s="6"/>
      <c r="S543" s="27">
        <f t="shared" si="128"/>
        <v>0</v>
      </c>
      <c r="T543" s="45"/>
      <c r="U543" s="27">
        <f t="shared" si="129"/>
        <v>0</v>
      </c>
      <c r="V543" s="6"/>
      <c r="W543" s="27">
        <f t="shared" si="130"/>
        <v>0</v>
      </c>
      <c r="X543" s="6">
        <v>20</v>
      </c>
      <c r="Y543" s="27">
        <f t="shared" si="131"/>
        <v>1645982.08</v>
      </c>
      <c r="Z543" s="23" t="s">
        <v>32</v>
      </c>
      <c r="AA543" s="1" t="s">
        <v>48</v>
      </c>
    </row>
    <row r="544" spans="1:27" x14ac:dyDescent="0.25">
      <c r="A544" s="38">
        <v>542</v>
      </c>
      <c r="B544" s="67" t="s">
        <v>2191</v>
      </c>
      <c r="C544" s="68" t="s">
        <v>46</v>
      </c>
      <c r="D544" s="69" t="s">
        <v>359</v>
      </c>
      <c r="E544" s="41">
        <f t="shared" si="121"/>
        <v>17</v>
      </c>
      <c r="F544" s="28">
        <v>47409.703172578505</v>
      </c>
      <c r="G544" s="28">
        <f t="shared" si="122"/>
        <v>805964.95393383456</v>
      </c>
      <c r="H544" s="6"/>
      <c r="I544" s="28">
        <f t="shared" si="123"/>
        <v>0</v>
      </c>
      <c r="J544" s="42">
        <v>2</v>
      </c>
      <c r="K544" s="27">
        <f t="shared" si="124"/>
        <v>94819.406345157011</v>
      </c>
      <c r="L544" s="43"/>
      <c r="M544" s="27">
        <f t="shared" si="125"/>
        <v>0</v>
      </c>
      <c r="N544" s="44"/>
      <c r="O544" s="27">
        <f t="shared" si="126"/>
        <v>0</v>
      </c>
      <c r="P544" s="6"/>
      <c r="Q544" s="27">
        <f t="shared" si="127"/>
        <v>0</v>
      </c>
      <c r="R544" s="6"/>
      <c r="S544" s="27">
        <f t="shared" si="128"/>
        <v>0</v>
      </c>
      <c r="T544" s="45"/>
      <c r="U544" s="27">
        <f t="shared" si="129"/>
        <v>0</v>
      </c>
      <c r="V544" s="6"/>
      <c r="W544" s="27">
        <f t="shared" si="130"/>
        <v>0</v>
      </c>
      <c r="X544" s="6">
        <v>15</v>
      </c>
      <c r="Y544" s="27">
        <f t="shared" si="131"/>
        <v>711145.54758867761</v>
      </c>
      <c r="Z544" s="23" t="s">
        <v>32</v>
      </c>
      <c r="AA544" s="1" t="s">
        <v>48</v>
      </c>
    </row>
    <row r="545" spans="1:27" x14ac:dyDescent="0.25">
      <c r="A545" s="38">
        <v>543</v>
      </c>
      <c r="B545" s="67" t="s">
        <v>2192</v>
      </c>
      <c r="C545" s="68" t="s">
        <v>46</v>
      </c>
      <c r="D545" s="69" t="s">
        <v>359</v>
      </c>
      <c r="E545" s="41">
        <f t="shared" si="121"/>
        <v>23</v>
      </c>
      <c r="F545" s="28">
        <v>106733.242</v>
      </c>
      <c r="G545" s="28">
        <f t="shared" si="122"/>
        <v>2454864.5660000001</v>
      </c>
      <c r="H545" s="6"/>
      <c r="I545" s="28">
        <f t="shared" si="123"/>
        <v>0</v>
      </c>
      <c r="J545" s="42">
        <v>3</v>
      </c>
      <c r="K545" s="27">
        <f t="shared" si="124"/>
        <v>320199.72600000002</v>
      </c>
      <c r="L545" s="43"/>
      <c r="M545" s="27">
        <f t="shared" si="125"/>
        <v>0</v>
      </c>
      <c r="N545" s="44"/>
      <c r="O545" s="27">
        <f t="shared" si="126"/>
        <v>0</v>
      </c>
      <c r="P545" s="6"/>
      <c r="Q545" s="27">
        <f t="shared" si="127"/>
        <v>0</v>
      </c>
      <c r="R545" s="6"/>
      <c r="S545" s="27">
        <f t="shared" si="128"/>
        <v>0</v>
      </c>
      <c r="T545" s="45"/>
      <c r="U545" s="27">
        <f t="shared" si="129"/>
        <v>0</v>
      </c>
      <c r="V545" s="6"/>
      <c r="W545" s="27">
        <f t="shared" si="130"/>
        <v>0</v>
      </c>
      <c r="X545" s="6">
        <v>20</v>
      </c>
      <c r="Y545" s="27">
        <f t="shared" si="131"/>
        <v>2134664.84</v>
      </c>
      <c r="Z545" s="23" t="s">
        <v>32</v>
      </c>
      <c r="AA545" s="1" t="s">
        <v>48</v>
      </c>
    </row>
    <row r="546" spans="1:27" x14ac:dyDescent="0.25">
      <c r="A546" s="38">
        <v>544</v>
      </c>
      <c r="B546" s="67" t="s">
        <v>2193</v>
      </c>
      <c r="C546" s="68" t="s">
        <v>1617</v>
      </c>
      <c r="D546" s="69" t="s">
        <v>359</v>
      </c>
      <c r="E546" s="41">
        <f t="shared" si="121"/>
        <v>1</v>
      </c>
      <c r="F546" s="28">
        <v>166600</v>
      </c>
      <c r="G546" s="28">
        <f t="shared" si="122"/>
        <v>166600</v>
      </c>
      <c r="H546" s="6"/>
      <c r="I546" s="28">
        <f t="shared" si="123"/>
        <v>0</v>
      </c>
      <c r="J546" s="42"/>
      <c r="K546" s="27">
        <f t="shared" si="124"/>
        <v>0</v>
      </c>
      <c r="L546" s="43">
        <v>1</v>
      </c>
      <c r="M546" s="27">
        <f t="shared" si="125"/>
        <v>166600</v>
      </c>
      <c r="N546" s="44"/>
      <c r="O546" s="27">
        <f t="shared" si="126"/>
        <v>0</v>
      </c>
      <c r="P546" s="6"/>
      <c r="Q546" s="27">
        <f t="shared" si="127"/>
        <v>0</v>
      </c>
      <c r="R546" s="6"/>
      <c r="S546" s="27">
        <f t="shared" si="128"/>
        <v>0</v>
      </c>
      <c r="T546" s="45"/>
      <c r="U546" s="27">
        <f t="shared" si="129"/>
        <v>0</v>
      </c>
      <c r="V546" s="6"/>
      <c r="W546" s="27">
        <f t="shared" si="130"/>
        <v>0</v>
      </c>
      <c r="X546" s="6"/>
      <c r="Y546" s="27">
        <f t="shared" si="131"/>
        <v>0</v>
      </c>
      <c r="Z546" s="23" t="s">
        <v>32</v>
      </c>
      <c r="AA546" s="1" t="s">
        <v>76</v>
      </c>
    </row>
    <row r="547" spans="1:27" x14ac:dyDescent="0.25">
      <c r="A547" s="38">
        <v>545</v>
      </c>
      <c r="B547" s="74" t="s">
        <v>2194</v>
      </c>
      <c r="C547" s="75" t="s">
        <v>46</v>
      </c>
      <c r="D547" s="76" t="s">
        <v>359</v>
      </c>
      <c r="E547" s="41">
        <f t="shared" si="121"/>
        <v>8</v>
      </c>
      <c r="F547" s="28">
        <v>271670.33600000001</v>
      </c>
      <c r="G547" s="28">
        <f t="shared" si="122"/>
        <v>2173362.6880000001</v>
      </c>
      <c r="H547" s="6"/>
      <c r="I547" s="28">
        <f t="shared" si="123"/>
        <v>0</v>
      </c>
      <c r="J547" s="42"/>
      <c r="K547" s="27">
        <f t="shared" si="124"/>
        <v>0</v>
      </c>
      <c r="L547" s="43">
        <v>1</v>
      </c>
      <c r="M547" s="27">
        <f t="shared" si="125"/>
        <v>271670.33600000001</v>
      </c>
      <c r="N547" s="44"/>
      <c r="O547" s="27">
        <f t="shared" si="126"/>
        <v>0</v>
      </c>
      <c r="P547" s="6">
        <v>6</v>
      </c>
      <c r="Q547" s="27">
        <f t="shared" si="127"/>
        <v>1630022.0160000001</v>
      </c>
      <c r="R547" s="6">
        <v>1</v>
      </c>
      <c r="S547" s="27">
        <f t="shared" si="128"/>
        <v>271670.33600000001</v>
      </c>
      <c r="T547" s="45"/>
      <c r="U547" s="27">
        <f t="shared" si="129"/>
        <v>0</v>
      </c>
      <c r="V547" s="6"/>
      <c r="W547" s="27">
        <f t="shared" si="130"/>
        <v>0</v>
      </c>
      <c r="X547" s="6"/>
      <c r="Y547" s="27">
        <f t="shared" si="131"/>
        <v>0</v>
      </c>
      <c r="Z547" s="23" t="s">
        <v>32</v>
      </c>
      <c r="AA547" s="1" t="s">
        <v>37</v>
      </c>
    </row>
    <row r="548" spans="1:27" ht="27" x14ac:dyDescent="0.25">
      <c r="A548" s="38">
        <v>546</v>
      </c>
      <c r="B548" s="74" t="s">
        <v>2195</v>
      </c>
      <c r="C548" s="75" t="s">
        <v>2196</v>
      </c>
      <c r="D548" s="76" t="s">
        <v>1561</v>
      </c>
      <c r="E548" s="41">
        <f t="shared" si="121"/>
        <v>349</v>
      </c>
      <c r="F548" s="28">
        <v>21279.877500000002</v>
      </c>
      <c r="G548" s="28">
        <f t="shared" si="122"/>
        <v>7426677.2475000005</v>
      </c>
      <c r="H548" s="6">
        <v>50</v>
      </c>
      <c r="I548" s="28">
        <f t="shared" si="123"/>
        <v>1063993.875</v>
      </c>
      <c r="J548" s="42">
        <v>15</v>
      </c>
      <c r="K548" s="27">
        <f t="shared" si="124"/>
        <v>319198.16250000003</v>
      </c>
      <c r="L548" s="43"/>
      <c r="M548" s="27">
        <f t="shared" si="125"/>
        <v>0</v>
      </c>
      <c r="N548" s="44"/>
      <c r="O548" s="27">
        <f t="shared" si="126"/>
        <v>0</v>
      </c>
      <c r="P548" s="6"/>
      <c r="Q548" s="27">
        <f t="shared" si="127"/>
        <v>0</v>
      </c>
      <c r="R548" s="6">
        <v>20</v>
      </c>
      <c r="S548" s="27">
        <f t="shared" si="128"/>
        <v>425597.55000000005</v>
      </c>
      <c r="T548" s="45">
        <v>74</v>
      </c>
      <c r="U548" s="27">
        <f t="shared" si="129"/>
        <v>1574710.9350000001</v>
      </c>
      <c r="V548" s="6">
        <f>15</f>
        <v>15</v>
      </c>
      <c r="W548" s="27">
        <f t="shared" si="130"/>
        <v>319198.16250000003</v>
      </c>
      <c r="X548" s="6">
        <v>175</v>
      </c>
      <c r="Y548" s="27">
        <f t="shared" si="131"/>
        <v>3723978.5625000005</v>
      </c>
      <c r="Z548" s="23" t="s">
        <v>32</v>
      </c>
      <c r="AA548" s="1" t="s">
        <v>48</v>
      </c>
    </row>
    <row r="549" spans="1:27" ht="27" x14ac:dyDescent="0.25">
      <c r="A549" s="38">
        <v>547</v>
      </c>
      <c r="B549" s="74" t="s">
        <v>2197</v>
      </c>
      <c r="C549" s="77" t="s">
        <v>2198</v>
      </c>
      <c r="D549" s="76" t="s">
        <v>2199</v>
      </c>
      <c r="E549" s="41">
        <f t="shared" si="121"/>
        <v>52</v>
      </c>
      <c r="F549" s="28">
        <v>329325.36</v>
      </c>
      <c r="G549" s="28">
        <f t="shared" si="122"/>
        <v>17124918.719999999</v>
      </c>
      <c r="H549" s="6">
        <v>2</v>
      </c>
      <c r="I549" s="28">
        <f t="shared" si="123"/>
        <v>658650.72</v>
      </c>
      <c r="J549" s="42">
        <v>2</v>
      </c>
      <c r="K549" s="27">
        <f t="shared" si="124"/>
        <v>658650.72</v>
      </c>
      <c r="L549" s="43"/>
      <c r="M549" s="27">
        <f t="shared" si="125"/>
        <v>0</v>
      </c>
      <c r="N549" s="44"/>
      <c r="O549" s="27">
        <f t="shared" si="126"/>
        <v>0</v>
      </c>
      <c r="P549" s="6">
        <v>4</v>
      </c>
      <c r="Q549" s="27">
        <f t="shared" si="127"/>
        <v>1317301.44</v>
      </c>
      <c r="R549" s="6">
        <v>4</v>
      </c>
      <c r="S549" s="27">
        <f t="shared" si="128"/>
        <v>1317301.44</v>
      </c>
      <c r="T549" s="45"/>
      <c r="U549" s="27">
        <f t="shared" si="129"/>
        <v>0</v>
      </c>
      <c r="V549" s="6"/>
      <c r="W549" s="27">
        <f t="shared" si="130"/>
        <v>0</v>
      </c>
      <c r="X549" s="6">
        <v>40</v>
      </c>
      <c r="Y549" s="27">
        <f t="shared" si="131"/>
        <v>13173014.399999999</v>
      </c>
      <c r="Z549" s="23" t="s">
        <v>32</v>
      </c>
      <c r="AA549" s="1" t="s">
        <v>37</v>
      </c>
    </row>
    <row r="550" spans="1:27" x14ac:dyDescent="0.25">
      <c r="A550" s="38">
        <v>548</v>
      </c>
      <c r="B550" s="78" t="s">
        <v>2200</v>
      </c>
      <c r="C550" s="79" t="s">
        <v>2070</v>
      </c>
      <c r="D550" s="80" t="s">
        <v>2201</v>
      </c>
      <c r="E550" s="41">
        <f t="shared" si="121"/>
        <v>3</v>
      </c>
      <c r="F550" s="28">
        <v>63070</v>
      </c>
      <c r="G550" s="28">
        <f t="shared" si="122"/>
        <v>189210</v>
      </c>
      <c r="H550" s="6"/>
      <c r="I550" s="28">
        <f t="shared" si="123"/>
        <v>0</v>
      </c>
      <c r="J550" s="42"/>
      <c r="K550" s="27">
        <f t="shared" si="124"/>
        <v>0</v>
      </c>
      <c r="L550" s="43"/>
      <c r="M550" s="27">
        <f t="shared" si="125"/>
        <v>0</v>
      </c>
      <c r="N550" s="44"/>
      <c r="O550" s="27">
        <f t="shared" si="126"/>
        <v>0</v>
      </c>
      <c r="P550" s="6">
        <v>3</v>
      </c>
      <c r="Q550" s="27">
        <f t="shared" si="127"/>
        <v>189210</v>
      </c>
      <c r="R550" s="6"/>
      <c r="S550" s="27">
        <f t="shared" si="128"/>
        <v>0</v>
      </c>
      <c r="T550" s="45"/>
      <c r="U550" s="27">
        <f t="shared" si="129"/>
        <v>0</v>
      </c>
      <c r="V550" s="6"/>
      <c r="W550" s="27">
        <f t="shared" si="130"/>
        <v>0</v>
      </c>
      <c r="X550" s="6"/>
      <c r="Y550" s="27">
        <f t="shared" si="131"/>
        <v>0</v>
      </c>
      <c r="Z550" s="23" t="s">
        <v>31</v>
      </c>
      <c r="AA550" s="1" t="s">
        <v>37</v>
      </c>
    </row>
    <row r="551" spans="1:27" ht="67.5" x14ac:dyDescent="0.25">
      <c r="A551" s="38">
        <v>549</v>
      </c>
      <c r="B551" s="52" t="s">
        <v>2202</v>
      </c>
      <c r="C551" s="47" t="s">
        <v>2203</v>
      </c>
      <c r="D551" s="64" t="s">
        <v>1373</v>
      </c>
      <c r="E551" s="41">
        <f t="shared" si="121"/>
        <v>140</v>
      </c>
      <c r="F551" s="28">
        <v>56188.229999999996</v>
      </c>
      <c r="G551" s="28">
        <f t="shared" si="122"/>
        <v>7866352.1999999993</v>
      </c>
      <c r="H551" s="6"/>
      <c r="I551" s="28">
        <f t="shared" si="123"/>
        <v>0</v>
      </c>
      <c r="J551" s="42">
        <v>10</v>
      </c>
      <c r="K551" s="27">
        <f t="shared" si="124"/>
        <v>561882.29999999993</v>
      </c>
      <c r="L551" s="43">
        <v>1</v>
      </c>
      <c r="M551" s="27">
        <f t="shared" si="125"/>
        <v>56188.229999999996</v>
      </c>
      <c r="N551" s="44"/>
      <c r="O551" s="27">
        <f t="shared" si="126"/>
        <v>0</v>
      </c>
      <c r="P551" s="6">
        <v>1</v>
      </c>
      <c r="Q551" s="27">
        <f t="shared" si="127"/>
        <v>56188.229999999996</v>
      </c>
      <c r="R551" s="6"/>
      <c r="S551" s="27">
        <f t="shared" si="128"/>
        <v>0</v>
      </c>
      <c r="T551" s="45"/>
      <c r="U551" s="27">
        <f t="shared" si="129"/>
        <v>0</v>
      </c>
      <c r="V551" s="6">
        <v>15</v>
      </c>
      <c r="W551" s="27">
        <f t="shared" si="130"/>
        <v>842823.45</v>
      </c>
      <c r="X551" s="6">
        <v>113</v>
      </c>
      <c r="Y551" s="27">
        <f t="shared" si="131"/>
        <v>6349269.9899999993</v>
      </c>
      <c r="Z551" s="23" t="s">
        <v>31</v>
      </c>
      <c r="AA551" s="1" t="s">
        <v>60</v>
      </c>
    </row>
    <row r="552" spans="1:27" ht="27" x14ac:dyDescent="0.25">
      <c r="A552" s="38">
        <v>550</v>
      </c>
      <c r="B552" s="39" t="s">
        <v>2204</v>
      </c>
      <c r="C552" s="40" t="s">
        <v>2205</v>
      </c>
      <c r="D552" s="64" t="s">
        <v>1373</v>
      </c>
      <c r="E552" s="41">
        <f t="shared" si="121"/>
        <v>24</v>
      </c>
      <c r="F552" s="28">
        <v>890439.45550000016</v>
      </c>
      <c r="G552" s="28">
        <f t="shared" si="122"/>
        <v>21370546.932000004</v>
      </c>
      <c r="H552" s="6"/>
      <c r="I552" s="28">
        <f t="shared" si="123"/>
        <v>0</v>
      </c>
      <c r="J552" s="42">
        <v>1</v>
      </c>
      <c r="K552" s="27">
        <f t="shared" si="124"/>
        <v>890439.45550000016</v>
      </c>
      <c r="L552" s="43"/>
      <c r="M552" s="27">
        <f t="shared" si="125"/>
        <v>0</v>
      </c>
      <c r="N552" s="44"/>
      <c r="O552" s="27">
        <f t="shared" si="126"/>
        <v>0</v>
      </c>
      <c r="P552" s="6">
        <v>2</v>
      </c>
      <c r="Q552" s="27">
        <f t="shared" si="127"/>
        <v>1780878.9110000003</v>
      </c>
      <c r="R552" s="6"/>
      <c r="S552" s="27">
        <f t="shared" si="128"/>
        <v>0</v>
      </c>
      <c r="T552" s="45"/>
      <c r="U552" s="27">
        <f t="shared" si="129"/>
        <v>0</v>
      </c>
      <c r="V552" s="6">
        <v>1</v>
      </c>
      <c r="W552" s="27">
        <f t="shared" si="130"/>
        <v>890439.45550000016</v>
      </c>
      <c r="X552" s="6">
        <v>20</v>
      </c>
      <c r="Y552" s="27">
        <f t="shared" si="131"/>
        <v>17808789.110000003</v>
      </c>
      <c r="Z552" s="23" t="s">
        <v>31</v>
      </c>
      <c r="AA552" s="1" t="s">
        <v>48</v>
      </c>
    </row>
    <row r="553" spans="1:27" ht="54" x14ac:dyDescent="0.25">
      <c r="A553" s="38">
        <v>551</v>
      </c>
      <c r="B553" s="39" t="s">
        <v>2206</v>
      </c>
      <c r="C553" s="47" t="s">
        <v>2207</v>
      </c>
      <c r="D553" s="64" t="s">
        <v>1373</v>
      </c>
      <c r="E553" s="41">
        <f t="shared" si="121"/>
        <v>15</v>
      </c>
      <c r="F553" s="28">
        <v>56188.229999999996</v>
      </c>
      <c r="G553" s="28">
        <f t="shared" si="122"/>
        <v>842823.45</v>
      </c>
      <c r="H553" s="6"/>
      <c r="I553" s="28">
        <f t="shared" si="123"/>
        <v>0</v>
      </c>
      <c r="J553" s="42"/>
      <c r="K553" s="27">
        <f t="shared" si="124"/>
        <v>0</v>
      </c>
      <c r="L553" s="43"/>
      <c r="M553" s="27">
        <f t="shared" si="125"/>
        <v>0</v>
      </c>
      <c r="N553" s="44"/>
      <c r="O553" s="27">
        <f t="shared" si="126"/>
        <v>0</v>
      </c>
      <c r="P553" s="6"/>
      <c r="Q553" s="27">
        <f t="shared" si="127"/>
        <v>0</v>
      </c>
      <c r="R553" s="6"/>
      <c r="S553" s="27">
        <f t="shared" si="128"/>
        <v>0</v>
      </c>
      <c r="T553" s="45"/>
      <c r="U553" s="27">
        <f t="shared" si="129"/>
        <v>0</v>
      </c>
      <c r="V553" s="6">
        <v>15</v>
      </c>
      <c r="W553" s="27">
        <f t="shared" si="130"/>
        <v>842823.45</v>
      </c>
      <c r="X553" s="6"/>
      <c r="Y553" s="27">
        <f t="shared" si="131"/>
        <v>0</v>
      </c>
      <c r="Z553" s="23" t="s">
        <v>31</v>
      </c>
      <c r="AA553" s="1" t="s">
        <v>60</v>
      </c>
    </row>
    <row r="554" spans="1:27" x14ac:dyDescent="0.25">
      <c r="A554" s="38">
        <v>552</v>
      </c>
      <c r="B554" s="39" t="s">
        <v>2208</v>
      </c>
      <c r="C554" s="40" t="s">
        <v>2209</v>
      </c>
      <c r="D554" s="64" t="s">
        <v>2210</v>
      </c>
      <c r="E554" s="41">
        <f t="shared" si="121"/>
        <v>7</v>
      </c>
      <c r="F554" s="28">
        <v>939902.103</v>
      </c>
      <c r="G554" s="28">
        <f t="shared" si="122"/>
        <v>6579314.7209999999</v>
      </c>
      <c r="H554" s="6"/>
      <c r="I554" s="28">
        <f t="shared" si="123"/>
        <v>0</v>
      </c>
      <c r="J554" s="42">
        <v>4</v>
      </c>
      <c r="K554" s="27">
        <f t="shared" si="124"/>
        <v>3759608.412</v>
      </c>
      <c r="L554" s="43">
        <v>3</v>
      </c>
      <c r="M554" s="27">
        <f t="shared" si="125"/>
        <v>2819706.3089999999</v>
      </c>
      <c r="N554" s="44"/>
      <c r="O554" s="27">
        <f t="shared" si="126"/>
        <v>0</v>
      </c>
      <c r="P554" s="6"/>
      <c r="Q554" s="27">
        <f t="shared" si="127"/>
        <v>0</v>
      </c>
      <c r="R554" s="6"/>
      <c r="S554" s="27">
        <f t="shared" si="128"/>
        <v>0</v>
      </c>
      <c r="T554" s="45"/>
      <c r="U554" s="27">
        <f t="shared" si="129"/>
        <v>0</v>
      </c>
      <c r="V554" s="6"/>
      <c r="W554" s="27">
        <f t="shared" si="130"/>
        <v>0</v>
      </c>
      <c r="X554" s="6"/>
      <c r="Y554" s="27">
        <f t="shared" si="131"/>
        <v>0</v>
      </c>
      <c r="Z554" s="23" t="s">
        <v>31</v>
      </c>
      <c r="AA554" s="1" t="s">
        <v>41</v>
      </c>
    </row>
    <row r="555" spans="1:27" ht="27" x14ac:dyDescent="0.25">
      <c r="A555" s="38">
        <v>553</v>
      </c>
      <c r="B555" s="46" t="s">
        <v>2211</v>
      </c>
      <c r="C555" s="47" t="s">
        <v>2212</v>
      </c>
      <c r="D555" s="81" t="s">
        <v>2213</v>
      </c>
      <c r="E555" s="41">
        <f t="shared" si="121"/>
        <v>1</v>
      </c>
      <c r="F555" s="28">
        <v>191450.61837556929</v>
      </c>
      <c r="G555" s="28">
        <f t="shared" si="122"/>
        <v>191450.61837556929</v>
      </c>
      <c r="H555" s="6"/>
      <c r="I555" s="28">
        <f t="shared" si="123"/>
        <v>0</v>
      </c>
      <c r="J555" s="42"/>
      <c r="K555" s="27">
        <f t="shared" si="124"/>
        <v>0</v>
      </c>
      <c r="L555" s="44"/>
      <c r="M555" s="27">
        <f t="shared" si="125"/>
        <v>0</v>
      </c>
      <c r="N555" s="44"/>
      <c r="O555" s="27">
        <f t="shared" si="126"/>
        <v>0</v>
      </c>
      <c r="P555" s="6"/>
      <c r="Q555" s="27">
        <f t="shared" si="127"/>
        <v>0</v>
      </c>
      <c r="R555" s="6"/>
      <c r="S555" s="27">
        <f t="shared" si="128"/>
        <v>0</v>
      </c>
      <c r="T555" s="45"/>
      <c r="U555" s="27">
        <f t="shared" si="129"/>
        <v>0</v>
      </c>
      <c r="V555" s="6">
        <v>1</v>
      </c>
      <c r="W555" s="27">
        <f t="shared" si="130"/>
        <v>191450.61837556929</v>
      </c>
      <c r="X555" s="6"/>
      <c r="Y555" s="27">
        <f t="shared" si="131"/>
        <v>0</v>
      </c>
      <c r="Z555" s="23" t="s">
        <v>31</v>
      </c>
      <c r="AA555" s="1" t="s">
        <v>60</v>
      </c>
    </row>
    <row r="556" spans="1:27" x14ac:dyDescent="0.25">
      <c r="A556" s="38">
        <v>554</v>
      </c>
      <c r="B556" s="39" t="s">
        <v>2214</v>
      </c>
      <c r="C556" s="40" t="s">
        <v>46</v>
      </c>
      <c r="D556" s="64" t="s">
        <v>812</v>
      </c>
      <c r="E556" s="41">
        <f t="shared" si="121"/>
        <v>1</v>
      </c>
      <c r="F556" s="28">
        <v>348155.20600000001</v>
      </c>
      <c r="G556" s="28">
        <f t="shared" si="122"/>
        <v>348155.20600000001</v>
      </c>
      <c r="H556" s="6"/>
      <c r="I556" s="28">
        <f t="shared" si="123"/>
        <v>0</v>
      </c>
      <c r="J556" s="42">
        <v>1</v>
      </c>
      <c r="K556" s="27">
        <f t="shared" si="124"/>
        <v>348155.20600000001</v>
      </c>
      <c r="L556" s="44"/>
      <c r="M556" s="27">
        <f t="shared" si="125"/>
        <v>0</v>
      </c>
      <c r="N556" s="44"/>
      <c r="O556" s="27">
        <f t="shared" si="126"/>
        <v>0</v>
      </c>
      <c r="P556" s="6"/>
      <c r="Q556" s="27">
        <f t="shared" si="127"/>
        <v>0</v>
      </c>
      <c r="R556" s="6"/>
      <c r="S556" s="27">
        <f t="shared" si="128"/>
        <v>0</v>
      </c>
      <c r="T556" s="45"/>
      <c r="U556" s="27">
        <f t="shared" si="129"/>
        <v>0</v>
      </c>
      <c r="V556" s="6"/>
      <c r="W556" s="27">
        <f t="shared" si="130"/>
        <v>0</v>
      </c>
      <c r="X556" s="6"/>
      <c r="Y556" s="27">
        <f t="shared" si="131"/>
        <v>0</v>
      </c>
      <c r="Z556" s="23" t="s">
        <v>31</v>
      </c>
      <c r="AA556" s="1" t="s">
        <v>41</v>
      </c>
    </row>
    <row r="557" spans="1:27" ht="27" x14ac:dyDescent="0.25">
      <c r="A557" s="38">
        <v>555</v>
      </c>
      <c r="B557" s="39" t="s">
        <v>2215</v>
      </c>
      <c r="C557" s="47" t="s">
        <v>2216</v>
      </c>
      <c r="D557" s="64" t="s">
        <v>359</v>
      </c>
      <c r="E557" s="41">
        <f t="shared" si="121"/>
        <v>31</v>
      </c>
      <c r="F557" s="28">
        <v>2262.3804</v>
      </c>
      <c r="G557" s="28">
        <f t="shared" si="122"/>
        <v>70133.792400000006</v>
      </c>
      <c r="H557" s="6"/>
      <c r="I557" s="28">
        <f t="shared" si="123"/>
        <v>0</v>
      </c>
      <c r="J557" s="42">
        <v>30</v>
      </c>
      <c r="K557" s="27">
        <f t="shared" si="124"/>
        <v>67871.411999999997</v>
      </c>
      <c r="L557" s="44"/>
      <c r="M557" s="27">
        <f t="shared" si="125"/>
        <v>0</v>
      </c>
      <c r="N557" s="44"/>
      <c r="O557" s="27">
        <f t="shared" si="126"/>
        <v>0</v>
      </c>
      <c r="P557" s="6">
        <v>1</v>
      </c>
      <c r="Q557" s="27">
        <f t="shared" si="127"/>
        <v>2262.3804</v>
      </c>
      <c r="R557" s="6"/>
      <c r="S557" s="27">
        <f t="shared" si="128"/>
        <v>0</v>
      </c>
      <c r="T557" s="45"/>
      <c r="U557" s="27">
        <f t="shared" si="129"/>
        <v>0</v>
      </c>
      <c r="V557" s="6"/>
      <c r="W557" s="27">
        <f t="shared" si="130"/>
        <v>0</v>
      </c>
      <c r="X557" s="6"/>
      <c r="Y557" s="27">
        <f t="shared" si="131"/>
        <v>0</v>
      </c>
      <c r="Z557" s="23" t="s">
        <v>31</v>
      </c>
      <c r="AA557" s="1" t="s">
        <v>41</v>
      </c>
    </row>
    <row r="558" spans="1:27" ht="27" x14ac:dyDescent="0.25">
      <c r="A558" s="38">
        <v>556</v>
      </c>
      <c r="B558" s="39" t="s">
        <v>2217</v>
      </c>
      <c r="C558" s="40" t="s">
        <v>2218</v>
      </c>
      <c r="D558" s="64" t="s">
        <v>812</v>
      </c>
      <c r="E558" s="41">
        <f t="shared" si="121"/>
        <v>1</v>
      </c>
      <c r="F558" s="28">
        <v>238420.74920000002</v>
      </c>
      <c r="G558" s="28">
        <f t="shared" si="122"/>
        <v>238420.74920000002</v>
      </c>
      <c r="H558" s="6"/>
      <c r="I558" s="28">
        <f t="shared" si="123"/>
        <v>0</v>
      </c>
      <c r="J558" s="42">
        <v>1</v>
      </c>
      <c r="K558" s="27">
        <f t="shared" si="124"/>
        <v>238420.74920000002</v>
      </c>
      <c r="L558" s="44"/>
      <c r="M558" s="27">
        <f t="shared" si="125"/>
        <v>0</v>
      </c>
      <c r="N558" s="44"/>
      <c r="O558" s="27">
        <f t="shared" si="126"/>
        <v>0</v>
      </c>
      <c r="P558" s="6"/>
      <c r="Q558" s="27">
        <f t="shared" si="127"/>
        <v>0</v>
      </c>
      <c r="R558" s="6"/>
      <c r="S558" s="27">
        <f t="shared" si="128"/>
        <v>0</v>
      </c>
      <c r="T558" s="45"/>
      <c r="U558" s="27">
        <f t="shared" si="129"/>
        <v>0</v>
      </c>
      <c r="V558" s="6"/>
      <c r="W558" s="27">
        <f t="shared" si="130"/>
        <v>0</v>
      </c>
      <c r="X558" s="6"/>
      <c r="Y558" s="27">
        <f t="shared" si="131"/>
        <v>0</v>
      </c>
      <c r="Z558" s="23" t="s">
        <v>31</v>
      </c>
      <c r="AA558" s="1" t="s">
        <v>41</v>
      </c>
    </row>
    <row r="559" spans="1:27" ht="27" x14ac:dyDescent="0.25">
      <c r="A559" s="38">
        <v>557</v>
      </c>
      <c r="B559" s="39" t="s">
        <v>2219</v>
      </c>
      <c r="C559" s="40" t="s">
        <v>46</v>
      </c>
      <c r="D559" s="64" t="s">
        <v>359</v>
      </c>
      <c r="E559" s="41">
        <f t="shared" si="121"/>
        <v>21</v>
      </c>
      <c r="F559" s="28">
        <v>4193.8438000000006</v>
      </c>
      <c r="G559" s="28">
        <f t="shared" si="122"/>
        <v>88070.719800000006</v>
      </c>
      <c r="H559" s="6"/>
      <c r="I559" s="28">
        <f t="shared" si="123"/>
        <v>0</v>
      </c>
      <c r="J559" s="42">
        <v>21</v>
      </c>
      <c r="K559" s="27">
        <f t="shared" si="124"/>
        <v>88070.719800000006</v>
      </c>
      <c r="L559" s="44"/>
      <c r="M559" s="27">
        <f t="shared" si="125"/>
        <v>0</v>
      </c>
      <c r="N559" s="44"/>
      <c r="O559" s="27">
        <f t="shared" si="126"/>
        <v>0</v>
      </c>
      <c r="P559" s="6"/>
      <c r="Q559" s="27">
        <f t="shared" si="127"/>
        <v>0</v>
      </c>
      <c r="R559" s="6"/>
      <c r="S559" s="27">
        <f t="shared" si="128"/>
        <v>0</v>
      </c>
      <c r="T559" s="45"/>
      <c r="U559" s="27">
        <f t="shared" si="129"/>
        <v>0</v>
      </c>
      <c r="V559" s="6"/>
      <c r="W559" s="27">
        <f t="shared" si="130"/>
        <v>0</v>
      </c>
      <c r="X559" s="6"/>
      <c r="Y559" s="27">
        <f t="shared" si="131"/>
        <v>0</v>
      </c>
      <c r="Z559" s="23" t="s">
        <v>31</v>
      </c>
      <c r="AA559" s="1" t="s">
        <v>41</v>
      </c>
    </row>
    <row r="560" spans="1:27" ht="27" x14ac:dyDescent="0.25">
      <c r="A560" s="38">
        <v>558</v>
      </c>
      <c r="B560" s="39" t="s">
        <v>2220</v>
      </c>
      <c r="C560" s="40" t="s">
        <v>2221</v>
      </c>
      <c r="D560" s="64" t="s">
        <v>2222</v>
      </c>
      <c r="E560" s="41">
        <f t="shared" si="121"/>
        <v>1</v>
      </c>
      <c r="F560" s="28">
        <v>578759.91133333335</v>
      </c>
      <c r="G560" s="28">
        <f t="shared" si="122"/>
        <v>578759.91133333335</v>
      </c>
      <c r="H560" s="6"/>
      <c r="I560" s="28">
        <f t="shared" si="123"/>
        <v>0</v>
      </c>
      <c r="J560" s="42">
        <v>1</v>
      </c>
      <c r="K560" s="27">
        <f t="shared" si="124"/>
        <v>578759.91133333335</v>
      </c>
      <c r="L560" s="44"/>
      <c r="M560" s="27">
        <f t="shared" si="125"/>
        <v>0</v>
      </c>
      <c r="N560" s="44"/>
      <c r="O560" s="27">
        <f t="shared" si="126"/>
        <v>0</v>
      </c>
      <c r="P560" s="6"/>
      <c r="Q560" s="27">
        <f t="shared" si="127"/>
        <v>0</v>
      </c>
      <c r="R560" s="6"/>
      <c r="S560" s="27">
        <f t="shared" si="128"/>
        <v>0</v>
      </c>
      <c r="T560" s="45"/>
      <c r="U560" s="27">
        <f t="shared" si="129"/>
        <v>0</v>
      </c>
      <c r="V560" s="6"/>
      <c r="W560" s="27">
        <f t="shared" si="130"/>
        <v>0</v>
      </c>
      <c r="X560" s="6"/>
      <c r="Y560" s="27">
        <f t="shared" si="131"/>
        <v>0</v>
      </c>
      <c r="Z560" s="23" t="s">
        <v>31</v>
      </c>
      <c r="AA560" s="1" t="s">
        <v>41</v>
      </c>
    </row>
    <row r="561" spans="1:27" ht="27" x14ac:dyDescent="0.25">
      <c r="A561" s="38">
        <v>559</v>
      </c>
      <c r="B561" s="39" t="s">
        <v>2223</v>
      </c>
      <c r="C561" s="40" t="s">
        <v>2224</v>
      </c>
      <c r="D561" s="64" t="s">
        <v>1357</v>
      </c>
      <c r="E561" s="41">
        <f t="shared" si="121"/>
        <v>11</v>
      </c>
      <c r="F561" s="28">
        <v>45795.365000000005</v>
      </c>
      <c r="G561" s="28">
        <f t="shared" si="122"/>
        <v>503749.01500000007</v>
      </c>
      <c r="H561" s="6"/>
      <c r="I561" s="28">
        <f t="shared" si="123"/>
        <v>0</v>
      </c>
      <c r="J561" s="42">
        <v>10</v>
      </c>
      <c r="K561" s="27">
        <f t="shared" si="124"/>
        <v>457953.65</v>
      </c>
      <c r="L561" s="44"/>
      <c r="M561" s="27">
        <f t="shared" si="125"/>
        <v>0</v>
      </c>
      <c r="N561" s="44"/>
      <c r="O561" s="27">
        <f t="shared" si="126"/>
        <v>0</v>
      </c>
      <c r="P561" s="6"/>
      <c r="Q561" s="27">
        <f t="shared" si="127"/>
        <v>0</v>
      </c>
      <c r="R561" s="6"/>
      <c r="S561" s="27">
        <f t="shared" si="128"/>
        <v>0</v>
      </c>
      <c r="T561" s="45"/>
      <c r="U561" s="27">
        <f t="shared" si="129"/>
        <v>0</v>
      </c>
      <c r="V561" s="6">
        <v>1</v>
      </c>
      <c r="W561" s="27">
        <f t="shared" si="130"/>
        <v>45795.365000000005</v>
      </c>
      <c r="X561" s="6"/>
      <c r="Y561" s="27">
        <f t="shared" si="131"/>
        <v>0</v>
      </c>
      <c r="Z561" s="23" t="s">
        <v>31</v>
      </c>
      <c r="AA561" s="1" t="s">
        <v>41</v>
      </c>
    </row>
    <row r="562" spans="1:27" ht="27" x14ac:dyDescent="0.25">
      <c r="A562" s="38">
        <v>560</v>
      </c>
      <c r="B562" s="52" t="s">
        <v>2225</v>
      </c>
      <c r="C562" s="47" t="s">
        <v>2226</v>
      </c>
      <c r="D562" s="64" t="s">
        <v>2227</v>
      </c>
      <c r="E562" s="41">
        <f t="shared" si="121"/>
        <v>113</v>
      </c>
      <c r="F562" s="28">
        <v>118492.584</v>
      </c>
      <c r="G562" s="28">
        <f t="shared" si="122"/>
        <v>13389661.992000001</v>
      </c>
      <c r="H562" s="6"/>
      <c r="I562" s="28">
        <f t="shared" si="123"/>
        <v>0</v>
      </c>
      <c r="J562" s="42">
        <v>8</v>
      </c>
      <c r="K562" s="27">
        <f t="shared" si="124"/>
        <v>947940.67200000002</v>
      </c>
      <c r="L562" s="44"/>
      <c r="M562" s="27">
        <f t="shared" si="125"/>
        <v>0</v>
      </c>
      <c r="N562" s="44"/>
      <c r="O562" s="27">
        <f t="shared" si="126"/>
        <v>0</v>
      </c>
      <c r="P562" s="6"/>
      <c r="Q562" s="27">
        <f t="shared" si="127"/>
        <v>0</v>
      </c>
      <c r="R562" s="6"/>
      <c r="S562" s="27">
        <f t="shared" si="128"/>
        <v>0</v>
      </c>
      <c r="T562" s="45"/>
      <c r="U562" s="27">
        <f t="shared" si="129"/>
        <v>0</v>
      </c>
      <c r="V562" s="6"/>
      <c r="W562" s="27">
        <f t="shared" si="130"/>
        <v>0</v>
      </c>
      <c r="X562" s="6">
        <v>105</v>
      </c>
      <c r="Y562" s="27">
        <f t="shared" si="131"/>
        <v>12441721.32</v>
      </c>
      <c r="Z562" s="23" t="s">
        <v>31</v>
      </c>
      <c r="AA562" s="1" t="s">
        <v>48</v>
      </c>
    </row>
    <row r="563" spans="1:27" ht="40.5" x14ac:dyDescent="0.25">
      <c r="A563" s="38">
        <v>561</v>
      </c>
      <c r="B563" s="52" t="s">
        <v>2228</v>
      </c>
      <c r="C563" s="40" t="s">
        <v>2229</v>
      </c>
      <c r="D563" s="64" t="s">
        <v>2201</v>
      </c>
      <c r="E563" s="41">
        <f t="shared" si="121"/>
        <v>341</v>
      </c>
      <c r="F563" s="28">
        <v>210671.20368004273</v>
      </c>
      <c r="G563" s="28">
        <f t="shared" si="122"/>
        <v>71838880.454894572</v>
      </c>
      <c r="H563" s="6">
        <v>5</v>
      </c>
      <c r="I563" s="28">
        <f t="shared" si="123"/>
        <v>1053356.0184002137</v>
      </c>
      <c r="J563" s="42">
        <v>5</v>
      </c>
      <c r="K563" s="27">
        <f t="shared" si="124"/>
        <v>1053356.0184002137</v>
      </c>
      <c r="L563" s="43">
        <v>10</v>
      </c>
      <c r="M563" s="27">
        <f t="shared" si="125"/>
        <v>2106712.0368004274</v>
      </c>
      <c r="N563" s="44"/>
      <c r="O563" s="27">
        <f t="shared" si="126"/>
        <v>0</v>
      </c>
      <c r="P563" s="6">
        <v>20</v>
      </c>
      <c r="Q563" s="27">
        <f t="shared" si="127"/>
        <v>4213424.0736008547</v>
      </c>
      <c r="R563" s="6"/>
      <c r="S563" s="27">
        <f t="shared" si="128"/>
        <v>0</v>
      </c>
      <c r="T563" s="45"/>
      <c r="U563" s="27">
        <f t="shared" si="129"/>
        <v>0</v>
      </c>
      <c r="V563" s="6">
        <v>1</v>
      </c>
      <c r="W563" s="27">
        <f t="shared" si="130"/>
        <v>210671.20368004273</v>
      </c>
      <c r="X563" s="6">
        <v>300</v>
      </c>
      <c r="Y563" s="27">
        <f t="shared" si="131"/>
        <v>63201361.104012817</v>
      </c>
      <c r="Z563" s="23" t="s">
        <v>31</v>
      </c>
      <c r="AA563" s="1" t="s">
        <v>48</v>
      </c>
    </row>
    <row r="564" spans="1:27" x14ac:dyDescent="0.25">
      <c r="A564" s="38">
        <v>562</v>
      </c>
      <c r="B564" s="52" t="s">
        <v>2230</v>
      </c>
      <c r="C564" s="40" t="s">
        <v>2231</v>
      </c>
      <c r="D564" s="64" t="s">
        <v>2232</v>
      </c>
      <c r="E564" s="41">
        <f t="shared" si="121"/>
        <v>6</v>
      </c>
      <c r="F564" s="28">
        <v>29312.29076327751</v>
      </c>
      <c r="G564" s="28">
        <f t="shared" si="122"/>
        <v>175873.74457966507</v>
      </c>
      <c r="H564" s="6"/>
      <c r="I564" s="28">
        <f t="shared" si="123"/>
        <v>0</v>
      </c>
      <c r="J564" s="42">
        <v>6</v>
      </c>
      <c r="K564" s="27">
        <f t="shared" si="124"/>
        <v>175873.74457966507</v>
      </c>
      <c r="L564" s="44"/>
      <c r="M564" s="27">
        <f t="shared" si="125"/>
        <v>0</v>
      </c>
      <c r="N564" s="44"/>
      <c r="O564" s="27">
        <f t="shared" si="126"/>
        <v>0</v>
      </c>
      <c r="P564" s="6"/>
      <c r="Q564" s="27">
        <f t="shared" si="127"/>
        <v>0</v>
      </c>
      <c r="R564" s="6"/>
      <c r="S564" s="27">
        <f t="shared" si="128"/>
        <v>0</v>
      </c>
      <c r="T564" s="45"/>
      <c r="U564" s="27">
        <f t="shared" si="129"/>
        <v>0</v>
      </c>
      <c r="V564" s="6"/>
      <c r="W564" s="27">
        <f t="shared" si="130"/>
        <v>0</v>
      </c>
      <c r="X564" s="6"/>
      <c r="Y564" s="27">
        <f t="shared" si="131"/>
        <v>0</v>
      </c>
      <c r="Z564" s="23" t="s">
        <v>31</v>
      </c>
      <c r="AA564" s="1" t="s">
        <v>41</v>
      </c>
    </row>
    <row r="565" spans="1:27" ht="27" x14ac:dyDescent="0.25">
      <c r="A565" s="38">
        <v>563</v>
      </c>
      <c r="B565" s="39" t="s">
        <v>2233</v>
      </c>
      <c r="C565" s="40" t="s">
        <v>2234</v>
      </c>
      <c r="D565" s="64" t="s">
        <v>2201</v>
      </c>
      <c r="E565" s="41">
        <f t="shared" si="121"/>
        <v>1</v>
      </c>
      <c r="F565" s="28">
        <v>212392.79391392757</v>
      </c>
      <c r="G565" s="28">
        <f t="shared" si="122"/>
        <v>212392.79391392757</v>
      </c>
      <c r="H565" s="6"/>
      <c r="I565" s="28">
        <f t="shared" si="123"/>
        <v>0</v>
      </c>
      <c r="J565" s="42"/>
      <c r="K565" s="27">
        <f t="shared" si="124"/>
        <v>0</v>
      </c>
      <c r="L565" s="43">
        <v>1</v>
      </c>
      <c r="M565" s="27">
        <f t="shared" si="125"/>
        <v>212392.79391392757</v>
      </c>
      <c r="N565" s="44"/>
      <c r="O565" s="27">
        <f t="shared" si="126"/>
        <v>0</v>
      </c>
      <c r="P565" s="6"/>
      <c r="Q565" s="27">
        <f t="shared" si="127"/>
        <v>0</v>
      </c>
      <c r="R565" s="6"/>
      <c r="S565" s="27">
        <f t="shared" si="128"/>
        <v>0</v>
      </c>
      <c r="T565" s="45"/>
      <c r="U565" s="27">
        <f t="shared" si="129"/>
        <v>0</v>
      </c>
      <c r="V565" s="6"/>
      <c r="W565" s="27">
        <f t="shared" si="130"/>
        <v>0</v>
      </c>
      <c r="X565" s="6"/>
      <c r="Y565" s="27">
        <f t="shared" si="131"/>
        <v>0</v>
      </c>
      <c r="Z565" s="23" t="s">
        <v>31</v>
      </c>
      <c r="AA565" s="1" t="s">
        <v>76</v>
      </c>
    </row>
    <row r="566" spans="1:27" ht="27" x14ac:dyDescent="0.25">
      <c r="A566" s="38">
        <v>564</v>
      </c>
      <c r="B566" s="52" t="s">
        <v>2235</v>
      </c>
      <c r="C566" s="40" t="s">
        <v>2236</v>
      </c>
      <c r="D566" s="64" t="s">
        <v>2237</v>
      </c>
      <c r="E566" s="41">
        <f t="shared" si="121"/>
        <v>7</v>
      </c>
      <c r="F566" s="28">
        <v>186348.96572056061</v>
      </c>
      <c r="G566" s="28">
        <f t="shared" si="122"/>
        <v>1304442.7600439242</v>
      </c>
      <c r="H566" s="6"/>
      <c r="I566" s="28">
        <f t="shared" si="123"/>
        <v>0</v>
      </c>
      <c r="J566" s="42">
        <v>2</v>
      </c>
      <c r="K566" s="27">
        <f t="shared" si="124"/>
        <v>372697.93144112121</v>
      </c>
      <c r="L566" s="43"/>
      <c r="M566" s="27">
        <f t="shared" si="125"/>
        <v>0</v>
      </c>
      <c r="N566" s="44"/>
      <c r="O566" s="27">
        <f t="shared" si="126"/>
        <v>0</v>
      </c>
      <c r="P566" s="6">
        <v>5</v>
      </c>
      <c r="Q566" s="27">
        <f t="shared" si="127"/>
        <v>931744.82860280306</v>
      </c>
      <c r="R566" s="6"/>
      <c r="S566" s="27">
        <f t="shared" si="128"/>
        <v>0</v>
      </c>
      <c r="T566" s="45"/>
      <c r="U566" s="27">
        <f t="shared" si="129"/>
        <v>0</v>
      </c>
      <c r="V566" s="6"/>
      <c r="W566" s="27">
        <f t="shared" si="130"/>
        <v>0</v>
      </c>
      <c r="X566" s="6"/>
      <c r="Y566" s="27">
        <f t="shared" si="131"/>
        <v>0</v>
      </c>
      <c r="Z566" s="23" t="s">
        <v>31</v>
      </c>
      <c r="AA566" s="1" t="s">
        <v>37</v>
      </c>
    </row>
    <row r="567" spans="1:27" ht="27" x14ac:dyDescent="0.25">
      <c r="A567" s="38">
        <v>565</v>
      </c>
      <c r="B567" s="39" t="s">
        <v>2238</v>
      </c>
      <c r="C567" s="50" t="s">
        <v>2239</v>
      </c>
      <c r="D567" s="64" t="s">
        <v>1788</v>
      </c>
      <c r="E567" s="41">
        <f t="shared" si="121"/>
        <v>16</v>
      </c>
      <c r="F567" s="28">
        <v>335911.28440544533</v>
      </c>
      <c r="G567" s="28">
        <f t="shared" si="122"/>
        <v>5374580.5504871253</v>
      </c>
      <c r="H567" s="6"/>
      <c r="I567" s="28">
        <f t="shared" si="123"/>
        <v>0</v>
      </c>
      <c r="J567" s="42">
        <v>2</v>
      </c>
      <c r="K567" s="27">
        <f t="shared" si="124"/>
        <v>671822.56881089066</v>
      </c>
      <c r="L567" s="43"/>
      <c r="M567" s="27">
        <f t="shared" si="125"/>
        <v>0</v>
      </c>
      <c r="N567" s="44"/>
      <c r="O567" s="27">
        <f t="shared" si="126"/>
        <v>0</v>
      </c>
      <c r="P567" s="6">
        <v>10</v>
      </c>
      <c r="Q567" s="27">
        <f t="shared" si="127"/>
        <v>3359112.8440544531</v>
      </c>
      <c r="R567" s="6">
        <v>4</v>
      </c>
      <c r="S567" s="27">
        <f t="shared" si="128"/>
        <v>1343645.1376217813</v>
      </c>
      <c r="T567" s="45"/>
      <c r="U567" s="27">
        <f t="shared" si="129"/>
        <v>0</v>
      </c>
      <c r="V567" s="6"/>
      <c r="W567" s="27">
        <f t="shared" si="130"/>
        <v>0</v>
      </c>
      <c r="X567" s="6"/>
      <c r="Y567" s="27">
        <f t="shared" si="131"/>
        <v>0</v>
      </c>
      <c r="Z567" s="23" t="s">
        <v>31</v>
      </c>
      <c r="AA567" s="1" t="s">
        <v>37</v>
      </c>
    </row>
    <row r="568" spans="1:27" ht="40.5" x14ac:dyDescent="0.25">
      <c r="A568" s="38">
        <v>566</v>
      </c>
      <c r="B568" s="52" t="s">
        <v>2240</v>
      </c>
      <c r="C568" s="40" t="s">
        <v>2226</v>
      </c>
      <c r="D568" s="64" t="s">
        <v>812</v>
      </c>
      <c r="E568" s="41">
        <f t="shared" si="121"/>
        <v>34</v>
      </c>
      <c r="F568" s="28">
        <v>139467.45439999999</v>
      </c>
      <c r="G568" s="28">
        <f t="shared" si="122"/>
        <v>4741893.4495999999</v>
      </c>
      <c r="H568" s="43"/>
      <c r="I568" s="28">
        <f t="shared" si="123"/>
        <v>0</v>
      </c>
      <c r="J568" s="42">
        <v>1</v>
      </c>
      <c r="K568" s="27">
        <f t="shared" si="124"/>
        <v>139467.45439999999</v>
      </c>
      <c r="L568" s="43"/>
      <c r="M568" s="27">
        <f t="shared" si="125"/>
        <v>0</v>
      </c>
      <c r="N568" s="44"/>
      <c r="O568" s="27">
        <f t="shared" si="126"/>
        <v>0</v>
      </c>
      <c r="P568" s="6"/>
      <c r="Q568" s="27">
        <f t="shared" si="127"/>
        <v>0</v>
      </c>
      <c r="R568" s="6"/>
      <c r="S568" s="27">
        <f t="shared" si="128"/>
        <v>0</v>
      </c>
      <c r="T568" s="45"/>
      <c r="U568" s="27">
        <f t="shared" si="129"/>
        <v>0</v>
      </c>
      <c r="V568" s="6"/>
      <c r="W568" s="27">
        <f t="shared" si="130"/>
        <v>0</v>
      </c>
      <c r="X568" s="6">
        <v>33</v>
      </c>
      <c r="Y568" s="27">
        <f t="shared" si="131"/>
        <v>4602425.9951999998</v>
      </c>
      <c r="Z568" s="23" t="s">
        <v>31</v>
      </c>
      <c r="AA568" s="1" t="s">
        <v>48</v>
      </c>
    </row>
    <row r="569" spans="1:27" ht="40.5" x14ac:dyDescent="0.25">
      <c r="A569" s="38">
        <v>567</v>
      </c>
      <c r="B569" s="52" t="s">
        <v>2241</v>
      </c>
      <c r="C569" s="40" t="s">
        <v>2226</v>
      </c>
      <c r="D569" s="64" t="s">
        <v>1343</v>
      </c>
      <c r="E569" s="41">
        <f t="shared" si="121"/>
        <v>4</v>
      </c>
      <c r="F569" s="28">
        <v>146099.33420000001</v>
      </c>
      <c r="G569" s="28">
        <f t="shared" si="122"/>
        <v>584397.33680000005</v>
      </c>
      <c r="H569" s="6"/>
      <c r="I569" s="28">
        <f t="shared" si="123"/>
        <v>0</v>
      </c>
      <c r="J569" s="42">
        <v>1</v>
      </c>
      <c r="K569" s="27">
        <f t="shared" si="124"/>
        <v>146099.33420000001</v>
      </c>
      <c r="L569" s="43"/>
      <c r="M569" s="27">
        <f t="shared" si="125"/>
        <v>0</v>
      </c>
      <c r="N569" s="44"/>
      <c r="O569" s="27">
        <f t="shared" si="126"/>
        <v>0</v>
      </c>
      <c r="P569" s="6"/>
      <c r="Q569" s="27">
        <f t="shared" si="127"/>
        <v>0</v>
      </c>
      <c r="R569" s="6"/>
      <c r="S569" s="27">
        <f t="shared" si="128"/>
        <v>0</v>
      </c>
      <c r="T569" s="45"/>
      <c r="U569" s="27">
        <f t="shared" si="129"/>
        <v>0</v>
      </c>
      <c r="V569" s="6"/>
      <c r="W569" s="27">
        <f t="shared" si="130"/>
        <v>0</v>
      </c>
      <c r="X569" s="6">
        <v>3</v>
      </c>
      <c r="Y569" s="27">
        <f t="shared" si="131"/>
        <v>438298.00260000001</v>
      </c>
      <c r="Z569" s="23" t="s">
        <v>31</v>
      </c>
      <c r="AA569" s="1" t="s">
        <v>48</v>
      </c>
    </row>
    <row r="570" spans="1:27" x14ac:dyDescent="0.25">
      <c r="A570" s="38">
        <v>568</v>
      </c>
      <c r="B570" s="39" t="s">
        <v>2242</v>
      </c>
      <c r="C570" s="40" t="s">
        <v>46</v>
      </c>
      <c r="D570" s="64" t="s">
        <v>812</v>
      </c>
      <c r="E570" s="41">
        <f t="shared" si="121"/>
        <v>1</v>
      </c>
      <c r="F570" s="28">
        <v>250927.5593810998</v>
      </c>
      <c r="G570" s="28">
        <f t="shared" si="122"/>
        <v>250927.5593810998</v>
      </c>
      <c r="H570" s="6"/>
      <c r="I570" s="28">
        <f t="shared" si="123"/>
        <v>0</v>
      </c>
      <c r="J570" s="42">
        <v>1</v>
      </c>
      <c r="K570" s="27">
        <f t="shared" si="124"/>
        <v>250927.5593810998</v>
      </c>
      <c r="L570" s="43"/>
      <c r="M570" s="27">
        <f t="shared" si="125"/>
        <v>0</v>
      </c>
      <c r="N570" s="44"/>
      <c r="O570" s="27">
        <f t="shared" si="126"/>
        <v>0</v>
      </c>
      <c r="P570" s="6"/>
      <c r="Q570" s="27">
        <f t="shared" si="127"/>
        <v>0</v>
      </c>
      <c r="R570" s="6"/>
      <c r="S570" s="27">
        <f t="shared" si="128"/>
        <v>0</v>
      </c>
      <c r="T570" s="45"/>
      <c r="U570" s="27">
        <f t="shared" si="129"/>
        <v>0</v>
      </c>
      <c r="V570" s="6"/>
      <c r="W570" s="27">
        <f t="shared" si="130"/>
        <v>0</v>
      </c>
      <c r="X570" s="6"/>
      <c r="Y570" s="27">
        <f t="shared" si="131"/>
        <v>0</v>
      </c>
      <c r="Z570" s="23" t="s">
        <v>31</v>
      </c>
      <c r="AA570" s="1" t="s">
        <v>41</v>
      </c>
    </row>
    <row r="571" spans="1:27" ht="54" x14ac:dyDescent="0.25">
      <c r="A571" s="38">
        <v>569</v>
      </c>
      <c r="B571" s="61" t="s">
        <v>2243</v>
      </c>
      <c r="C571" s="40" t="s">
        <v>1761</v>
      </c>
      <c r="D571" s="64" t="s">
        <v>2201</v>
      </c>
      <c r="E571" s="41">
        <f t="shared" ref="E571:E628" si="132">+H571+J571+L571+N571+P571+R571+T571+V571+X571</f>
        <v>33</v>
      </c>
      <c r="F571" s="28">
        <v>211154.28842909014</v>
      </c>
      <c r="G571" s="28">
        <f t="shared" ref="G571:G628" si="133">+IFERROR(E571*F571," ")</f>
        <v>6968091.5181599744</v>
      </c>
      <c r="H571" s="6"/>
      <c r="I571" s="28">
        <f t="shared" ref="I571:I628" si="134">+IFERROR(H571*$F571," ")</f>
        <v>0</v>
      </c>
      <c r="J571" s="42">
        <v>2</v>
      </c>
      <c r="K571" s="27">
        <f t="shared" ref="K571:K628" si="135">+IFERROR(J571*$F571," ")</f>
        <v>422308.57685818028</v>
      </c>
      <c r="L571" s="43">
        <v>1</v>
      </c>
      <c r="M571" s="27">
        <f t="shared" ref="M571:M628" si="136">+IFERROR(L571*$F571," ")</f>
        <v>211154.28842909014</v>
      </c>
      <c r="N571" s="44"/>
      <c r="O571" s="27">
        <f t="shared" ref="O571:O628" si="137">+IFERROR(N571*$F571," ")</f>
        <v>0</v>
      </c>
      <c r="P571" s="6">
        <v>18</v>
      </c>
      <c r="Q571" s="27">
        <f t="shared" ref="Q571:Q628" si="138">+IFERROR(P571*$F571," ")</f>
        <v>3800777.1917236224</v>
      </c>
      <c r="R571" s="6">
        <v>12</v>
      </c>
      <c r="S571" s="27">
        <f t="shared" ref="S571:S628" si="139">+IFERROR(R571*$F571," ")</f>
        <v>2533851.4611490816</v>
      </c>
      <c r="T571" s="45"/>
      <c r="U571" s="27">
        <f t="shared" ref="U571:U628" si="140">+IFERROR(T571*$F571," ")</f>
        <v>0</v>
      </c>
      <c r="V571" s="6"/>
      <c r="W571" s="27">
        <f t="shared" ref="W571:W628" si="141">+IFERROR(V571*$F571," ")</f>
        <v>0</v>
      </c>
      <c r="X571" s="6"/>
      <c r="Y571" s="27">
        <f t="shared" ref="Y571:Y628" si="142">+IFERROR(X571*$F571," ")</f>
        <v>0</v>
      </c>
      <c r="Z571" s="23" t="s">
        <v>31</v>
      </c>
      <c r="AA571" s="1" t="s">
        <v>37</v>
      </c>
    </row>
    <row r="572" spans="1:27" ht="54" x14ac:dyDescent="0.25">
      <c r="A572" s="38">
        <v>570</v>
      </c>
      <c r="B572" s="52" t="s">
        <v>2244</v>
      </c>
      <c r="C572" s="40" t="s">
        <v>2245</v>
      </c>
      <c r="D572" s="64" t="s">
        <v>2237</v>
      </c>
      <c r="E572" s="41">
        <f t="shared" si="132"/>
        <v>148</v>
      </c>
      <c r="F572" s="28">
        <v>104155.57861394747</v>
      </c>
      <c r="G572" s="28">
        <f t="shared" si="133"/>
        <v>15415025.634864224</v>
      </c>
      <c r="H572" s="43">
        <v>3</v>
      </c>
      <c r="I572" s="28">
        <f t="shared" si="134"/>
        <v>312466.73584184237</v>
      </c>
      <c r="J572" s="42">
        <v>25</v>
      </c>
      <c r="K572" s="27">
        <f t="shared" si="135"/>
        <v>2603889.4653486866</v>
      </c>
      <c r="L572" s="43">
        <v>20</v>
      </c>
      <c r="M572" s="27">
        <f t="shared" si="136"/>
        <v>2083111.5722789494</v>
      </c>
      <c r="N572" s="44"/>
      <c r="O572" s="27">
        <f t="shared" si="137"/>
        <v>0</v>
      </c>
      <c r="P572" s="6">
        <v>30</v>
      </c>
      <c r="Q572" s="27">
        <f t="shared" si="138"/>
        <v>3124667.3584184241</v>
      </c>
      <c r="R572" s="6">
        <v>12</v>
      </c>
      <c r="S572" s="27">
        <f t="shared" si="139"/>
        <v>1249866.9433673695</v>
      </c>
      <c r="T572" s="45"/>
      <c r="U572" s="27">
        <f t="shared" si="140"/>
        <v>0</v>
      </c>
      <c r="V572" s="6">
        <v>1</v>
      </c>
      <c r="W572" s="27">
        <f t="shared" si="141"/>
        <v>104155.57861394747</v>
      </c>
      <c r="X572" s="6">
        <v>57</v>
      </c>
      <c r="Y572" s="27">
        <f t="shared" si="142"/>
        <v>5936867.9809950059</v>
      </c>
      <c r="Z572" s="23" t="s">
        <v>31</v>
      </c>
      <c r="AA572" s="1" t="s">
        <v>48</v>
      </c>
    </row>
    <row r="573" spans="1:27" ht="31.5" customHeight="1" x14ac:dyDescent="0.25">
      <c r="A573" s="38">
        <v>571</v>
      </c>
      <c r="B573" s="52" t="s">
        <v>2246</v>
      </c>
      <c r="C573" s="40" t="s">
        <v>2226</v>
      </c>
      <c r="D573" s="64" t="s">
        <v>2247</v>
      </c>
      <c r="E573" s="41">
        <f t="shared" si="132"/>
        <v>81</v>
      </c>
      <c r="F573" s="28">
        <v>167176.43599999999</v>
      </c>
      <c r="G573" s="28">
        <f t="shared" si="133"/>
        <v>13541291.316</v>
      </c>
      <c r="H573" s="6"/>
      <c r="I573" s="28">
        <f t="shared" si="134"/>
        <v>0</v>
      </c>
      <c r="J573" s="42">
        <v>1</v>
      </c>
      <c r="K573" s="27">
        <f t="shared" si="135"/>
        <v>167176.43599999999</v>
      </c>
      <c r="L573" s="43"/>
      <c r="M573" s="27">
        <f t="shared" si="136"/>
        <v>0</v>
      </c>
      <c r="N573" s="44"/>
      <c r="O573" s="27">
        <f t="shared" si="137"/>
        <v>0</v>
      </c>
      <c r="P573" s="6"/>
      <c r="Q573" s="27">
        <f t="shared" si="138"/>
        <v>0</v>
      </c>
      <c r="R573" s="6"/>
      <c r="S573" s="27">
        <f t="shared" si="139"/>
        <v>0</v>
      </c>
      <c r="T573" s="45"/>
      <c r="U573" s="27">
        <f t="shared" si="140"/>
        <v>0</v>
      </c>
      <c r="V573" s="6"/>
      <c r="W573" s="27">
        <f t="shared" si="141"/>
        <v>0</v>
      </c>
      <c r="X573" s="6">
        <v>80</v>
      </c>
      <c r="Y573" s="27">
        <f t="shared" si="142"/>
        <v>13374114.879999999</v>
      </c>
      <c r="Z573" s="23" t="s">
        <v>31</v>
      </c>
      <c r="AA573" s="1" t="s">
        <v>48</v>
      </c>
    </row>
    <row r="574" spans="1:27" ht="40.5" x14ac:dyDescent="0.25">
      <c r="A574" s="38">
        <v>572</v>
      </c>
      <c r="B574" s="52" t="s">
        <v>2248</v>
      </c>
      <c r="C574" s="40" t="s">
        <v>2226</v>
      </c>
      <c r="D574" s="64" t="s">
        <v>2249</v>
      </c>
      <c r="E574" s="41">
        <f t="shared" si="132"/>
        <v>381</v>
      </c>
      <c r="F574" s="28">
        <v>111660.43700000001</v>
      </c>
      <c r="G574" s="28">
        <f t="shared" si="133"/>
        <v>42542626.497000001</v>
      </c>
      <c r="H574" s="43">
        <v>150</v>
      </c>
      <c r="I574" s="28">
        <f t="shared" si="134"/>
        <v>16749065.550000001</v>
      </c>
      <c r="J574" s="42">
        <v>1</v>
      </c>
      <c r="K574" s="27">
        <f t="shared" si="135"/>
        <v>111660.43700000001</v>
      </c>
      <c r="L574" s="43"/>
      <c r="M574" s="27">
        <f t="shared" si="136"/>
        <v>0</v>
      </c>
      <c r="N574" s="44"/>
      <c r="O574" s="27">
        <f t="shared" si="137"/>
        <v>0</v>
      </c>
      <c r="P574" s="6"/>
      <c r="Q574" s="27">
        <f t="shared" si="138"/>
        <v>0</v>
      </c>
      <c r="R574" s="6"/>
      <c r="S574" s="27">
        <f t="shared" si="139"/>
        <v>0</v>
      </c>
      <c r="T574" s="45"/>
      <c r="U574" s="27">
        <f t="shared" si="140"/>
        <v>0</v>
      </c>
      <c r="V574" s="6"/>
      <c r="W574" s="27">
        <f t="shared" si="141"/>
        <v>0</v>
      </c>
      <c r="X574" s="6">
        <v>230</v>
      </c>
      <c r="Y574" s="27">
        <f t="shared" si="142"/>
        <v>25681900.510000002</v>
      </c>
      <c r="Z574" s="23" t="s">
        <v>31</v>
      </c>
      <c r="AA574" s="1" t="s">
        <v>33</v>
      </c>
    </row>
    <row r="575" spans="1:27" ht="40.5" x14ac:dyDescent="0.25">
      <c r="A575" s="38">
        <v>573</v>
      </c>
      <c r="B575" s="39" t="s">
        <v>2250</v>
      </c>
      <c r="C575" s="40" t="s">
        <v>2251</v>
      </c>
      <c r="D575" s="64" t="s">
        <v>812</v>
      </c>
      <c r="E575" s="41">
        <f t="shared" si="132"/>
        <v>1</v>
      </c>
      <c r="F575" s="28">
        <v>77612.744600000005</v>
      </c>
      <c r="G575" s="28">
        <f t="shared" si="133"/>
        <v>77612.744600000005</v>
      </c>
      <c r="H575" s="6"/>
      <c r="I575" s="28">
        <f t="shared" si="134"/>
        <v>0</v>
      </c>
      <c r="J575" s="42">
        <v>1</v>
      </c>
      <c r="K575" s="27">
        <f t="shared" si="135"/>
        <v>77612.744600000005</v>
      </c>
      <c r="L575" s="44"/>
      <c r="M575" s="27">
        <f t="shared" si="136"/>
        <v>0</v>
      </c>
      <c r="N575" s="44"/>
      <c r="O575" s="27">
        <f t="shared" si="137"/>
        <v>0</v>
      </c>
      <c r="P575" s="6"/>
      <c r="Q575" s="27">
        <f t="shared" si="138"/>
        <v>0</v>
      </c>
      <c r="R575" s="6"/>
      <c r="S575" s="27">
        <f t="shared" si="139"/>
        <v>0</v>
      </c>
      <c r="T575" s="45"/>
      <c r="U575" s="27">
        <f t="shared" si="140"/>
        <v>0</v>
      </c>
      <c r="V575" s="6"/>
      <c r="W575" s="27">
        <f t="shared" si="141"/>
        <v>0</v>
      </c>
      <c r="X575" s="6"/>
      <c r="Y575" s="27">
        <f t="shared" si="142"/>
        <v>0</v>
      </c>
      <c r="Z575" s="23" t="s">
        <v>31</v>
      </c>
      <c r="AA575" s="1" t="s">
        <v>41</v>
      </c>
    </row>
    <row r="576" spans="1:27" ht="27" x14ac:dyDescent="0.25">
      <c r="A576" s="38">
        <v>574</v>
      </c>
      <c r="B576" s="39" t="s">
        <v>2252</v>
      </c>
      <c r="C576" s="40" t="s">
        <v>2253</v>
      </c>
      <c r="D576" s="64" t="s">
        <v>2254</v>
      </c>
      <c r="E576" s="41">
        <f t="shared" si="132"/>
        <v>1</v>
      </c>
      <c r="F576" s="28">
        <v>3996631.9266240336</v>
      </c>
      <c r="G576" s="28">
        <f t="shared" si="133"/>
        <v>3996631.9266240336</v>
      </c>
      <c r="H576" s="6"/>
      <c r="I576" s="28">
        <f t="shared" si="134"/>
        <v>0</v>
      </c>
      <c r="J576" s="42"/>
      <c r="K576" s="27">
        <f t="shared" si="135"/>
        <v>0</v>
      </c>
      <c r="L576" s="44"/>
      <c r="M576" s="27">
        <f t="shared" si="136"/>
        <v>0</v>
      </c>
      <c r="N576" s="44"/>
      <c r="O576" s="27">
        <f t="shared" si="137"/>
        <v>0</v>
      </c>
      <c r="P576" s="6"/>
      <c r="Q576" s="27">
        <f t="shared" si="138"/>
        <v>0</v>
      </c>
      <c r="R576" s="6">
        <v>1</v>
      </c>
      <c r="S576" s="27">
        <f t="shared" si="139"/>
        <v>3996631.9266240336</v>
      </c>
      <c r="T576" s="45"/>
      <c r="U576" s="27">
        <f t="shared" si="140"/>
        <v>0</v>
      </c>
      <c r="V576" s="6"/>
      <c r="W576" s="27">
        <f t="shared" si="141"/>
        <v>0</v>
      </c>
      <c r="X576" s="6"/>
      <c r="Y576" s="27">
        <f t="shared" si="142"/>
        <v>0</v>
      </c>
      <c r="Z576" s="23" t="s">
        <v>31</v>
      </c>
      <c r="AA576" s="1" t="s">
        <v>56</v>
      </c>
    </row>
    <row r="577" spans="1:27" ht="27" x14ac:dyDescent="0.25">
      <c r="A577" s="38">
        <v>575</v>
      </c>
      <c r="B577" s="39" t="s">
        <v>2255</v>
      </c>
      <c r="C577" s="40" t="s">
        <v>2253</v>
      </c>
      <c r="D577" s="64" t="s">
        <v>2254</v>
      </c>
      <c r="E577" s="41">
        <f t="shared" si="132"/>
        <v>1</v>
      </c>
      <c r="F577" s="28">
        <v>3599148.1732970867</v>
      </c>
      <c r="G577" s="28">
        <f t="shared" si="133"/>
        <v>3599148.1732970867</v>
      </c>
      <c r="H577" s="6"/>
      <c r="I577" s="28">
        <f t="shared" si="134"/>
        <v>0</v>
      </c>
      <c r="J577" s="42"/>
      <c r="K577" s="27">
        <f t="shared" si="135"/>
        <v>0</v>
      </c>
      <c r="L577" s="44"/>
      <c r="M577" s="27">
        <f t="shared" si="136"/>
        <v>0</v>
      </c>
      <c r="N577" s="44"/>
      <c r="O577" s="27">
        <f t="shared" si="137"/>
        <v>0</v>
      </c>
      <c r="P577" s="6"/>
      <c r="Q577" s="27">
        <f t="shared" si="138"/>
        <v>0</v>
      </c>
      <c r="R577" s="6">
        <v>1</v>
      </c>
      <c r="S577" s="27">
        <f t="shared" si="139"/>
        <v>3599148.1732970867</v>
      </c>
      <c r="T577" s="45"/>
      <c r="U577" s="27">
        <f t="shared" si="140"/>
        <v>0</v>
      </c>
      <c r="V577" s="6"/>
      <c r="W577" s="27">
        <f t="shared" si="141"/>
        <v>0</v>
      </c>
      <c r="X577" s="6"/>
      <c r="Y577" s="27">
        <f t="shared" si="142"/>
        <v>0</v>
      </c>
      <c r="Z577" s="23" t="s">
        <v>31</v>
      </c>
      <c r="AA577" s="1" t="s">
        <v>56</v>
      </c>
    </row>
    <row r="578" spans="1:27" ht="40.5" x14ac:dyDescent="0.25">
      <c r="A578" s="38">
        <v>576</v>
      </c>
      <c r="B578" s="46" t="s">
        <v>2256</v>
      </c>
      <c r="C578" s="40" t="s">
        <v>2257</v>
      </c>
      <c r="D578" s="81" t="s">
        <v>2258</v>
      </c>
      <c r="E578" s="41">
        <f t="shared" si="132"/>
        <v>20</v>
      </c>
      <c r="F578" s="28">
        <v>447440</v>
      </c>
      <c r="G578" s="28">
        <f t="shared" si="133"/>
        <v>8948800</v>
      </c>
      <c r="H578" s="6"/>
      <c r="I578" s="28">
        <f t="shared" si="134"/>
        <v>0</v>
      </c>
      <c r="J578" s="42"/>
      <c r="K578" s="27">
        <f t="shared" si="135"/>
        <v>0</v>
      </c>
      <c r="L578" s="44"/>
      <c r="M578" s="27">
        <f t="shared" si="136"/>
        <v>0</v>
      </c>
      <c r="N578" s="44"/>
      <c r="O578" s="27">
        <f t="shared" si="137"/>
        <v>0</v>
      </c>
      <c r="P578" s="6"/>
      <c r="Q578" s="27">
        <f t="shared" si="138"/>
        <v>0</v>
      </c>
      <c r="R578" s="6"/>
      <c r="S578" s="27">
        <f t="shared" si="139"/>
        <v>0</v>
      </c>
      <c r="T578" s="45"/>
      <c r="U578" s="27">
        <f t="shared" si="140"/>
        <v>0</v>
      </c>
      <c r="V578" s="6">
        <v>20</v>
      </c>
      <c r="W578" s="27">
        <f t="shared" si="141"/>
        <v>8948800</v>
      </c>
      <c r="X578" s="6"/>
      <c r="Y578" s="27">
        <f t="shared" si="142"/>
        <v>0</v>
      </c>
      <c r="Z578" s="23" t="s">
        <v>31</v>
      </c>
      <c r="AA578" s="1" t="s">
        <v>60</v>
      </c>
    </row>
    <row r="579" spans="1:27" ht="40.5" x14ac:dyDescent="0.25">
      <c r="A579" s="38">
        <v>577</v>
      </c>
      <c r="B579" s="39" t="s">
        <v>2259</v>
      </c>
      <c r="C579" s="47" t="s">
        <v>2260</v>
      </c>
      <c r="D579" s="64" t="s">
        <v>2111</v>
      </c>
      <c r="E579" s="41">
        <f t="shared" si="132"/>
        <v>1</v>
      </c>
      <c r="F579" s="28">
        <v>665690.11780000001</v>
      </c>
      <c r="G579" s="28">
        <f t="shared" si="133"/>
        <v>665690.11780000001</v>
      </c>
      <c r="H579" s="6"/>
      <c r="I579" s="28">
        <f t="shared" si="134"/>
        <v>0</v>
      </c>
      <c r="J579" s="42">
        <v>1</v>
      </c>
      <c r="K579" s="27">
        <f t="shared" si="135"/>
        <v>665690.11780000001</v>
      </c>
      <c r="L579" s="44"/>
      <c r="M579" s="27">
        <f t="shared" si="136"/>
        <v>0</v>
      </c>
      <c r="N579" s="44"/>
      <c r="O579" s="27">
        <f t="shared" si="137"/>
        <v>0</v>
      </c>
      <c r="P579" s="6"/>
      <c r="Q579" s="27">
        <f t="shared" si="138"/>
        <v>0</v>
      </c>
      <c r="R579" s="6"/>
      <c r="S579" s="27">
        <f t="shared" si="139"/>
        <v>0</v>
      </c>
      <c r="T579" s="45"/>
      <c r="U579" s="27">
        <f t="shared" si="140"/>
        <v>0</v>
      </c>
      <c r="V579" s="6"/>
      <c r="W579" s="27">
        <f t="shared" si="141"/>
        <v>0</v>
      </c>
      <c r="X579" s="6"/>
      <c r="Y579" s="27">
        <f t="shared" si="142"/>
        <v>0</v>
      </c>
      <c r="Z579" s="23" t="s">
        <v>31</v>
      </c>
      <c r="AA579" s="1" t="s">
        <v>41</v>
      </c>
    </row>
    <row r="580" spans="1:27" ht="40.5" x14ac:dyDescent="0.25">
      <c r="A580" s="38">
        <v>578</v>
      </c>
      <c r="B580" s="39" t="s">
        <v>2261</v>
      </c>
      <c r="C580" s="40" t="s">
        <v>2262</v>
      </c>
      <c r="D580" s="64" t="s">
        <v>359</v>
      </c>
      <c r="E580" s="41">
        <f t="shared" si="132"/>
        <v>3</v>
      </c>
      <c r="F580" s="28">
        <v>151692.63200000001</v>
      </c>
      <c r="G580" s="28">
        <f t="shared" si="133"/>
        <v>455077.89600000007</v>
      </c>
      <c r="H580" s="43">
        <v>1</v>
      </c>
      <c r="I580" s="28">
        <f t="shared" si="134"/>
        <v>151692.63200000001</v>
      </c>
      <c r="J580" s="42">
        <v>1</v>
      </c>
      <c r="K580" s="27">
        <f t="shared" si="135"/>
        <v>151692.63200000001</v>
      </c>
      <c r="L580" s="43">
        <v>1</v>
      </c>
      <c r="M580" s="27">
        <f t="shared" si="136"/>
        <v>151692.63200000001</v>
      </c>
      <c r="N580" s="44"/>
      <c r="O580" s="27">
        <f t="shared" si="137"/>
        <v>0</v>
      </c>
      <c r="P580" s="6"/>
      <c r="Q580" s="27">
        <f t="shared" si="138"/>
        <v>0</v>
      </c>
      <c r="R580" s="6"/>
      <c r="S580" s="27">
        <f t="shared" si="139"/>
        <v>0</v>
      </c>
      <c r="T580" s="45"/>
      <c r="U580" s="27">
        <f t="shared" si="140"/>
        <v>0</v>
      </c>
      <c r="V580" s="6"/>
      <c r="W580" s="27">
        <f t="shared" si="141"/>
        <v>0</v>
      </c>
      <c r="X580" s="6"/>
      <c r="Y580" s="27">
        <f t="shared" si="142"/>
        <v>0</v>
      </c>
      <c r="Z580" s="23" t="s">
        <v>31</v>
      </c>
      <c r="AA580" s="1" t="s">
        <v>33</v>
      </c>
    </row>
    <row r="581" spans="1:27" x14ac:dyDescent="0.25">
      <c r="A581" s="38">
        <v>579</v>
      </c>
      <c r="B581" s="39" t="s">
        <v>2263</v>
      </c>
      <c r="C581" s="40" t="s">
        <v>46</v>
      </c>
      <c r="D581" s="81" t="s">
        <v>2264</v>
      </c>
      <c r="E581" s="41">
        <f t="shared" si="132"/>
        <v>1</v>
      </c>
      <c r="F581" s="28">
        <v>128734.40886893759</v>
      </c>
      <c r="G581" s="28">
        <f t="shared" si="133"/>
        <v>128734.40886893759</v>
      </c>
      <c r="H581" s="6"/>
      <c r="I581" s="28">
        <f t="shared" si="134"/>
        <v>0</v>
      </c>
      <c r="J581" s="42"/>
      <c r="K581" s="27">
        <f t="shared" si="135"/>
        <v>0</v>
      </c>
      <c r="L581" s="44"/>
      <c r="M581" s="27">
        <f t="shared" si="136"/>
        <v>0</v>
      </c>
      <c r="N581" s="44"/>
      <c r="O581" s="27">
        <f t="shared" si="137"/>
        <v>0</v>
      </c>
      <c r="P581" s="6"/>
      <c r="Q581" s="27">
        <f t="shared" si="138"/>
        <v>0</v>
      </c>
      <c r="R581" s="6">
        <v>1</v>
      </c>
      <c r="S581" s="27">
        <f t="shared" si="139"/>
        <v>128734.40886893759</v>
      </c>
      <c r="T581" s="45"/>
      <c r="U581" s="27">
        <f t="shared" si="140"/>
        <v>0</v>
      </c>
      <c r="V581" s="6"/>
      <c r="W581" s="27">
        <f t="shared" si="141"/>
        <v>0</v>
      </c>
      <c r="X581" s="6"/>
      <c r="Y581" s="27">
        <f t="shared" si="142"/>
        <v>0</v>
      </c>
      <c r="Z581" s="23" t="s">
        <v>31</v>
      </c>
      <c r="AA581" s="1" t="s">
        <v>56</v>
      </c>
    </row>
    <row r="582" spans="1:27" x14ac:dyDescent="0.25">
      <c r="A582" s="38">
        <v>580</v>
      </c>
      <c r="B582" s="46" t="s">
        <v>2265</v>
      </c>
      <c r="C582" s="40" t="s">
        <v>46</v>
      </c>
      <c r="D582" s="81" t="s">
        <v>234</v>
      </c>
      <c r="E582" s="41">
        <f t="shared" si="132"/>
        <v>5</v>
      </c>
      <c r="F582" s="28">
        <v>65904.997665427465</v>
      </c>
      <c r="G582" s="28">
        <f t="shared" si="133"/>
        <v>329524.98832713731</v>
      </c>
      <c r="H582" s="6"/>
      <c r="I582" s="28">
        <f t="shared" si="134"/>
        <v>0</v>
      </c>
      <c r="J582" s="42"/>
      <c r="K582" s="27">
        <f t="shared" si="135"/>
        <v>0</v>
      </c>
      <c r="L582" s="44"/>
      <c r="M582" s="27">
        <f t="shared" si="136"/>
        <v>0</v>
      </c>
      <c r="N582" s="44"/>
      <c r="O582" s="27">
        <f t="shared" si="137"/>
        <v>0</v>
      </c>
      <c r="P582" s="6"/>
      <c r="Q582" s="27">
        <f t="shared" si="138"/>
        <v>0</v>
      </c>
      <c r="R582" s="6"/>
      <c r="S582" s="27">
        <f t="shared" si="139"/>
        <v>0</v>
      </c>
      <c r="T582" s="45"/>
      <c r="U582" s="27">
        <f t="shared" si="140"/>
        <v>0</v>
      </c>
      <c r="V582" s="6">
        <v>5</v>
      </c>
      <c r="W582" s="27">
        <f t="shared" si="141"/>
        <v>329524.98832713731</v>
      </c>
      <c r="X582" s="6"/>
      <c r="Y582" s="27">
        <f t="shared" si="142"/>
        <v>0</v>
      </c>
      <c r="Z582" s="23" t="s">
        <v>31</v>
      </c>
      <c r="AA582" s="1" t="s">
        <v>60</v>
      </c>
    </row>
    <row r="583" spans="1:27" x14ac:dyDescent="0.25">
      <c r="A583" s="38">
        <v>581</v>
      </c>
      <c r="B583" s="39" t="s">
        <v>2266</v>
      </c>
      <c r="C583" s="40" t="s">
        <v>46</v>
      </c>
      <c r="D583" s="64" t="s">
        <v>359</v>
      </c>
      <c r="E583" s="41">
        <f t="shared" si="132"/>
        <v>2</v>
      </c>
      <c r="F583" s="28">
        <v>107722.89420000001</v>
      </c>
      <c r="G583" s="28">
        <f t="shared" si="133"/>
        <v>215445.78840000002</v>
      </c>
      <c r="H583" s="6"/>
      <c r="I583" s="28">
        <f t="shared" si="134"/>
        <v>0</v>
      </c>
      <c r="J583" s="42"/>
      <c r="K583" s="27">
        <f t="shared" si="135"/>
        <v>0</v>
      </c>
      <c r="L583" s="43">
        <v>2</v>
      </c>
      <c r="M583" s="27">
        <f t="shared" si="136"/>
        <v>215445.78840000002</v>
      </c>
      <c r="N583" s="44"/>
      <c r="O583" s="27">
        <f t="shared" si="137"/>
        <v>0</v>
      </c>
      <c r="P583" s="6"/>
      <c r="Q583" s="27">
        <f t="shared" si="138"/>
        <v>0</v>
      </c>
      <c r="R583" s="6"/>
      <c r="S583" s="27">
        <f t="shared" si="139"/>
        <v>0</v>
      </c>
      <c r="T583" s="45"/>
      <c r="U583" s="27">
        <f t="shared" si="140"/>
        <v>0</v>
      </c>
      <c r="V583" s="6"/>
      <c r="W583" s="27">
        <f t="shared" si="141"/>
        <v>0</v>
      </c>
      <c r="X583" s="6"/>
      <c r="Y583" s="27">
        <f t="shared" si="142"/>
        <v>0</v>
      </c>
      <c r="Z583" s="23" t="s">
        <v>31</v>
      </c>
      <c r="AA583" s="1" t="s">
        <v>76</v>
      </c>
    </row>
    <row r="584" spans="1:27" ht="27" x14ac:dyDescent="0.25">
      <c r="A584" s="38">
        <v>582</v>
      </c>
      <c r="B584" s="46" t="s">
        <v>2267</v>
      </c>
      <c r="C584" s="40" t="s">
        <v>2268</v>
      </c>
      <c r="D584" s="81" t="s">
        <v>234</v>
      </c>
      <c r="E584" s="41">
        <f t="shared" si="132"/>
        <v>4</v>
      </c>
      <c r="F584" s="28">
        <v>714000</v>
      </c>
      <c r="G584" s="28">
        <f t="shared" si="133"/>
        <v>2856000</v>
      </c>
      <c r="H584" s="43">
        <v>2</v>
      </c>
      <c r="I584" s="28">
        <f t="shared" si="134"/>
        <v>1428000</v>
      </c>
      <c r="J584" s="42"/>
      <c r="K584" s="27">
        <f t="shared" si="135"/>
        <v>0</v>
      </c>
      <c r="L584" s="44"/>
      <c r="M584" s="27">
        <f t="shared" si="136"/>
        <v>0</v>
      </c>
      <c r="N584" s="44"/>
      <c r="O584" s="27">
        <f t="shared" si="137"/>
        <v>0</v>
      </c>
      <c r="P584" s="6"/>
      <c r="Q584" s="27">
        <f t="shared" si="138"/>
        <v>0</v>
      </c>
      <c r="R584" s="6"/>
      <c r="S584" s="27">
        <f t="shared" si="139"/>
        <v>0</v>
      </c>
      <c r="T584" s="45"/>
      <c r="U584" s="27">
        <f t="shared" si="140"/>
        <v>0</v>
      </c>
      <c r="V584" s="6">
        <f>2</f>
        <v>2</v>
      </c>
      <c r="W584" s="27">
        <f t="shared" si="141"/>
        <v>1428000</v>
      </c>
      <c r="X584" s="6"/>
      <c r="Y584" s="27">
        <f t="shared" si="142"/>
        <v>0</v>
      </c>
      <c r="Z584" s="23" t="s">
        <v>31</v>
      </c>
      <c r="AA584" s="1" t="s">
        <v>33</v>
      </c>
    </row>
    <row r="585" spans="1:27" ht="28.5" customHeight="1" x14ac:dyDescent="0.25">
      <c r="A585" s="38">
        <v>583</v>
      </c>
      <c r="B585" s="52" t="s">
        <v>2269</v>
      </c>
      <c r="C585" s="40" t="s">
        <v>2270</v>
      </c>
      <c r="D585" s="64" t="s">
        <v>359</v>
      </c>
      <c r="E585" s="41">
        <f t="shared" si="132"/>
        <v>8</v>
      </c>
      <c r="F585" s="28">
        <v>33118.207200000004</v>
      </c>
      <c r="G585" s="28">
        <f t="shared" si="133"/>
        <v>264945.65760000004</v>
      </c>
      <c r="H585" s="43">
        <v>5</v>
      </c>
      <c r="I585" s="28">
        <f t="shared" si="134"/>
        <v>165591.03600000002</v>
      </c>
      <c r="J585" s="42"/>
      <c r="K585" s="27">
        <f t="shared" si="135"/>
        <v>0</v>
      </c>
      <c r="L585" s="44"/>
      <c r="M585" s="27">
        <f t="shared" si="136"/>
        <v>0</v>
      </c>
      <c r="N585" s="44"/>
      <c r="O585" s="27">
        <f t="shared" si="137"/>
        <v>0</v>
      </c>
      <c r="P585" s="6"/>
      <c r="Q585" s="27">
        <f t="shared" si="138"/>
        <v>0</v>
      </c>
      <c r="R585" s="6">
        <v>2</v>
      </c>
      <c r="S585" s="27">
        <f t="shared" si="139"/>
        <v>66236.414400000009</v>
      </c>
      <c r="T585" s="45"/>
      <c r="U585" s="27">
        <f t="shared" si="140"/>
        <v>0</v>
      </c>
      <c r="V585" s="6">
        <v>1</v>
      </c>
      <c r="W585" s="27">
        <f t="shared" si="141"/>
        <v>33118.207200000004</v>
      </c>
      <c r="X585" s="6"/>
      <c r="Y585" s="27">
        <f t="shared" si="142"/>
        <v>0</v>
      </c>
      <c r="Z585" s="23" t="s">
        <v>31</v>
      </c>
      <c r="AA585" s="1" t="s">
        <v>33</v>
      </c>
    </row>
    <row r="586" spans="1:27" x14ac:dyDescent="0.25">
      <c r="A586" s="38">
        <v>584</v>
      </c>
      <c r="B586" s="52" t="s">
        <v>2271</v>
      </c>
      <c r="C586" s="40" t="s">
        <v>1713</v>
      </c>
      <c r="D586" s="64" t="s">
        <v>2272</v>
      </c>
      <c r="E586" s="41">
        <f t="shared" si="132"/>
        <v>4</v>
      </c>
      <c r="F586" s="28">
        <v>11543</v>
      </c>
      <c r="G586" s="28">
        <f t="shared" si="133"/>
        <v>46172</v>
      </c>
      <c r="H586" s="6"/>
      <c r="I586" s="28">
        <f t="shared" si="134"/>
        <v>0</v>
      </c>
      <c r="J586" s="42">
        <v>2</v>
      </c>
      <c r="K586" s="27">
        <f t="shared" si="135"/>
        <v>23086</v>
      </c>
      <c r="L586" s="43">
        <v>2</v>
      </c>
      <c r="M586" s="27">
        <f t="shared" si="136"/>
        <v>23086</v>
      </c>
      <c r="N586" s="44"/>
      <c r="O586" s="27">
        <f t="shared" si="137"/>
        <v>0</v>
      </c>
      <c r="P586" s="6"/>
      <c r="Q586" s="27">
        <f t="shared" si="138"/>
        <v>0</v>
      </c>
      <c r="R586" s="6"/>
      <c r="S586" s="27">
        <f t="shared" si="139"/>
        <v>0</v>
      </c>
      <c r="T586" s="45"/>
      <c r="U586" s="27">
        <f t="shared" si="140"/>
        <v>0</v>
      </c>
      <c r="V586" s="6"/>
      <c r="W586" s="27">
        <f t="shared" si="141"/>
        <v>0</v>
      </c>
      <c r="X586" s="6"/>
      <c r="Y586" s="27">
        <f t="shared" si="142"/>
        <v>0</v>
      </c>
      <c r="Z586" s="23" t="s">
        <v>31</v>
      </c>
      <c r="AA586" s="1" t="s">
        <v>41</v>
      </c>
    </row>
    <row r="587" spans="1:27" x14ac:dyDescent="0.25">
      <c r="A587" s="38">
        <v>585</v>
      </c>
      <c r="B587" s="39" t="s">
        <v>2273</v>
      </c>
      <c r="C587" s="47" t="s">
        <v>1713</v>
      </c>
      <c r="D587" s="82" t="s">
        <v>234</v>
      </c>
      <c r="E587" s="41">
        <f t="shared" si="132"/>
        <v>4</v>
      </c>
      <c r="F587" s="28">
        <v>9232.244200000001</v>
      </c>
      <c r="G587" s="28">
        <f t="shared" si="133"/>
        <v>36928.976800000004</v>
      </c>
      <c r="H587" s="6"/>
      <c r="I587" s="28">
        <f t="shared" si="134"/>
        <v>0</v>
      </c>
      <c r="J587" s="42">
        <v>3</v>
      </c>
      <c r="K587" s="27">
        <f t="shared" si="135"/>
        <v>27696.732600000003</v>
      </c>
      <c r="L587" s="43">
        <v>1</v>
      </c>
      <c r="M587" s="27">
        <f t="shared" si="136"/>
        <v>9232.244200000001</v>
      </c>
      <c r="N587" s="44"/>
      <c r="O587" s="27">
        <f t="shared" si="137"/>
        <v>0</v>
      </c>
      <c r="P587" s="6"/>
      <c r="Q587" s="27">
        <f t="shared" si="138"/>
        <v>0</v>
      </c>
      <c r="R587" s="6"/>
      <c r="S587" s="27">
        <f t="shared" si="139"/>
        <v>0</v>
      </c>
      <c r="T587" s="45"/>
      <c r="U587" s="27">
        <f t="shared" si="140"/>
        <v>0</v>
      </c>
      <c r="V587" s="6"/>
      <c r="W587" s="27">
        <f t="shared" si="141"/>
        <v>0</v>
      </c>
      <c r="X587" s="6"/>
      <c r="Y587" s="27">
        <f t="shared" si="142"/>
        <v>0</v>
      </c>
      <c r="Z587" s="23" t="s">
        <v>31</v>
      </c>
      <c r="AA587" s="1" t="s">
        <v>41</v>
      </c>
    </row>
    <row r="588" spans="1:27" x14ac:dyDescent="0.25">
      <c r="A588" s="38">
        <v>586</v>
      </c>
      <c r="B588" s="39" t="s">
        <v>2274</v>
      </c>
      <c r="C588" s="40" t="s">
        <v>1713</v>
      </c>
      <c r="D588" s="64" t="s">
        <v>1549</v>
      </c>
      <c r="E588" s="41">
        <f t="shared" si="132"/>
        <v>2</v>
      </c>
      <c r="F588" s="28">
        <v>10234</v>
      </c>
      <c r="G588" s="28">
        <f t="shared" si="133"/>
        <v>20468</v>
      </c>
      <c r="H588" s="6"/>
      <c r="I588" s="28">
        <f t="shared" si="134"/>
        <v>0</v>
      </c>
      <c r="J588" s="42">
        <v>1</v>
      </c>
      <c r="K588" s="27">
        <f t="shared" si="135"/>
        <v>10234</v>
      </c>
      <c r="L588" s="43">
        <v>1</v>
      </c>
      <c r="M588" s="27">
        <f t="shared" si="136"/>
        <v>10234</v>
      </c>
      <c r="N588" s="44"/>
      <c r="O588" s="27">
        <f t="shared" si="137"/>
        <v>0</v>
      </c>
      <c r="P588" s="6"/>
      <c r="Q588" s="27">
        <f t="shared" si="138"/>
        <v>0</v>
      </c>
      <c r="R588" s="6"/>
      <c r="S588" s="27">
        <f t="shared" si="139"/>
        <v>0</v>
      </c>
      <c r="T588" s="45"/>
      <c r="U588" s="27">
        <f t="shared" si="140"/>
        <v>0</v>
      </c>
      <c r="V588" s="6"/>
      <c r="W588" s="27">
        <f t="shared" si="141"/>
        <v>0</v>
      </c>
      <c r="X588" s="6"/>
      <c r="Y588" s="27">
        <f t="shared" si="142"/>
        <v>0</v>
      </c>
      <c r="Z588" s="23" t="s">
        <v>31</v>
      </c>
      <c r="AA588" s="1" t="s">
        <v>41</v>
      </c>
    </row>
    <row r="589" spans="1:27" ht="27" x14ac:dyDescent="0.25">
      <c r="A589" s="38">
        <v>587</v>
      </c>
      <c r="B589" s="40" t="s">
        <v>2275</v>
      </c>
      <c r="C589" s="40" t="s">
        <v>2276</v>
      </c>
      <c r="D589" s="64" t="s">
        <v>359</v>
      </c>
      <c r="E589" s="41">
        <f t="shared" si="132"/>
        <v>4</v>
      </c>
      <c r="F589" s="28">
        <v>151539.24100000001</v>
      </c>
      <c r="G589" s="28">
        <f t="shared" si="133"/>
        <v>606156.96400000004</v>
      </c>
      <c r="H589" s="6"/>
      <c r="I589" s="28">
        <f t="shared" si="134"/>
        <v>0</v>
      </c>
      <c r="J589" s="42">
        <v>2</v>
      </c>
      <c r="K589" s="27">
        <f t="shared" si="135"/>
        <v>303078.48200000002</v>
      </c>
      <c r="L589" s="44"/>
      <c r="M589" s="27">
        <f t="shared" si="136"/>
        <v>0</v>
      </c>
      <c r="N589" s="44"/>
      <c r="O589" s="27">
        <f t="shared" si="137"/>
        <v>0</v>
      </c>
      <c r="P589" s="6"/>
      <c r="Q589" s="27">
        <f t="shared" si="138"/>
        <v>0</v>
      </c>
      <c r="R589" s="6"/>
      <c r="S589" s="27">
        <f t="shared" si="139"/>
        <v>0</v>
      </c>
      <c r="T589" s="45"/>
      <c r="U589" s="27">
        <f t="shared" si="140"/>
        <v>0</v>
      </c>
      <c r="V589" s="6">
        <f>2</f>
        <v>2</v>
      </c>
      <c r="W589" s="27">
        <f t="shared" si="141"/>
        <v>303078.48200000002</v>
      </c>
      <c r="X589" s="6"/>
      <c r="Y589" s="27">
        <f t="shared" si="142"/>
        <v>0</v>
      </c>
      <c r="Z589" s="23" t="s">
        <v>31</v>
      </c>
      <c r="AA589" s="1" t="s">
        <v>41</v>
      </c>
    </row>
    <row r="590" spans="1:27" x14ac:dyDescent="0.25">
      <c r="A590" s="38">
        <v>588</v>
      </c>
      <c r="B590" s="39" t="s">
        <v>2277</v>
      </c>
      <c r="C590" s="40" t="s">
        <v>1713</v>
      </c>
      <c r="D590" s="64" t="s">
        <v>2278</v>
      </c>
      <c r="E590" s="41">
        <f t="shared" si="132"/>
        <v>2</v>
      </c>
      <c r="F590" s="28">
        <v>40817.147749003729</v>
      </c>
      <c r="G590" s="28">
        <f t="shared" si="133"/>
        <v>81634.295498007457</v>
      </c>
      <c r="H590" s="6"/>
      <c r="I590" s="28">
        <f t="shared" si="134"/>
        <v>0</v>
      </c>
      <c r="J590" s="42">
        <v>2</v>
      </c>
      <c r="K590" s="27">
        <f t="shared" si="135"/>
        <v>81634.295498007457</v>
      </c>
      <c r="L590" s="44"/>
      <c r="M590" s="27">
        <f t="shared" si="136"/>
        <v>0</v>
      </c>
      <c r="N590" s="44"/>
      <c r="O590" s="27">
        <f t="shared" si="137"/>
        <v>0</v>
      </c>
      <c r="P590" s="6"/>
      <c r="Q590" s="27">
        <f t="shared" si="138"/>
        <v>0</v>
      </c>
      <c r="R590" s="6"/>
      <c r="S590" s="27">
        <f t="shared" si="139"/>
        <v>0</v>
      </c>
      <c r="T590" s="45"/>
      <c r="U590" s="27">
        <f t="shared" si="140"/>
        <v>0</v>
      </c>
      <c r="V590" s="6"/>
      <c r="W590" s="27">
        <f t="shared" si="141"/>
        <v>0</v>
      </c>
      <c r="X590" s="6"/>
      <c r="Y590" s="27">
        <f t="shared" si="142"/>
        <v>0</v>
      </c>
      <c r="Z590" s="23" t="s">
        <v>31</v>
      </c>
      <c r="AA590" s="1" t="s">
        <v>41</v>
      </c>
    </row>
    <row r="591" spans="1:27" ht="54" x14ac:dyDescent="0.25">
      <c r="A591" s="38">
        <v>589</v>
      </c>
      <c r="B591" s="61" t="s">
        <v>2279</v>
      </c>
      <c r="C591" s="40" t="s">
        <v>1628</v>
      </c>
      <c r="D591" s="64" t="s">
        <v>359</v>
      </c>
      <c r="E591" s="41">
        <f t="shared" si="132"/>
        <v>4</v>
      </c>
      <c r="F591" s="28">
        <v>80902.316547564697</v>
      </c>
      <c r="G591" s="28">
        <f t="shared" si="133"/>
        <v>323609.26619025879</v>
      </c>
      <c r="H591" s="43"/>
      <c r="I591" s="28">
        <f t="shared" si="134"/>
        <v>0</v>
      </c>
      <c r="J591" s="42">
        <v>2</v>
      </c>
      <c r="K591" s="27">
        <f t="shared" si="135"/>
        <v>161804.63309512939</v>
      </c>
      <c r="L591" s="43">
        <v>1</v>
      </c>
      <c r="M591" s="27">
        <f t="shared" si="136"/>
        <v>80902.316547564697</v>
      </c>
      <c r="N591" s="44"/>
      <c r="O591" s="27">
        <f t="shared" si="137"/>
        <v>0</v>
      </c>
      <c r="P591" s="6"/>
      <c r="Q591" s="27">
        <f t="shared" si="138"/>
        <v>0</v>
      </c>
      <c r="R591" s="6"/>
      <c r="S591" s="27">
        <f t="shared" si="139"/>
        <v>0</v>
      </c>
      <c r="T591" s="45"/>
      <c r="U591" s="27">
        <f t="shared" si="140"/>
        <v>0</v>
      </c>
      <c r="V591" s="6">
        <v>1</v>
      </c>
      <c r="W591" s="27">
        <f t="shared" si="141"/>
        <v>80902.316547564697</v>
      </c>
      <c r="X591" s="6"/>
      <c r="Y591" s="27">
        <f t="shared" si="142"/>
        <v>0</v>
      </c>
      <c r="Z591" s="23" t="s">
        <v>31</v>
      </c>
      <c r="AA591" s="1" t="s">
        <v>41</v>
      </c>
    </row>
    <row r="592" spans="1:27" ht="40.5" x14ac:dyDescent="0.25">
      <c r="A592" s="38">
        <v>590</v>
      </c>
      <c r="B592" s="52" t="s">
        <v>2280</v>
      </c>
      <c r="C592" s="40" t="s">
        <v>1628</v>
      </c>
      <c r="D592" s="64" t="s">
        <v>359</v>
      </c>
      <c r="E592" s="41">
        <f t="shared" si="132"/>
        <v>6</v>
      </c>
      <c r="F592" s="28">
        <v>160070.22818002562</v>
      </c>
      <c r="G592" s="28">
        <f t="shared" si="133"/>
        <v>960421.36908015376</v>
      </c>
      <c r="H592" s="43">
        <v>2</v>
      </c>
      <c r="I592" s="28">
        <f t="shared" si="134"/>
        <v>320140.45636005123</v>
      </c>
      <c r="J592" s="42">
        <v>1</v>
      </c>
      <c r="K592" s="27">
        <f t="shared" si="135"/>
        <v>160070.22818002562</v>
      </c>
      <c r="L592" s="44"/>
      <c r="M592" s="27">
        <f t="shared" si="136"/>
        <v>0</v>
      </c>
      <c r="N592" s="44"/>
      <c r="O592" s="27">
        <f t="shared" si="137"/>
        <v>0</v>
      </c>
      <c r="P592" s="6"/>
      <c r="Q592" s="27">
        <f t="shared" si="138"/>
        <v>0</v>
      </c>
      <c r="R592" s="6">
        <v>2</v>
      </c>
      <c r="S592" s="27">
        <f t="shared" si="139"/>
        <v>320140.45636005123</v>
      </c>
      <c r="T592" s="45"/>
      <c r="U592" s="27">
        <f t="shared" si="140"/>
        <v>0</v>
      </c>
      <c r="V592" s="6">
        <v>1</v>
      </c>
      <c r="W592" s="27">
        <f t="shared" si="141"/>
        <v>160070.22818002562</v>
      </c>
      <c r="X592" s="6"/>
      <c r="Y592" s="27">
        <f t="shared" si="142"/>
        <v>0</v>
      </c>
      <c r="Z592" s="23" t="s">
        <v>31</v>
      </c>
      <c r="AA592" s="1" t="s">
        <v>33</v>
      </c>
    </row>
    <row r="593" spans="1:27" ht="40.5" x14ac:dyDescent="0.25">
      <c r="A593" s="38">
        <v>591</v>
      </c>
      <c r="B593" s="46" t="s">
        <v>2281</v>
      </c>
      <c r="C593" s="40" t="s">
        <v>1628</v>
      </c>
      <c r="D593" s="83" t="s">
        <v>359</v>
      </c>
      <c r="E593" s="41">
        <f t="shared" si="132"/>
        <v>1</v>
      </c>
      <c r="F593" s="28">
        <v>714000</v>
      </c>
      <c r="G593" s="28">
        <f t="shared" si="133"/>
        <v>714000</v>
      </c>
      <c r="H593" s="6"/>
      <c r="I593" s="28">
        <f t="shared" si="134"/>
        <v>0</v>
      </c>
      <c r="J593" s="42"/>
      <c r="K593" s="27">
        <f t="shared" si="135"/>
        <v>0</v>
      </c>
      <c r="L593" s="44"/>
      <c r="M593" s="27">
        <f t="shared" si="136"/>
        <v>0</v>
      </c>
      <c r="N593" s="44"/>
      <c r="O593" s="27">
        <f t="shared" si="137"/>
        <v>0</v>
      </c>
      <c r="P593" s="6"/>
      <c r="Q593" s="27">
        <f t="shared" si="138"/>
        <v>0</v>
      </c>
      <c r="R593" s="6"/>
      <c r="S593" s="27">
        <f t="shared" si="139"/>
        <v>0</v>
      </c>
      <c r="T593" s="45"/>
      <c r="U593" s="27">
        <f t="shared" si="140"/>
        <v>0</v>
      </c>
      <c r="V593" s="6">
        <v>1</v>
      </c>
      <c r="W593" s="27">
        <f t="shared" si="141"/>
        <v>714000</v>
      </c>
      <c r="X593" s="6"/>
      <c r="Y593" s="27">
        <f t="shared" si="142"/>
        <v>0</v>
      </c>
      <c r="Z593" s="23" t="s">
        <v>31</v>
      </c>
      <c r="AA593" s="1" t="s">
        <v>60</v>
      </c>
    </row>
    <row r="594" spans="1:27" ht="54" x14ac:dyDescent="0.25">
      <c r="A594" s="38">
        <v>592</v>
      </c>
      <c r="B594" s="52" t="s">
        <v>2282</v>
      </c>
      <c r="C594" s="47" t="s">
        <v>1628</v>
      </c>
      <c r="D594" s="64" t="s">
        <v>359</v>
      </c>
      <c r="E594" s="41">
        <f t="shared" si="132"/>
        <v>4</v>
      </c>
      <c r="F594" s="28">
        <v>37389.43279330965</v>
      </c>
      <c r="G594" s="28">
        <f t="shared" si="133"/>
        <v>149557.7311732386</v>
      </c>
      <c r="H594" s="43"/>
      <c r="I594" s="28">
        <f t="shared" si="134"/>
        <v>0</v>
      </c>
      <c r="J594" s="42"/>
      <c r="K594" s="27">
        <f t="shared" si="135"/>
        <v>0</v>
      </c>
      <c r="L594" s="44"/>
      <c r="M594" s="27">
        <f t="shared" si="136"/>
        <v>0</v>
      </c>
      <c r="N594" s="44"/>
      <c r="O594" s="27">
        <f t="shared" si="137"/>
        <v>0</v>
      </c>
      <c r="P594" s="6"/>
      <c r="Q594" s="27">
        <f t="shared" si="138"/>
        <v>0</v>
      </c>
      <c r="R594" s="6">
        <v>3</v>
      </c>
      <c r="S594" s="27">
        <f t="shared" si="139"/>
        <v>112168.29837992895</v>
      </c>
      <c r="T594" s="45"/>
      <c r="U594" s="27">
        <f t="shared" si="140"/>
        <v>0</v>
      </c>
      <c r="V594" s="6">
        <v>1</v>
      </c>
      <c r="W594" s="27">
        <f t="shared" si="141"/>
        <v>37389.43279330965</v>
      </c>
      <c r="X594" s="6"/>
      <c r="Y594" s="27">
        <f t="shared" si="142"/>
        <v>0</v>
      </c>
      <c r="Z594" s="23" t="s">
        <v>31</v>
      </c>
      <c r="AA594" s="1" t="s">
        <v>56</v>
      </c>
    </row>
    <row r="595" spans="1:27" ht="54" x14ac:dyDescent="0.25">
      <c r="A595" s="38">
        <v>593</v>
      </c>
      <c r="B595" s="52" t="s">
        <v>2283</v>
      </c>
      <c r="C595" s="40" t="s">
        <v>1628</v>
      </c>
      <c r="D595" s="64" t="s">
        <v>1501</v>
      </c>
      <c r="E595" s="41">
        <f t="shared" si="132"/>
        <v>12</v>
      </c>
      <c r="F595" s="28">
        <v>21828.102893268388</v>
      </c>
      <c r="G595" s="28">
        <f t="shared" si="133"/>
        <v>261937.23471922067</v>
      </c>
      <c r="H595" s="6"/>
      <c r="I595" s="28">
        <f t="shared" si="134"/>
        <v>0</v>
      </c>
      <c r="J595" s="42"/>
      <c r="K595" s="27">
        <f t="shared" si="135"/>
        <v>0</v>
      </c>
      <c r="L595" s="44"/>
      <c r="M595" s="27">
        <f t="shared" si="136"/>
        <v>0</v>
      </c>
      <c r="N595" s="44"/>
      <c r="O595" s="27">
        <f t="shared" si="137"/>
        <v>0</v>
      </c>
      <c r="P595" s="6"/>
      <c r="Q595" s="27">
        <f t="shared" si="138"/>
        <v>0</v>
      </c>
      <c r="R595" s="6">
        <v>5</v>
      </c>
      <c r="S595" s="27">
        <f t="shared" si="139"/>
        <v>109140.51446634193</v>
      </c>
      <c r="T595" s="45">
        <v>6</v>
      </c>
      <c r="U595" s="27">
        <f t="shared" si="140"/>
        <v>130968.61735961033</v>
      </c>
      <c r="V595" s="6">
        <v>1</v>
      </c>
      <c r="W595" s="27">
        <f t="shared" si="141"/>
        <v>21828.102893268388</v>
      </c>
      <c r="X595" s="6"/>
      <c r="Y595" s="27">
        <f t="shared" si="142"/>
        <v>0</v>
      </c>
      <c r="Z595" s="23" t="s">
        <v>31</v>
      </c>
      <c r="AA595" s="1" t="s">
        <v>56</v>
      </c>
    </row>
    <row r="596" spans="1:27" ht="54" x14ac:dyDescent="0.25">
      <c r="A596" s="38">
        <v>594</v>
      </c>
      <c r="B596" s="52" t="s">
        <v>2284</v>
      </c>
      <c r="C596" s="40" t="s">
        <v>1628</v>
      </c>
      <c r="D596" s="64" t="s">
        <v>359</v>
      </c>
      <c r="E596" s="41">
        <f t="shared" si="132"/>
        <v>5</v>
      </c>
      <c r="F596" s="28">
        <v>50995.693691603235</v>
      </c>
      <c r="G596" s="28">
        <f t="shared" si="133"/>
        <v>254978.46845801617</v>
      </c>
      <c r="H596" s="6"/>
      <c r="I596" s="28">
        <f t="shared" si="134"/>
        <v>0</v>
      </c>
      <c r="J596" s="42"/>
      <c r="K596" s="27">
        <f t="shared" si="135"/>
        <v>0</v>
      </c>
      <c r="L596" s="44"/>
      <c r="M596" s="27">
        <f t="shared" si="136"/>
        <v>0</v>
      </c>
      <c r="N596" s="44"/>
      <c r="O596" s="27">
        <f t="shared" si="137"/>
        <v>0</v>
      </c>
      <c r="P596" s="6"/>
      <c r="Q596" s="27">
        <f t="shared" si="138"/>
        <v>0</v>
      </c>
      <c r="R596" s="6">
        <v>4</v>
      </c>
      <c r="S596" s="27">
        <f t="shared" si="139"/>
        <v>203982.77476641294</v>
      </c>
      <c r="T596" s="45"/>
      <c r="U596" s="27">
        <f t="shared" si="140"/>
        <v>0</v>
      </c>
      <c r="V596" s="6">
        <v>1</v>
      </c>
      <c r="W596" s="27">
        <f t="shared" si="141"/>
        <v>50995.693691603235</v>
      </c>
      <c r="X596" s="6"/>
      <c r="Y596" s="27">
        <f t="shared" si="142"/>
        <v>0</v>
      </c>
      <c r="Z596" s="23" t="s">
        <v>31</v>
      </c>
      <c r="AA596" s="1" t="s">
        <v>56</v>
      </c>
    </row>
    <row r="597" spans="1:27" ht="67.5" x14ac:dyDescent="0.25">
      <c r="A597" s="38">
        <v>595</v>
      </c>
      <c r="B597" s="40" t="s">
        <v>2285</v>
      </c>
      <c r="C597" s="40" t="s">
        <v>1628</v>
      </c>
      <c r="D597" s="64" t="s">
        <v>359</v>
      </c>
      <c r="E597" s="41">
        <f t="shared" si="132"/>
        <v>23</v>
      </c>
      <c r="F597" s="28">
        <v>26402.762311622908</v>
      </c>
      <c r="G597" s="28">
        <f t="shared" si="133"/>
        <v>607263.53316732682</v>
      </c>
      <c r="H597" s="6"/>
      <c r="I597" s="28">
        <f t="shared" si="134"/>
        <v>0</v>
      </c>
      <c r="J597" s="42"/>
      <c r="K597" s="27">
        <f t="shared" si="135"/>
        <v>0</v>
      </c>
      <c r="L597" s="44"/>
      <c r="M597" s="27">
        <f t="shared" si="136"/>
        <v>0</v>
      </c>
      <c r="N597" s="44"/>
      <c r="O597" s="27">
        <f t="shared" si="137"/>
        <v>0</v>
      </c>
      <c r="P597" s="6"/>
      <c r="Q597" s="27">
        <f t="shared" si="138"/>
        <v>0</v>
      </c>
      <c r="R597" s="6">
        <v>5</v>
      </c>
      <c r="S597" s="27">
        <f t="shared" si="139"/>
        <v>132013.81155811454</v>
      </c>
      <c r="T597" s="45">
        <v>6</v>
      </c>
      <c r="U597" s="27">
        <f t="shared" si="140"/>
        <v>158416.57386973745</v>
      </c>
      <c r="V597" s="6">
        <f>12</f>
        <v>12</v>
      </c>
      <c r="W597" s="27">
        <f t="shared" si="141"/>
        <v>316833.14773947489</v>
      </c>
      <c r="X597" s="6"/>
      <c r="Y597" s="27">
        <f t="shared" si="142"/>
        <v>0</v>
      </c>
      <c r="Z597" s="23" t="s">
        <v>31</v>
      </c>
      <c r="AA597" s="1" t="s">
        <v>60</v>
      </c>
    </row>
    <row r="598" spans="1:27" ht="54" x14ac:dyDescent="0.25">
      <c r="A598" s="38">
        <v>596</v>
      </c>
      <c r="B598" s="52" t="s">
        <v>2286</v>
      </c>
      <c r="C598" s="40" t="s">
        <v>1628</v>
      </c>
      <c r="D598" s="64" t="s">
        <v>359</v>
      </c>
      <c r="E598" s="41">
        <f t="shared" si="132"/>
        <v>5</v>
      </c>
      <c r="F598" s="28">
        <v>50491.654931403958</v>
      </c>
      <c r="G598" s="28">
        <f t="shared" si="133"/>
        <v>252458.27465701979</v>
      </c>
      <c r="H598" s="6"/>
      <c r="I598" s="28">
        <f t="shared" si="134"/>
        <v>0</v>
      </c>
      <c r="J598" s="42">
        <v>2</v>
      </c>
      <c r="K598" s="27">
        <f t="shared" si="135"/>
        <v>100983.30986280792</v>
      </c>
      <c r="L598" s="44"/>
      <c r="M598" s="27">
        <f t="shared" si="136"/>
        <v>0</v>
      </c>
      <c r="N598" s="44"/>
      <c r="O598" s="27">
        <f t="shared" si="137"/>
        <v>0</v>
      </c>
      <c r="P598" s="6"/>
      <c r="Q598" s="27">
        <f t="shared" si="138"/>
        <v>0</v>
      </c>
      <c r="R598" s="6">
        <v>3</v>
      </c>
      <c r="S598" s="27">
        <f t="shared" si="139"/>
        <v>151474.96479421188</v>
      </c>
      <c r="T598" s="45"/>
      <c r="U598" s="27">
        <f t="shared" si="140"/>
        <v>0</v>
      </c>
      <c r="V598" s="6"/>
      <c r="W598" s="27">
        <f t="shared" si="141"/>
        <v>0</v>
      </c>
      <c r="X598" s="6"/>
      <c r="Y598" s="27">
        <f t="shared" si="142"/>
        <v>0</v>
      </c>
      <c r="Z598" s="23" t="s">
        <v>31</v>
      </c>
      <c r="AA598" s="1" t="s">
        <v>56</v>
      </c>
    </row>
    <row r="599" spans="1:27" ht="54" x14ac:dyDescent="0.25">
      <c r="A599" s="38">
        <v>597</v>
      </c>
      <c r="B599" s="39" t="s">
        <v>2287</v>
      </c>
      <c r="C599" s="40" t="s">
        <v>1628</v>
      </c>
      <c r="D599" s="64" t="s">
        <v>359</v>
      </c>
      <c r="E599" s="41">
        <f t="shared" si="132"/>
        <v>9</v>
      </c>
      <c r="F599" s="28">
        <v>31466.265639506044</v>
      </c>
      <c r="G599" s="28">
        <f t="shared" si="133"/>
        <v>283196.39075555437</v>
      </c>
      <c r="H599" s="6"/>
      <c r="I599" s="28">
        <f t="shared" si="134"/>
        <v>0</v>
      </c>
      <c r="J599" s="42"/>
      <c r="K599" s="27">
        <f t="shared" si="135"/>
        <v>0</v>
      </c>
      <c r="L599" s="44"/>
      <c r="M599" s="27">
        <f t="shared" si="136"/>
        <v>0</v>
      </c>
      <c r="N599" s="44"/>
      <c r="O599" s="27">
        <f t="shared" si="137"/>
        <v>0</v>
      </c>
      <c r="P599" s="6"/>
      <c r="Q599" s="27">
        <f t="shared" si="138"/>
        <v>0</v>
      </c>
      <c r="R599" s="6">
        <v>1</v>
      </c>
      <c r="S599" s="27">
        <f t="shared" si="139"/>
        <v>31466.265639506044</v>
      </c>
      <c r="T599" s="45">
        <v>6</v>
      </c>
      <c r="U599" s="27">
        <f t="shared" si="140"/>
        <v>188797.59383703626</v>
      </c>
      <c r="V599" s="6">
        <v>2</v>
      </c>
      <c r="W599" s="27">
        <f t="shared" si="141"/>
        <v>62932.531279012088</v>
      </c>
      <c r="X599" s="6"/>
      <c r="Y599" s="27">
        <f t="shared" si="142"/>
        <v>0</v>
      </c>
      <c r="Z599" s="23" t="s">
        <v>31</v>
      </c>
      <c r="AA599" s="1" t="s">
        <v>1193</v>
      </c>
    </row>
    <row r="600" spans="1:27" ht="40.5" x14ac:dyDescent="0.25">
      <c r="A600" s="38">
        <v>598</v>
      </c>
      <c r="B600" s="40" t="s">
        <v>2288</v>
      </c>
      <c r="C600" s="40" t="s">
        <v>1628</v>
      </c>
      <c r="D600" s="64" t="s">
        <v>359</v>
      </c>
      <c r="E600" s="41">
        <f t="shared" si="132"/>
        <v>16</v>
      </c>
      <c r="F600" s="28">
        <v>45095.607654907682</v>
      </c>
      <c r="G600" s="28">
        <f t="shared" si="133"/>
        <v>721529.72247852292</v>
      </c>
      <c r="H600" s="6"/>
      <c r="I600" s="28">
        <f t="shared" si="134"/>
        <v>0</v>
      </c>
      <c r="J600" s="42">
        <v>2</v>
      </c>
      <c r="K600" s="27">
        <f t="shared" si="135"/>
        <v>90191.215309815365</v>
      </c>
      <c r="L600" s="44"/>
      <c r="M600" s="27">
        <f t="shared" si="136"/>
        <v>0</v>
      </c>
      <c r="N600" s="44"/>
      <c r="O600" s="27">
        <f t="shared" si="137"/>
        <v>0</v>
      </c>
      <c r="P600" s="6"/>
      <c r="Q600" s="27">
        <f t="shared" si="138"/>
        <v>0</v>
      </c>
      <c r="R600" s="6"/>
      <c r="S600" s="27">
        <f t="shared" si="139"/>
        <v>0</v>
      </c>
      <c r="T600" s="45"/>
      <c r="U600" s="27">
        <f t="shared" si="140"/>
        <v>0</v>
      </c>
      <c r="V600" s="6">
        <f>12+2</f>
        <v>14</v>
      </c>
      <c r="W600" s="27">
        <f t="shared" si="141"/>
        <v>631338.50716870755</v>
      </c>
      <c r="X600" s="6"/>
      <c r="Y600" s="27">
        <f t="shared" si="142"/>
        <v>0</v>
      </c>
      <c r="Z600" s="23" t="s">
        <v>31</v>
      </c>
      <c r="AA600" s="1" t="s">
        <v>60</v>
      </c>
    </row>
    <row r="601" spans="1:27" ht="54" x14ac:dyDescent="0.25">
      <c r="A601" s="38">
        <v>599</v>
      </c>
      <c r="B601" s="52" t="s">
        <v>2289</v>
      </c>
      <c r="C601" s="40" t="s">
        <v>1628</v>
      </c>
      <c r="D601" s="64" t="s">
        <v>359</v>
      </c>
      <c r="E601" s="41">
        <f t="shared" si="132"/>
        <v>6</v>
      </c>
      <c r="F601" s="28">
        <v>44125.242291975541</v>
      </c>
      <c r="G601" s="28">
        <f t="shared" si="133"/>
        <v>264751.45375185326</v>
      </c>
      <c r="H601" s="6"/>
      <c r="I601" s="28">
        <f t="shared" si="134"/>
        <v>0</v>
      </c>
      <c r="J601" s="42"/>
      <c r="K601" s="27">
        <f t="shared" si="135"/>
        <v>0</v>
      </c>
      <c r="L601" s="44"/>
      <c r="M601" s="27">
        <f t="shared" si="136"/>
        <v>0</v>
      </c>
      <c r="N601" s="44"/>
      <c r="O601" s="27">
        <f t="shared" si="137"/>
        <v>0</v>
      </c>
      <c r="P601" s="6"/>
      <c r="Q601" s="27">
        <f t="shared" si="138"/>
        <v>0</v>
      </c>
      <c r="R601" s="6">
        <v>6</v>
      </c>
      <c r="S601" s="27">
        <f t="shared" si="139"/>
        <v>264751.45375185326</v>
      </c>
      <c r="T601" s="45"/>
      <c r="U601" s="27">
        <f t="shared" si="140"/>
        <v>0</v>
      </c>
      <c r="V601" s="6"/>
      <c r="W601" s="27">
        <f t="shared" si="141"/>
        <v>0</v>
      </c>
      <c r="X601" s="6"/>
      <c r="Y601" s="27">
        <f t="shared" si="142"/>
        <v>0</v>
      </c>
      <c r="Z601" s="23" t="s">
        <v>31</v>
      </c>
      <c r="AA601" s="1" t="s">
        <v>56</v>
      </c>
    </row>
    <row r="602" spans="1:27" x14ac:dyDescent="0.25">
      <c r="A602" s="38">
        <v>600</v>
      </c>
      <c r="B602" s="39" t="s">
        <v>2290</v>
      </c>
      <c r="C602" s="40" t="s">
        <v>46</v>
      </c>
      <c r="D602" s="64" t="s">
        <v>2291</v>
      </c>
      <c r="E602" s="41">
        <f t="shared" si="132"/>
        <v>1</v>
      </c>
      <c r="F602" s="28">
        <v>194055.62600000002</v>
      </c>
      <c r="G602" s="28">
        <f t="shared" si="133"/>
        <v>194055.62600000002</v>
      </c>
      <c r="H602" s="6"/>
      <c r="I602" s="28">
        <f t="shared" si="134"/>
        <v>0</v>
      </c>
      <c r="J602" s="42">
        <v>1</v>
      </c>
      <c r="K602" s="27">
        <f t="shared" si="135"/>
        <v>194055.62600000002</v>
      </c>
      <c r="L602" s="44"/>
      <c r="M602" s="27">
        <f t="shared" si="136"/>
        <v>0</v>
      </c>
      <c r="N602" s="44"/>
      <c r="O602" s="27">
        <f t="shared" si="137"/>
        <v>0</v>
      </c>
      <c r="P602" s="6"/>
      <c r="Q602" s="27">
        <f t="shared" si="138"/>
        <v>0</v>
      </c>
      <c r="R602" s="6"/>
      <c r="S602" s="27">
        <f t="shared" si="139"/>
        <v>0</v>
      </c>
      <c r="T602" s="45"/>
      <c r="U602" s="27">
        <f t="shared" si="140"/>
        <v>0</v>
      </c>
      <c r="V602" s="6"/>
      <c r="W602" s="27">
        <f t="shared" si="141"/>
        <v>0</v>
      </c>
      <c r="X602" s="6"/>
      <c r="Y602" s="27">
        <f t="shared" si="142"/>
        <v>0</v>
      </c>
      <c r="Z602" s="23" t="s">
        <v>32</v>
      </c>
      <c r="AA602" s="1" t="s">
        <v>41</v>
      </c>
    </row>
    <row r="603" spans="1:27" x14ac:dyDescent="0.25">
      <c r="A603" s="38">
        <v>601</v>
      </c>
      <c r="B603" s="39" t="s">
        <v>2292</v>
      </c>
      <c r="C603" s="40" t="s">
        <v>46</v>
      </c>
      <c r="D603" s="84" t="s">
        <v>359</v>
      </c>
      <c r="E603" s="41">
        <f t="shared" si="132"/>
        <v>101</v>
      </c>
      <c r="F603" s="28">
        <v>30291.816000000003</v>
      </c>
      <c r="G603" s="28">
        <f t="shared" si="133"/>
        <v>3059473.4160000002</v>
      </c>
      <c r="H603" s="6"/>
      <c r="I603" s="28">
        <f t="shared" si="134"/>
        <v>0</v>
      </c>
      <c r="J603" s="42">
        <v>1</v>
      </c>
      <c r="K603" s="27">
        <f t="shared" si="135"/>
        <v>30291.816000000003</v>
      </c>
      <c r="L603" s="44"/>
      <c r="M603" s="27">
        <f t="shared" si="136"/>
        <v>0</v>
      </c>
      <c r="N603" s="44"/>
      <c r="O603" s="27">
        <f t="shared" si="137"/>
        <v>0</v>
      </c>
      <c r="P603" s="6"/>
      <c r="Q603" s="27">
        <f t="shared" si="138"/>
        <v>0</v>
      </c>
      <c r="R603" s="6"/>
      <c r="S603" s="27">
        <f t="shared" si="139"/>
        <v>0</v>
      </c>
      <c r="T603" s="45"/>
      <c r="U603" s="27">
        <f t="shared" si="140"/>
        <v>0</v>
      </c>
      <c r="V603" s="6">
        <v>100</v>
      </c>
      <c r="W603" s="27">
        <f t="shared" si="141"/>
        <v>3029181.6</v>
      </c>
      <c r="X603" s="6"/>
      <c r="Y603" s="27">
        <f t="shared" si="142"/>
        <v>0</v>
      </c>
      <c r="Z603" s="23" t="s">
        <v>31</v>
      </c>
      <c r="AA603" s="1" t="s">
        <v>2293</v>
      </c>
    </row>
    <row r="604" spans="1:27" ht="27" x14ac:dyDescent="0.25">
      <c r="A604" s="38">
        <v>602</v>
      </c>
      <c r="B604" s="52" t="s">
        <v>2294</v>
      </c>
      <c r="C604" s="40" t="s">
        <v>46</v>
      </c>
      <c r="D604" s="64" t="s">
        <v>812</v>
      </c>
      <c r="E604" s="41">
        <f t="shared" si="132"/>
        <v>2</v>
      </c>
      <c r="F604" s="28">
        <v>155997.02066666665</v>
      </c>
      <c r="G604" s="28">
        <f t="shared" si="133"/>
        <v>311994.0413333333</v>
      </c>
      <c r="H604" s="6"/>
      <c r="I604" s="28">
        <f t="shared" si="134"/>
        <v>0</v>
      </c>
      <c r="J604" s="42">
        <v>1</v>
      </c>
      <c r="K604" s="27">
        <f t="shared" si="135"/>
        <v>155997.02066666665</v>
      </c>
      <c r="L604" s="44"/>
      <c r="M604" s="27">
        <f t="shared" si="136"/>
        <v>0</v>
      </c>
      <c r="N604" s="44"/>
      <c r="O604" s="27">
        <f t="shared" si="137"/>
        <v>0</v>
      </c>
      <c r="P604" s="6"/>
      <c r="Q604" s="27">
        <f t="shared" si="138"/>
        <v>0</v>
      </c>
      <c r="R604" s="6"/>
      <c r="S604" s="27">
        <f t="shared" si="139"/>
        <v>0</v>
      </c>
      <c r="T604" s="45"/>
      <c r="U604" s="27">
        <f t="shared" si="140"/>
        <v>0</v>
      </c>
      <c r="V604" s="6">
        <v>1</v>
      </c>
      <c r="W604" s="27">
        <f t="shared" si="141"/>
        <v>155997.02066666665</v>
      </c>
      <c r="X604" s="6"/>
      <c r="Y604" s="27">
        <f t="shared" si="142"/>
        <v>0</v>
      </c>
      <c r="Z604" s="23" t="s">
        <v>31</v>
      </c>
      <c r="AA604" s="1" t="s">
        <v>41</v>
      </c>
    </row>
    <row r="605" spans="1:27" ht="27" x14ac:dyDescent="0.25">
      <c r="A605" s="38">
        <v>603</v>
      </c>
      <c r="B605" s="52" t="s">
        <v>2295</v>
      </c>
      <c r="C605" s="47" t="s">
        <v>491</v>
      </c>
      <c r="D605" s="64" t="s">
        <v>812</v>
      </c>
      <c r="E605" s="41">
        <f t="shared" si="132"/>
        <v>5</v>
      </c>
      <c r="F605" s="28">
        <v>313509.23733352643</v>
      </c>
      <c r="G605" s="28">
        <f t="shared" si="133"/>
        <v>1567546.1866676321</v>
      </c>
      <c r="H605" s="6"/>
      <c r="I605" s="28">
        <f t="shared" si="134"/>
        <v>0</v>
      </c>
      <c r="J605" s="42">
        <v>1</v>
      </c>
      <c r="K605" s="27">
        <f t="shared" si="135"/>
        <v>313509.23733352643</v>
      </c>
      <c r="L605" s="43">
        <v>1</v>
      </c>
      <c r="M605" s="27">
        <f t="shared" si="136"/>
        <v>313509.23733352643</v>
      </c>
      <c r="N605" s="44"/>
      <c r="O605" s="27">
        <f t="shared" si="137"/>
        <v>0</v>
      </c>
      <c r="P605" s="6"/>
      <c r="Q605" s="27">
        <f t="shared" si="138"/>
        <v>0</v>
      </c>
      <c r="R605" s="6">
        <v>1</v>
      </c>
      <c r="S605" s="27">
        <f t="shared" si="139"/>
        <v>313509.23733352643</v>
      </c>
      <c r="T605" s="45"/>
      <c r="U605" s="27">
        <f t="shared" si="140"/>
        <v>0</v>
      </c>
      <c r="V605" s="6">
        <v>2</v>
      </c>
      <c r="W605" s="27">
        <f t="shared" si="141"/>
        <v>627018.47466705285</v>
      </c>
      <c r="X605" s="6"/>
      <c r="Y605" s="27">
        <f t="shared" si="142"/>
        <v>0</v>
      </c>
      <c r="Z605" s="23" t="s">
        <v>31</v>
      </c>
      <c r="AA605" s="1" t="s">
        <v>60</v>
      </c>
    </row>
    <row r="606" spans="1:27" ht="27" x14ac:dyDescent="0.25">
      <c r="A606" s="38">
        <v>604</v>
      </c>
      <c r="B606" s="39" t="s">
        <v>2296</v>
      </c>
      <c r="C606" s="40" t="s">
        <v>2297</v>
      </c>
      <c r="D606" s="64" t="s">
        <v>2298</v>
      </c>
      <c r="E606" s="41">
        <f t="shared" si="132"/>
        <v>4</v>
      </c>
      <c r="F606" s="28">
        <v>1254962.7178363055</v>
      </c>
      <c r="G606" s="28">
        <f t="shared" si="133"/>
        <v>5019850.871345222</v>
      </c>
      <c r="H606" s="6"/>
      <c r="I606" s="28">
        <f t="shared" si="134"/>
        <v>0</v>
      </c>
      <c r="J606" s="42"/>
      <c r="K606" s="27">
        <f t="shared" si="135"/>
        <v>0</v>
      </c>
      <c r="L606" s="44"/>
      <c r="M606" s="27">
        <f t="shared" si="136"/>
        <v>0</v>
      </c>
      <c r="N606" s="44"/>
      <c r="O606" s="27">
        <f t="shared" si="137"/>
        <v>0</v>
      </c>
      <c r="P606" s="6"/>
      <c r="Q606" s="27">
        <f t="shared" si="138"/>
        <v>0</v>
      </c>
      <c r="R606" s="6"/>
      <c r="S606" s="27">
        <f t="shared" si="139"/>
        <v>0</v>
      </c>
      <c r="T606" s="45"/>
      <c r="U606" s="27">
        <f t="shared" si="140"/>
        <v>0</v>
      </c>
      <c r="V606" s="6">
        <v>4</v>
      </c>
      <c r="W606" s="27">
        <f t="shared" si="141"/>
        <v>5019850.871345222</v>
      </c>
      <c r="X606" s="6"/>
      <c r="Y606" s="27">
        <f t="shared" si="142"/>
        <v>0</v>
      </c>
      <c r="Z606" s="23" t="s">
        <v>31</v>
      </c>
      <c r="AA606" s="1" t="s">
        <v>60</v>
      </c>
    </row>
    <row r="607" spans="1:27" ht="27" x14ac:dyDescent="0.25">
      <c r="A607" s="38">
        <v>605</v>
      </c>
      <c r="B607" s="39" t="s">
        <v>2299</v>
      </c>
      <c r="C607" s="40" t="s">
        <v>46</v>
      </c>
      <c r="D607" s="64" t="s">
        <v>2300</v>
      </c>
      <c r="E607" s="41">
        <f t="shared" si="132"/>
        <v>1</v>
      </c>
      <c r="F607" s="28">
        <v>485237.728</v>
      </c>
      <c r="G607" s="28">
        <f t="shared" si="133"/>
        <v>485237.728</v>
      </c>
      <c r="H607" s="6"/>
      <c r="I607" s="28">
        <f t="shared" si="134"/>
        <v>0</v>
      </c>
      <c r="J607" s="42"/>
      <c r="K607" s="27">
        <f t="shared" si="135"/>
        <v>0</v>
      </c>
      <c r="L607" s="44"/>
      <c r="M607" s="27">
        <f t="shared" si="136"/>
        <v>0</v>
      </c>
      <c r="N607" s="44"/>
      <c r="O607" s="27">
        <f t="shared" si="137"/>
        <v>0</v>
      </c>
      <c r="P607" s="6"/>
      <c r="Q607" s="27">
        <f t="shared" si="138"/>
        <v>0</v>
      </c>
      <c r="R607" s="6"/>
      <c r="S607" s="27">
        <f t="shared" si="139"/>
        <v>0</v>
      </c>
      <c r="T607" s="45"/>
      <c r="U607" s="27">
        <f t="shared" si="140"/>
        <v>0</v>
      </c>
      <c r="V607" s="6">
        <v>1</v>
      </c>
      <c r="W607" s="27">
        <f t="shared" si="141"/>
        <v>485237.728</v>
      </c>
      <c r="X607" s="6"/>
      <c r="Y607" s="27">
        <f t="shared" si="142"/>
        <v>0</v>
      </c>
      <c r="Z607" s="23" t="s">
        <v>31</v>
      </c>
      <c r="AA607" s="1" t="s">
        <v>60</v>
      </c>
    </row>
    <row r="608" spans="1:27" ht="27" x14ac:dyDescent="0.25">
      <c r="A608" s="38">
        <v>606</v>
      </c>
      <c r="B608" s="46" t="s">
        <v>2301</v>
      </c>
      <c r="C608" s="54" t="s">
        <v>46</v>
      </c>
      <c r="D608" s="83" t="s">
        <v>1615</v>
      </c>
      <c r="E608" s="41">
        <f t="shared" si="132"/>
        <v>1</v>
      </c>
      <c r="F608" s="28">
        <v>448333.63314388983</v>
      </c>
      <c r="G608" s="28">
        <f t="shared" si="133"/>
        <v>448333.63314388983</v>
      </c>
      <c r="H608" s="6"/>
      <c r="I608" s="28">
        <f t="shared" si="134"/>
        <v>0</v>
      </c>
      <c r="J608" s="42"/>
      <c r="K608" s="27">
        <f t="shared" si="135"/>
        <v>0</v>
      </c>
      <c r="L608" s="44"/>
      <c r="M608" s="27">
        <f t="shared" si="136"/>
        <v>0</v>
      </c>
      <c r="N608" s="44"/>
      <c r="O608" s="27">
        <f t="shared" si="137"/>
        <v>0</v>
      </c>
      <c r="P608" s="6"/>
      <c r="Q608" s="27">
        <f t="shared" si="138"/>
        <v>0</v>
      </c>
      <c r="R608" s="6"/>
      <c r="S608" s="27">
        <f t="shared" si="139"/>
        <v>0</v>
      </c>
      <c r="T608" s="45"/>
      <c r="U608" s="27">
        <f t="shared" si="140"/>
        <v>0</v>
      </c>
      <c r="V608" s="6">
        <v>1</v>
      </c>
      <c r="W608" s="27">
        <f t="shared" si="141"/>
        <v>448333.63314388983</v>
      </c>
      <c r="X608" s="6"/>
      <c r="Y608" s="27">
        <f t="shared" si="142"/>
        <v>0</v>
      </c>
      <c r="Z608" s="23" t="s">
        <v>31</v>
      </c>
      <c r="AA608" s="1" t="s">
        <v>60</v>
      </c>
    </row>
    <row r="609" spans="1:27" ht="27" x14ac:dyDescent="0.25">
      <c r="A609" s="38">
        <v>607</v>
      </c>
      <c r="B609" s="39" t="s">
        <v>2302</v>
      </c>
      <c r="C609" s="40" t="s">
        <v>2303</v>
      </c>
      <c r="D609" s="64" t="s">
        <v>2304</v>
      </c>
      <c r="E609" s="41">
        <f t="shared" si="132"/>
        <v>1</v>
      </c>
      <c r="F609" s="28">
        <v>1453901.5847864642</v>
      </c>
      <c r="G609" s="28">
        <f t="shared" si="133"/>
        <v>1453901.5847864642</v>
      </c>
      <c r="H609" s="6"/>
      <c r="I609" s="28">
        <f t="shared" si="134"/>
        <v>0</v>
      </c>
      <c r="J609" s="42"/>
      <c r="K609" s="27">
        <f t="shared" si="135"/>
        <v>0</v>
      </c>
      <c r="L609" s="44"/>
      <c r="M609" s="27">
        <f t="shared" si="136"/>
        <v>0</v>
      </c>
      <c r="N609" s="44"/>
      <c r="O609" s="27">
        <f t="shared" si="137"/>
        <v>0</v>
      </c>
      <c r="P609" s="6"/>
      <c r="Q609" s="27">
        <f t="shared" si="138"/>
        <v>0</v>
      </c>
      <c r="R609" s="6"/>
      <c r="S609" s="27">
        <f t="shared" si="139"/>
        <v>0</v>
      </c>
      <c r="T609" s="45"/>
      <c r="U609" s="27">
        <f t="shared" si="140"/>
        <v>0</v>
      </c>
      <c r="V609" s="6">
        <v>1</v>
      </c>
      <c r="W609" s="27">
        <f t="shared" si="141"/>
        <v>1453901.5847864642</v>
      </c>
      <c r="X609" s="6"/>
      <c r="Y609" s="27">
        <f t="shared" si="142"/>
        <v>0</v>
      </c>
      <c r="Z609" s="23" t="s">
        <v>31</v>
      </c>
      <c r="AA609" s="1" t="s">
        <v>60</v>
      </c>
    </row>
    <row r="610" spans="1:27" ht="27" x14ac:dyDescent="0.25">
      <c r="A610" s="38">
        <v>608</v>
      </c>
      <c r="B610" s="46" t="s">
        <v>2305</v>
      </c>
      <c r="C610" s="40" t="s">
        <v>46</v>
      </c>
      <c r="D610" s="64" t="s">
        <v>359</v>
      </c>
      <c r="E610" s="41">
        <f t="shared" si="132"/>
        <v>51</v>
      </c>
      <c r="F610" s="28">
        <v>3350.0047000000004</v>
      </c>
      <c r="G610" s="28">
        <f t="shared" si="133"/>
        <v>170850.23970000003</v>
      </c>
      <c r="H610" s="6"/>
      <c r="I610" s="28">
        <f t="shared" si="134"/>
        <v>0</v>
      </c>
      <c r="J610" s="42">
        <v>1</v>
      </c>
      <c r="K610" s="27">
        <f t="shared" si="135"/>
        <v>3350.0047000000004</v>
      </c>
      <c r="L610" s="44"/>
      <c r="M610" s="27">
        <f t="shared" si="136"/>
        <v>0</v>
      </c>
      <c r="N610" s="44"/>
      <c r="O610" s="27">
        <f t="shared" si="137"/>
        <v>0</v>
      </c>
      <c r="P610" s="6"/>
      <c r="Q610" s="27">
        <f t="shared" si="138"/>
        <v>0</v>
      </c>
      <c r="R610" s="6">
        <v>50</v>
      </c>
      <c r="S610" s="27">
        <f t="shared" si="139"/>
        <v>167500.23500000002</v>
      </c>
      <c r="T610" s="45"/>
      <c r="U610" s="27">
        <f t="shared" si="140"/>
        <v>0</v>
      </c>
      <c r="V610" s="6"/>
      <c r="W610" s="27">
        <f t="shared" si="141"/>
        <v>0</v>
      </c>
      <c r="X610" s="6"/>
      <c r="Y610" s="27">
        <f t="shared" si="142"/>
        <v>0</v>
      </c>
      <c r="Z610" s="23" t="s">
        <v>31</v>
      </c>
      <c r="AA610" s="1" t="s">
        <v>41</v>
      </c>
    </row>
    <row r="611" spans="1:27" x14ac:dyDescent="0.25">
      <c r="A611" s="38">
        <v>609</v>
      </c>
      <c r="B611" s="53" t="s">
        <v>2306</v>
      </c>
      <c r="C611" s="54" t="s">
        <v>46</v>
      </c>
      <c r="D611" s="83" t="s">
        <v>812</v>
      </c>
      <c r="E611" s="41">
        <f t="shared" si="132"/>
        <v>2</v>
      </c>
      <c r="F611" s="28">
        <v>202983.48672214695</v>
      </c>
      <c r="G611" s="28">
        <f t="shared" si="133"/>
        <v>405966.97344429389</v>
      </c>
      <c r="H611" s="6"/>
      <c r="I611" s="28">
        <f t="shared" si="134"/>
        <v>0</v>
      </c>
      <c r="J611" s="42">
        <v>1</v>
      </c>
      <c r="K611" s="27">
        <f t="shared" si="135"/>
        <v>202983.48672214695</v>
      </c>
      <c r="L611" s="44"/>
      <c r="M611" s="27">
        <f t="shared" si="136"/>
        <v>0</v>
      </c>
      <c r="N611" s="44"/>
      <c r="O611" s="27">
        <f t="shared" si="137"/>
        <v>0</v>
      </c>
      <c r="P611" s="6"/>
      <c r="Q611" s="27">
        <f t="shared" si="138"/>
        <v>0</v>
      </c>
      <c r="R611" s="6"/>
      <c r="S611" s="27">
        <f t="shared" si="139"/>
        <v>0</v>
      </c>
      <c r="T611" s="45"/>
      <c r="U611" s="27">
        <f t="shared" si="140"/>
        <v>0</v>
      </c>
      <c r="V611" s="6">
        <v>1</v>
      </c>
      <c r="W611" s="27">
        <f t="shared" si="141"/>
        <v>202983.48672214695</v>
      </c>
      <c r="X611" s="6"/>
      <c r="Y611" s="27">
        <f t="shared" si="142"/>
        <v>0</v>
      </c>
      <c r="Z611" s="23" t="s">
        <v>31</v>
      </c>
      <c r="AA611" s="1" t="s">
        <v>60</v>
      </c>
    </row>
    <row r="612" spans="1:27" ht="27" x14ac:dyDescent="0.25">
      <c r="A612" s="38">
        <v>610</v>
      </c>
      <c r="B612" s="46" t="s">
        <v>2307</v>
      </c>
      <c r="C612" s="49" t="s">
        <v>2308</v>
      </c>
      <c r="D612" s="63" t="s">
        <v>2309</v>
      </c>
      <c r="E612" s="41">
        <f>+H612+J612+L612+N612+P612+R612+T612+V612+X612</f>
        <v>7</v>
      </c>
      <c r="F612" s="28">
        <v>172801.09</v>
      </c>
      <c r="G612" s="28">
        <f t="shared" si="133"/>
        <v>1209607.6299999999</v>
      </c>
      <c r="H612" s="6">
        <v>7</v>
      </c>
      <c r="I612" s="28">
        <f t="shared" si="134"/>
        <v>1209607.6299999999</v>
      </c>
      <c r="J612" s="42"/>
      <c r="K612" s="27">
        <f t="shared" si="135"/>
        <v>0</v>
      </c>
      <c r="L612" s="44"/>
      <c r="M612" s="27">
        <f t="shared" si="136"/>
        <v>0</v>
      </c>
      <c r="N612" s="44"/>
      <c r="O612" s="27">
        <f t="shared" si="137"/>
        <v>0</v>
      </c>
      <c r="P612" s="6"/>
      <c r="Q612" s="27">
        <f t="shared" si="138"/>
        <v>0</v>
      </c>
      <c r="R612" s="6"/>
      <c r="S612" s="27">
        <f t="shared" si="139"/>
        <v>0</v>
      </c>
      <c r="T612" s="45"/>
      <c r="U612" s="27">
        <f t="shared" si="140"/>
        <v>0</v>
      </c>
      <c r="V612" s="6"/>
      <c r="W612" s="27">
        <f t="shared" si="141"/>
        <v>0</v>
      </c>
      <c r="X612" s="6"/>
      <c r="Y612" s="27">
        <f t="shared" si="142"/>
        <v>0</v>
      </c>
      <c r="Z612" s="23" t="s">
        <v>31</v>
      </c>
      <c r="AA612" s="1" t="s">
        <v>33</v>
      </c>
    </row>
    <row r="613" spans="1:27" ht="27" x14ac:dyDescent="0.25">
      <c r="A613" s="38">
        <v>611</v>
      </c>
      <c r="B613" s="46" t="s">
        <v>2310</v>
      </c>
      <c r="C613" s="47" t="s">
        <v>2311</v>
      </c>
      <c r="D613" s="81" t="s">
        <v>2312</v>
      </c>
      <c r="E613" s="41">
        <f t="shared" si="132"/>
        <v>9</v>
      </c>
      <c r="F613" s="28">
        <v>197712.82862220955</v>
      </c>
      <c r="G613" s="28">
        <f t="shared" si="133"/>
        <v>1779415.457599886</v>
      </c>
      <c r="H613" s="43">
        <v>9</v>
      </c>
      <c r="I613" s="28">
        <f t="shared" si="134"/>
        <v>1779415.457599886</v>
      </c>
      <c r="J613" s="42"/>
      <c r="K613" s="27">
        <f t="shared" si="135"/>
        <v>0</v>
      </c>
      <c r="L613" s="44"/>
      <c r="M613" s="27">
        <f t="shared" si="136"/>
        <v>0</v>
      </c>
      <c r="N613" s="44"/>
      <c r="O613" s="27">
        <f t="shared" si="137"/>
        <v>0</v>
      </c>
      <c r="P613" s="6"/>
      <c r="Q613" s="27">
        <f t="shared" si="138"/>
        <v>0</v>
      </c>
      <c r="R613" s="6"/>
      <c r="S613" s="27">
        <f t="shared" si="139"/>
        <v>0</v>
      </c>
      <c r="T613" s="45"/>
      <c r="U613" s="27">
        <f t="shared" si="140"/>
        <v>0</v>
      </c>
      <c r="V613" s="6"/>
      <c r="W613" s="27">
        <f t="shared" si="141"/>
        <v>0</v>
      </c>
      <c r="X613" s="6"/>
      <c r="Y613" s="27">
        <f t="shared" si="142"/>
        <v>0</v>
      </c>
      <c r="Z613" s="23" t="s">
        <v>31</v>
      </c>
      <c r="AA613" s="1" t="s">
        <v>33</v>
      </c>
    </row>
    <row r="614" spans="1:27" ht="40.5" x14ac:dyDescent="0.25">
      <c r="A614" s="38">
        <v>612</v>
      </c>
      <c r="B614" s="46" t="s">
        <v>2313</v>
      </c>
      <c r="C614" s="47" t="s">
        <v>2314</v>
      </c>
      <c r="D614" s="81" t="s">
        <v>2312</v>
      </c>
      <c r="E614" s="41">
        <f t="shared" si="132"/>
        <v>20</v>
      </c>
      <c r="F614" s="28">
        <v>308642.23086086469</v>
      </c>
      <c r="G614" s="28">
        <f t="shared" si="133"/>
        <v>6172844.6172172939</v>
      </c>
      <c r="H614" s="43">
        <v>5</v>
      </c>
      <c r="I614" s="28">
        <f t="shared" si="134"/>
        <v>1543211.1543043235</v>
      </c>
      <c r="J614" s="42"/>
      <c r="K614" s="27">
        <f t="shared" si="135"/>
        <v>0</v>
      </c>
      <c r="L614" s="44"/>
      <c r="M614" s="27">
        <f t="shared" si="136"/>
        <v>0</v>
      </c>
      <c r="N614" s="44"/>
      <c r="O614" s="27">
        <f t="shared" si="137"/>
        <v>0</v>
      </c>
      <c r="P614" s="6"/>
      <c r="Q614" s="27">
        <f t="shared" si="138"/>
        <v>0</v>
      </c>
      <c r="R614" s="6"/>
      <c r="S614" s="27">
        <f t="shared" si="139"/>
        <v>0</v>
      </c>
      <c r="T614" s="45"/>
      <c r="U614" s="27">
        <f t="shared" si="140"/>
        <v>0</v>
      </c>
      <c r="V614" s="6">
        <v>15</v>
      </c>
      <c r="W614" s="27">
        <f t="shared" si="141"/>
        <v>4629633.4629129702</v>
      </c>
      <c r="X614" s="6"/>
      <c r="Y614" s="27">
        <f t="shared" si="142"/>
        <v>0</v>
      </c>
      <c r="Z614" s="23" t="s">
        <v>31</v>
      </c>
      <c r="AA614" s="1" t="s">
        <v>33</v>
      </c>
    </row>
    <row r="615" spans="1:27" ht="27" x14ac:dyDescent="0.25">
      <c r="A615" s="38">
        <v>613</v>
      </c>
      <c r="B615" s="39" t="s">
        <v>2315</v>
      </c>
      <c r="C615" s="47" t="s">
        <v>46</v>
      </c>
      <c r="D615" s="64" t="s">
        <v>2213</v>
      </c>
      <c r="E615" s="41">
        <f t="shared" si="132"/>
        <v>2</v>
      </c>
      <c r="F615" s="28">
        <v>236751.38898792732</v>
      </c>
      <c r="G615" s="28">
        <f t="shared" si="133"/>
        <v>473502.77797585464</v>
      </c>
      <c r="H615" s="6"/>
      <c r="I615" s="28">
        <f t="shared" si="134"/>
        <v>0</v>
      </c>
      <c r="J615" s="42">
        <v>2</v>
      </c>
      <c r="K615" s="27">
        <f t="shared" si="135"/>
        <v>473502.77797585464</v>
      </c>
      <c r="L615" s="44"/>
      <c r="M615" s="27">
        <f t="shared" si="136"/>
        <v>0</v>
      </c>
      <c r="N615" s="44"/>
      <c r="O615" s="27">
        <f t="shared" si="137"/>
        <v>0</v>
      </c>
      <c r="P615" s="6"/>
      <c r="Q615" s="27">
        <f t="shared" si="138"/>
        <v>0</v>
      </c>
      <c r="R615" s="6"/>
      <c r="S615" s="27">
        <f t="shared" si="139"/>
        <v>0</v>
      </c>
      <c r="T615" s="45"/>
      <c r="U615" s="27">
        <f t="shared" si="140"/>
        <v>0</v>
      </c>
      <c r="V615" s="6"/>
      <c r="W615" s="27">
        <f t="shared" si="141"/>
        <v>0</v>
      </c>
      <c r="X615" s="6"/>
      <c r="Y615" s="27">
        <f t="shared" si="142"/>
        <v>0</v>
      </c>
      <c r="Z615" s="23" t="s">
        <v>31</v>
      </c>
      <c r="AA615" s="1" t="s">
        <v>41</v>
      </c>
    </row>
    <row r="616" spans="1:27" x14ac:dyDescent="0.25">
      <c r="A616" s="38">
        <v>614</v>
      </c>
      <c r="B616" s="39" t="s">
        <v>2316</v>
      </c>
      <c r="C616" s="40" t="s">
        <v>46</v>
      </c>
      <c r="D616" s="64" t="s">
        <v>359</v>
      </c>
      <c r="E616" s="41">
        <f t="shared" si="132"/>
        <v>6</v>
      </c>
      <c r="F616" s="28">
        <v>6957.5730000000003</v>
      </c>
      <c r="G616" s="28">
        <f t="shared" si="133"/>
        <v>41745.438000000002</v>
      </c>
      <c r="H616" s="6"/>
      <c r="I616" s="28">
        <f t="shared" si="134"/>
        <v>0</v>
      </c>
      <c r="J616" s="42"/>
      <c r="K616" s="27">
        <f t="shared" si="135"/>
        <v>0</v>
      </c>
      <c r="L616" s="44"/>
      <c r="M616" s="27">
        <f t="shared" si="136"/>
        <v>0</v>
      </c>
      <c r="N616" s="44"/>
      <c r="O616" s="27">
        <f t="shared" si="137"/>
        <v>0</v>
      </c>
      <c r="P616" s="6"/>
      <c r="Q616" s="27">
        <f t="shared" si="138"/>
        <v>0</v>
      </c>
      <c r="R616" s="6">
        <v>4</v>
      </c>
      <c r="S616" s="27">
        <f t="shared" si="139"/>
        <v>27830.292000000001</v>
      </c>
      <c r="T616" s="45"/>
      <c r="U616" s="27">
        <f t="shared" si="140"/>
        <v>0</v>
      </c>
      <c r="V616" s="6">
        <f>2</f>
        <v>2</v>
      </c>
      <c r="W616" s="27">
        <f t="shared" si="141"/>
        <v>13915.146000000001</v>
      </c>
      <c r="X616" s="6"/>
      <c r="Y616" s="27">
        <f t="shared" si="142"/>
        <v>0</v>
      </c>
      <c r="Z616" s="23" t="s">
        <v>31</v>
      </c>
      <c r="AA616" s="1" t="s">
        <v>56</v>
      </c>
    </row>
    <row r="617" spans="1:27" x14ac:dyDescent="0.25">
      <c r="A617" s="38">
        <v>615</v>
      </c>
      <c r="B617" s="52" t="s">
        <v>2317</v>
      </c>
      <c r="C617" s="40" t="s">
        <v>2318</v>
      </c>
      <c r="D617" s="64" t="s">
        <v>2319</v>
      </c>
      <c r="E617" s="41">
        <f t="shared" si="132"/>
        <v>50</v>
      </c>
      <c r="F617" s="28">
        <v>64314.145000000004</v>
      </c>
      <c r="G617" s="28">
        <f t="shared" si="133"/>
        <v>3215707.25</v>
      </c>
      <c r="H617" s="6"/>
      <c r="I617" s="28">
        <f t="shared" si="134"/>
        <v>0</v>
      </c>
      <c r="J617" s="42">
        <v>4</v>
      </c>
      <c r="K617" s="27">
        <f t="shared" si="135"/>
        <v>257256.58000000002</v>
      </c>
      <c r="L617" s="85">
        <v>1</v>
      </c>
      <c r="M617" s="27">
        <f t="shared" si="136"/>
        <v>64314.145000000004</v>
      </c>
      <c r="N617" s="44"/>
      <c r="O617" s="27">
        <f t="shared" si="137"/>
        <v>0</v>
      </c>
      <c r="P617" s="6">
        <v>4</v>
      </c>
      <c r="Q617" s="27">
        <f t="shared" si="138"/>
        <v>257256.58000000002</v>
      </c>
      <c r="R617" s="6">
        <v>3</v>
      </c>
      <c r="S617" s="27">
        <f t="shared" si="139"/>
        <v>192942.435</v>
      </c>
      <c r="T617" s="45">
        <v>7</v>
      </c>
      <c r="U617" s="27">
        <f t="shared" si="140"/>
        <v>450199.01500000001</v>
      </c>
      <c r="V617" s="6">
        <v>1</v>
      </c>
      <c r="W617" s="27">
        <f t="shared" si="141"/>
        <v>64314.145000000004</v>
      </c>
      <c r="X617" s="6">
        <v>30</v>
      </c>
      <c r="Y617" s="27">
        <f t="shared" si="142"/>
        <v>1929424.35</v>
      </c>
      <c r="Z617" s="23" t="s">
        <v>32</v>
      </c>
      <c r="AA617" s="1" t="s">
        <v>41</v>
      </c>
    </row>
    <row r="618" spans="1:27" x14ac:dyDescent="0.25">
      <c r="A618" s="38">
        <v>616</v>
      </c>
      <c r="B618" s="46" t="s">
        <v>2320</v>
      </c>
      <c r="C618" s="40" t="s">
        <v>330</v>
      </c>
      <c r="D618" s="46" t="s">
        <v>359</v>
      </c>
      <c r="E618" s="41">
        <f t="shared" si="132"/>
        <v>1</v>
      </c>
      <c r="F618" s="28">
        <v>10353235.620000001</v>
      </c>
      <c r="G618" s="28">
        <f t="shared" si="133"/>
        <v>10353235.620000001</v>
      </c>
      <c r="H618" s="6">
        <v>1</v>
      </c>
      <c r="I618" s="28">
        <f t="shared" si="134"/>
        <v>10353235.620000001</v>
      </c>
      <c r="J618" s="6"/>
      <c r="K618" s="27">
        <f t="shared" si="135"/>
        <v>0</v>
      </c>
      <c r="L618" s="44"/>
      <c r="M618" s="27">
        <f t="shared" si="136"/>
        <v>0</v>
      </c>
      <c r="N618" s="44"/>
      <c r="O618" s="27">
        <f t="shared" si="137"/>
        <v>0</v>
      </c>
      <c r="P618" s="6"/>
      <c r="Q618" s="27">
        <f t="shared" si="138"/>
        <v>0</v>
      </c>
      <c r="R618" s="6"/>
      <c r="S618" s="27">
        <f t="shared" si="139"/>
        <v>0</v>
      </c>
      <c r="T618" s="45"/>
      <c r="U618" s="27">
        <f t="shared" si="140"/>
        <v>0</v>
      </c>
      <c r="V618" s="6"/>
      <c r="W618" s="27">
        <f t="shared" si="141"/>
        <v>0</v>
      </c>
      <c r="X618" s="6"/>
      <c r="Y618" s="27">
        <f t="shared" si="142"/>
        <v>0</v>
      </c>
      <c r="Z618" s="23" t="s">
        <v>31</v>
      </c>
      <c r="AA618" s="1" t="s">
        <v>33</v>
      </c>
    </row>
    <row r="619" spans="1:27" ht="40.5" x14ac:dyDescent="0.25">
      <c r="A619" s="38">
        <v>617</v>
      </c>
      <c r="B619" s="46" t="s">
        <v>2321</v>
      </c>
      <c r="C619" s="40" t="s">
        <v>330</v>
      </c>
      <c r="D619" s="46" t="s">
        <v>359</v>
      </c>
      <c r="E619" s="41">
        <f t="shared" si="132"/>
        <v>1</v>
      </c>
      <c r="F619" s="28">
        <v>1097266.8700000001</v>
      </c>
      <c r="G619" s="28">
        <f t="shared" si="133"/>
        <v>1097266.8700000001</v>
      </c>
      <c r="H619" s="6">
        <v>1</v>
      </c>
      <c r="I619" s="28">
        <f t="shared" si="134"/>
        <v>1097266.8700000001</v>
      </c>
      <c r="J619" s="6"/>
      <c r="K619" s="27">
        <f t="shared" si="135"/>
        <v>0</v>
      </c>
      <c r="L619" s="44"/>
      <c r="M619" s="27">
        <f t="shared" si="136"/>
        <v>0</v>
      </c>
      <c r="N619" s="44"/>
      <c r="O619" s="27">
        <f t="shared" si="137"/>
        <v>0</v>
      </c>
      <c r="P619" s="6"/>
      <c r="Q619" s="27">
        <f t="shared" si="138"/>
        <v>0</v>
      </c>
      <c r="R619" s="6"/>
      <c r="S619" s="27">
        <f t="shared" si="139"/>
        <v>0</v>
      </c>
      <c r="T619" s="45"/>
      <c r="U619" s="27">
        <f t="shared" si="140"/>
        <v>0</v>
      </c>
      <c r="V619" s="6"/>
      <c r="W619" s="27">
        <f t="shared" si="141"/>
        <v>0</v>
      </c>
      <c r="X619" s="6"/>
      <c r="Y619" s="27">
        <f t="shared" si="142"/>
        <v>0</v>
      </c>
      <c r="Z619" s="23" t="s">
        <v>31</v>
      </c>
      <c r="AA619" s="1" t="s">
        <v>33</v>
      </c>
    </row>
    <row r="620" spans="1:27" ht="27" x14ac:dyDescent="0.25">
      <c r="A620" s="38">
        <v>618</v>
      </c>
      <c r="B620" s="48" t="s">
        <v>2322</v>
      </c>
      <c r="C620" s="40" t="s">
        <v>330</v>
      </c>
      <c r="D620" s="48" t="s">
        <v>2323</v>
      </c>
      <c r="E620" s="41">
        <f t="shared" si="132"/>
        <v>1</v>
      </c>
      <c r="F620" s="28">
        <v>1344805.91</v>
      </c>
      <c r="G620" s="28">
        <f t="shared" si="133"/>
        <v>1344805.91</v>
      </c>
      <c r="H620" s="6">
        <v>1</v>
      </c>
      <c r="I620" s="28">
        <f t="shared" si="134"/>
        <v>1344805.91</v>
      </c>
      <c r="J620" s="6"/>
      <c r="K620" s="27">
        <f t="shared" si="135"/>
        <v>0</v>
      </c>
      <c r="L620" s="44"/>
      <c r="M620" s="27">
        <f t="shared" si="136"/>
        <v>0</v>
      </c>
      <c r="N620" s="44"/>
      <c r="O620" s="27">
        <f t="shared" si="137"/>
        <v>0</v>
      </c>
      <c r="P620" s="6"/>
      <c r="Q620" s="27">
        <f t="shared" si="138"/>
        <v>0</v>
      </c>
      <c r="R620" s="6"/>
      <c r="S620" s="27">
        <f t="shared" si="139"/>
        <v>0</v>
      </c>
      <c r="T620" s="45"/>
      <c r="U620" s="27">
        <f t="shared" si="140"/>
        <v>0</v>
      </c>
      <c r="V620" s="6"/>
      <c r="W620" s="27">
        <f t="shared" si="141"/>
        <v>0</v>
      </c>
      <c r="X620" s="6"/>
      <c r="Y620" s="27">
        <f t="shared" si="142"/>
        <v>0</v>
      </c>
      <c r="Z620" s="23" t="s">
        <v>31</v>
      </c>
      <c r="AA620" s="1" t="s">
        <v>33</v>
      </c>
    </row>
    <row r="621" spans="1:27" x14ac:dyDescent="0.25">
      <c r="A621" s="38">
        <v>619</v>
      </c>
      <c r="B621" s="48" t="s">
        <v>2324</v>
      </c>
      <c r="C621" s="49" t="s">
        <v>46</v>
      </c>
      <c r="D621" s="48" t="s">
        <v>2325</v>
      </c>
      <c r="E621" s="41">
        <f t="shared" si="132"/>
        <v>1</v>
      </c>
      <c r="F621" s="28">
        <v>71400</v>
      </c>
      <c r="G621" s="28">
        <f t="shared" si="133"/>
        <v>71400</v>
      </c>
      <c r="H621" s="6"/>
      <c r="I621" s="28">
        <f t="shared" si="134"/>
        <v>0</v>
      </c>
      <c r="J621" s="6"/>
      <c r="K621" s="27">
        <f t="shared" si="135"/>
        <v>0</v>
      </c>
      <c r="L621" s="44"/>
      <c r="M621" s="27">
        <f t="shared" si="136"/>
        <v>0</v>
      </c>
      <c r="N621" s="44"/>
      <c r="O621" s="27">
        <f t="shared" si="137"/>
        <v>0</v>
      </c>
      <c r="P621" s="6">
        <v>1</v>
      </c>
      <c r="Q621" s="27">
        <f t="shared" si="138"/>
        <v>71400</v>
      </c>
      <c r="R621" s="6"/>
      <c r="S621" s="27">
        <f t="shared" si="139"/>
        <v>0</v>
      </c>
      <c r="T621" s="45"/>
      <c r="U621" s="27">
        <f t="shared" si="140"/>
        <v>0</v>
      </c>
      <c r="V621" s="6"/>
      <c r="W621" s="27">
        <f t="shared" si="141"/>
        <v>0</v>
      </c>
      <c r="X621" s="6"/>
      <c r="Y621" s="27">
        <f t="shared" si="142"/>
        <v>0</v>
      </c>
      <c r="Z621" s="23" t="s">
        <v>31</v>
      </c>
      <c r="AA621" s="1" t="s">
        <v>37</v>
      </c>
    </row>
    <row r="622" spans="1:27" x14ac:dyDescent="0.25">
      <c r="A622" s="38">
        <v>620</v>
      </c>
      <c r="B622" s="48" t="s">
        <v>2326</v>
      </c>
      <c r="C622" s="49" t="s">
        <v>46</v>
      </c>
      <c r="D622" s="48" t="s">
        <v>1426</v>
      </c>
      <c r="E622" s="41">
        <f t="shared" si="132"/>
        <v>1</v>
      </c>
      <c r="F622" s="28">
        <v>71400</v>
      </c>
      <c r="G622" s="28">
        <f t="shared" si="133"/>
        <v>71400</v>
      </c>
      <c r="H622" s="6"/>
      <c r="I622" s="28">
        <f t="shared" si="134"/>
        <v>0</v>
      </c>
      <c r="J622" s="6"/>
      <c r="K622" s="27">
        <f t="shared" si="135"/>
        <v>0</v>
      </c>
      <c r="L622" s="44"/>
      <c r="M622" s="27">
        <f t="shared" si="136"/>
        <v>0</v>
      </c>
      <c r="N622" s="44"/>
      <c r="O622" s="27">
        <f t="shared" si="137"/>
        <v>0</v>
      </c>
      <c r="P622" s="6">
        <v>1</v>
      </c>
      <c r="Q622" s="27">
        <f t="shared" si="138"/>
        <v>71400</v>
      </c>
      <c r="R622" s="6"/>
      <c r="S622" s="27">
        <f t="shared" si="139"/>
        <v>0</v>
      </c>
      <c r="T622" s="45"/>
      <c r="U622" s="27">
        <f t="shared" si="140"/>
        <v>0</v>
      </c>
      <c r="V622" s="6"/>
      <c r="W622" s="27">
        <f t="shared" si="141"/>
        <v>0</v>
      </c>
      <c r="X622" s="6"/>
      <c r="Y622" s="27">
        <f t="shared" si="142"/>
        <v>0</v>
      </c>
      <c r="Z622" s="23" t="s">
        <v>31</v>
      </c>
      <c r="AA622" s="1" t="s">
        <v>37</v>
      </c>
    </row>
    <row r="623" spans="1:27" x14ac:dyDescent="0.25">
      <c r="A623" s="38">
        <v>621</v>
      </c>
      <c r="B623" s="48" t="s">
        <v>2327</v>
      </c>
      <c r="C623" s="49" t="s">
        <v>46</v>
      </c>
      <c r="D623" s="48" t="s">
        <v>2325</v>
      </c>
      <c r="E623" s="41">
        <f t="shared" si="132"/>
        <v>2</v>
      </c>
      <c r="F623" s="28">
        <v>71400</v>
      </c>
      <c r="G623" s="28">
        <f t="shared" si="133"/>
        <v>142800</v>
      </c>
      <c r="H623" s="6"/>
      <c r="I623" s="28">
        <f t="shared" si="134"/>
        <v>0</v>
      </c>
      <c r="J623" s="6"/>
      <c r="K623" s="27">
        <f t="shared" si="135"/>
        <v>0</v>
      </c>
      <c r="L623" s="44"/>
      <c r="M623" s="27">
        <f t="shared" si="136"/>
        <v>0</v>
      </c>
      <c r="N623" s="44"/>
      <c r="O623" s="27">
        <f t="shared" si="137"/>
        <v>0</v>
      </c>
      <c r="P623" s="6">
        <v>2</v>
      </c>
      <c r="Q623" s="27">
        <f t="shared" si="138"/>
        <v>142800</v>
      </c>
      <c r="R623" s="6"/>
      <c r="S623" s="27">
        <f t="shared" si="139"/>
        <v>0</v>
      </c>
      <c r="T623" s="45"/>
      <c r="U623" s="27">
        <f t="shared" si="140"/>
        <v>0</v>
      </c>
      <c r="V623" s="6"/>
      <c r="W623" s="27">
        <f t="shared" si="141"/>
        <v>0</v>
      </c>
      <c r="X623" s="6"/>
      <c r="Y623" s="27">
        <f t="shared" si="142"/>
        <v>0</v>
      </c>
      <c r="Z623" s="23" t="s">
        <v>31</v>
      </c>
      <c r="AA623" s="1" t="s">
        <v>37</v>
      </c>
    </row>
    <row r="624" spans="1:27" x14ac:dyDescent="0.25">
      <c r="A624" s="38">
        <v>622</v>
      </c>
      <c r="B624" s="48" t="s">
        <v>2328</v>
      </c>
      <c r="C624" s="49" t="s">
        <v>46</v>
      </c>
      <c r="D624" s="48" t="s">
        <v>2325</v>
      </c>
      <c r="E624" s="41">
        <f t="shared" si="132"/>
        <v>2</v>
      </c>
      <c r="F624" s="28">
        <v>71400</v>
      </c>
      <c r="G624" s="28">
        <f t="shared" si="133"/>
        <v>142800</v>
      </c>
      <c r="H624" s="6"/>
      <c r="I624" s="28">
        <f t="shared" si="134"/>
        <v>0</v>
      </c>
      <c r="J624" s="6"/>
      <c r="K624" s="27">
        <f t="shared" si="135"/>
        <v>0</v>
      </c>
      <c r="L624" s="44"/>
      <c r="M624" s="27">
        <f t="shared" si="136"/>
        <v>0</v>
      </c>
      <c r="N624" s="44"/>
      <c r="O624" s="27">
        <f t="shared" si="137"/>
        <v>0</v>
      </c>
      <c r="P624" s="6">
        <v>2</v>
      </c>
      <c r="Q624" s="27">
        <f t="shared" si="138"/>
        <v>142800</v>
      </c>
      <c r="R624" s="6"/>
      <c r="S624" s="27">
        <f t="shared" si="139"/>
        <v>0</v>
      </c>
      <c r="T624" s="45"/>
      <c r="U624" s="27">
        <f t="shared" si="140"/>
        <v>0</v>
      </c>
      <c r="V624" s="6"/>
      <c r="W624" s="27">
        <f t="shared" si="141"/>
        <v>0</v>
      </c>
      <c r="X624" s="6"/>
      <c r="Y624" s="27">
        <f t="shared" si="142"/>
        <v>0</v>
      </c>
      <c r="Z624" s="23" t="s">
        <v>31</v>
      </c>
      <c r="AA624" s="1" t="s">
        <v>37</v>
      </c>
    </row>
    <row r="625" spans="1:27" x14ac:dyDescent="0.25">
      <c r="A625" s="38">
        <v>623</v>
      </c>
      <c r="B625" s="48" t="s">
        <v>2329</v>
      </c>
      <c r="C625" s="49" t="s">
        <v>46</v>
      </c>
      <c r="D625" s="48" t="s">
        <v>1426</v>
      </c>
      <c r="E625" s="41">
        <f t="shared" si="132"/>
        <v>1</v>
      </c>
      <c r="F625" s="28">
        <v>64260</v>
      </c>
      <c r="G625" s="28">
        <f t="shared" si="133"/>
        <v>64260</v>
      </c>
      <c r="H625" s="6"/>
      <c r="I625" s="28">
        <f t="shared" si="134"/>
        <v>0</v>
      </c>
      <c r="J625" s="6"/>
      <c r="K625" s="27">
        <f t="shared" si="135"/>
        <v>0</v>
      </c>
      <c r="L625" s="44"/>
      <c r="M625" s="27">
        <f t="shared" si="136"/>
        <v>0</v>
      </c>
      <c r="N625" s="44"/>
      <c r="O625" s="27">
        <f t="shared" si="137"/>
        <v>0</v>
      </c>
      <c r="P625" s="6">
        <v>1</v>
      </c>
      <c r="Q625" s="27">
        <f t="shared" si="138"/>
        <v>64260</v>
      </c>
      <c r="R625" s="6"/>
      <c r="S625" s="27">
        <f t="shared" si="139"/>
        <v>0</v>
      </c>
      <c r="T625" s="45"/>
      <c r="U625" s="27">
        <f t="shared" si="140"/>
        <v>0</v>
      </c>
      <c r="V625" s="6"/>
      <c r="W625" s="27">
        <f t="shared" si="141"/>
        <v>0</v>
      </c>
      <c r="X625" s="6"/>
      <c r="Y625" s="27">
        <f t="shared" si="142"/>
        <v>0</v>
      </c>
      <c r="Z625" s="23" t="s">
        <v>31</v>
      </c>
      <c r="AA625" s="1" t="s">
        <v>37</v>
      </c>
    </row>
    <row r="626" spans="1:27" x14ac:dyDescent="0.25">
      <c r="A626" s="38">
        <v>624</v>
      </c>
      <c r="B626" s="48" t="s">
        <v>2330</v>
      </c>
      <c r="C626" s="49" t="s">
        <v>46</v>
      </c>
      <c r="D626" s="48" t="s">
        <v>359</v>
      </c>
      <c r="E626" s="41">
        <f t="shared" si="132"/>
        <v>3</v>
      </c>
      <c r="F626" s="28">
        <v>95200</v>
      </c>
      <c r="G626" s="28">
        <f t="shared" si="133"/>
        <v>285600</v>
      </c>
      <c r="H626" s="6"/>
      <c r="I626" s="28">
        <f t="shared" si="134"/>
        <v>0</v>
      </c>
      <c r="J626" s="6"/>
      <c r="K626" s="27">
        <f t="shared" si="135"/>
        <v>0</v>
      </c>
      <c r="L626" s="44"/>
      <c r="M626" s="27">
        <f t="shared" si="136"/>
        <v>0</v>
      </c>
      <c r="N626" s="44"/>
      <c r="O626" s="27">
        <f t="shared" si="137"/>
        <v>0</v>
      </c>
      <c r="P626" s="6">
        <v>3</v>
      </c>
      <c r="Q626" s="27">
        <f t="shared" si="138"/>
        <v>285600</v>
      </c>
      <c r="R626" s="6"/>
      <c r="S626" s="27">
        <f t="shared" si="139"/>
        <v>0</v>
      </c>
      <c r="T626" s="45"/>
      <c r="U626" s="27">
        <f t="shared" si="140"/>
        <v>0</v>
      </c>
      <c r="V626" s="6"/>
      <c r="W626" s="27">
        <f t="shared" si="141"/>
        <v>0</v>
      </c>
      <c r="X626" s="6"/>
      <c r="Y626" s="27">
        <f t="shared" si="142"/>
        <v>0</v>
      </c>
      <c r="Z626" s="23" t="s">
        <v>31</v>
      </c>
      <c r="AA626" s="1" t="s">
        <v>37</v>
      </c>
    </row>
    <row r="627" spans="1:27" x14ac:dyDescent="0.25">
      <c r="A627" s="38">
        <v>625</v>
      </c>
      <c r="B627" s="48" t="s">
        <v>2331</v>
      </c>
      <c r="C627" s="49" t="s">
        <v>46</v>
      </c>
      <c r="D627" s="48" t="s">
        <v>359</v>
      </c>
      <c r="E627" s="41">
        <f t="shared" si="132"/>
        <v>3</v>
      </c>
      <c r="F627" s="28">
        <v>123760</v>
      </c>
      <c r="G627" s="28">
        <f t="shared" si="133"/>
        <v>371280</v>
      </c>
      <c r="H627" s="6"/>
      <c r="I627" s="28">
        <f t="shared" si="134"/>
        <v>0</v>
      </c>
      <c r="J627" s="6"/>
      <c r="K627" s="27">
        <f t="shared" si="135"/>
        <v>0</v>
      </c>
      <c r="L627" s="44"/>
      <c r="M627" s="27">
        <f t="shared" si="136"/>
        <v>0</v>
      </c>
      <c r="N627" s="44"/>
      <c r="O627" s="27">
        <f t="shared" si="137"/>
        <v>0</v>
      </c>
      <c r="P627" s="6">
        <v>3</v>
      </c>
      <c r="Q627" s="27">
        <f t="shared" si="138"/>
        <v>371280</v>
      </c>
      <c r="R627" s="6"/>
      <c r="S627" s="27">
        <f t="shared" si="139"/>
        <v>0</v>
      </c>
      <c r="T627" s="45"/>
      <c r="U627" s="27">
        <f t="shared" si="140"/>
        <v>0</v>
      </c>
      <c r="V627" s="6"/>
      <c r="W627" s="27">
        <f t="shared" si="141"/>
        <v>0</v>
      </c>
      <c r="X627" s="6"/>
      <c r="Y627" s="27">
        <f t="shared" si="142"/>
        <v>0</v>
      </c>
      <c r="Z627" s="23" t="s">
        <v>31</v>
      </c>
      <c r="AA627" s="1" t="s">
        <v>37</v>
      </c>
    </row>
    <row r="628" spans="1:27" x14ac:dyDescent="0.25">
      <c r="A628" s="38">
        <v>626</v>
      </c>
      <c r="B628" s="48" t="s">
        <v>2332</v>
      </c>
      <c r="C628" s="49" t="s">
        <v>46</v>
      </c>
      <c r="D628" s="48" t="s">
        <v>359</v>
      </c>
      <c r="E628" s="41">
        <f t="shared" si="132"/>
        <v>3</v>
      </c>
      <c r="F628" s="28">
        <v>16660</v>
      </c>
      <c r="G628" s="28">
        <f t="shared" si="133"/>
        <v>49980</v>
      </c>
      <c r="H628" s="6"/>
      <c r="I628" s="28">
        <f t="shared" si="134"/>
        <v>0</v>
      </c>
      <c r="J628" s="6"/>
      <c r="K628" s="27">
        <f t="shared" si="135"/>
        <v>0</v>
      </c>
      <c r="L628" s="44"/>
      <c r="M628" s="27">
        <f t="shared" si="136"/>
        <v>0</v>
      </c>
      <c r="N628" s="44"/>
      <c r="O628" s="27">
        <f t="shared" si="137"/>
        <v>0</v>
      </c>
      <c r="P628" s="6">
        <v>3</v>
      </c>
      <c r="Q628" s="27">
        <f t="shared" si="138"/>
        <v>49980</v>
      </c>
      <c r="R628" s="6"/>
      <c r="S628" s="27">
        <f t="shared" si="139"/>
        <v>0</v>
      </c>
      <c r="T628" s="45"/>
      <c r="U628" s="27">
        <f t="shared" si="140"/>
        <v>0</v>
      </c>
      <c r="V628" s="6"/>
      <c r="W628" s="27">
        <f t="shared" si="141"/>
        <v>0</v>
      </c>
      <c r="X628" s="6"/>
      <c r="Y628" s="27">
        <f t="shared" si="142"/>
        <v>0</v>
      </c>
      <c r="Z628" s="23" t="s">
        <v>31</v>
      </c>
      <c r="AA628" s="1" t="s">
        <v>37</v>
      </c>
    </row>
    <row r="629" spans="1:27" ht="27" x14ac:dyDescent="0.25">
      <c r="A629" s="38">
        <v>627</v>
      </c>
      <c r="B629" s="48" t="s">
        <v>2333</v>
      </c>
      <c r="C629" s="49" t="s">
        <v>2334</v>
      </c>
      <c r="D629" s="48" t="s">
        <v>2335</v>
      </c>
      <c r="E629" s="41">
        <f t="shared" ref="E629:E634" si="143">+H629+J629+L629+N629+P629+R629+T629+V629+X629</f>
        <v>1</v>
      </c>
      <c r="F629" s="28">
        <v>282030</v>
      </c>
      <c r="G629" s="28">
        <f t="shared" ref="G629:G634" si="144">+IFERROR(E629*F629," ")</f>
        <v>282030</v>
      </c>
      <c r="H629" s="6"/>
      <c r="I629" s="28">
        <f t="shared" ref="I629:I634" si="145">+IFERROR(H629*$F629," ")</f>
        <v>0</v>
      </c>
      <c r="J629" s="6"/>
      <c r="K629" s="27">
        <f t="shared" ref="K629:K634" si="146">+IFERROR(J629*$F629," ")</f>
        <v>0</v>
      </c>
      <c r="L629" s="44"/>
      <c r="M629" s="27">
        <f t="shared" ref="M629:M633" si="147">+IFERROR(L629*$F629," ")</f>
        <v>0</v>
      </c>
      <c r="N629" s="44"/>
      <c r="O629" s="27">
        <f t="shared" ref="O629:O634" si="148">+IFERROR(N629*$F629," ")</f>
        <v>0</v>
      </c>
      <c r="P629" s="6">
        <v>1</v>
      </c>
      <c r="Q629" s="27">
        <f t="shared" ref="Q629:Q634" si="149">+IFERROR(P629*$F629," ")</f>
        <v>282030</v>
      </c>
      <c r="R629" s="6"/>
      <c r="S629" s="27">
        <f t="shared" ref="S629:S634" si="150">+IFERROR(R629*$F629," ")</f>
        <v>0</v>
      </c>
      <c r="T629" s="45"/>
      <c r="U629" s="27">
        <f t="shared" ref="U629:U634" si="151">+IFERROR(T629*$F629," ")</f>
        <v>0</v>
      </c>
      <c r="V629" s="6"/>
      <c r="W629" s="27">
        <f t="shared" ref="W629:W634" si="152">+IFERROR(V629*$F629," ")</f>
        <v>0</v>
      </c>
      <c r="X629" s="6"/>
      <c r="Y629" s="27">
        <f t="shared" ref="Y629:Y634" si="153">+IFERROR(X629*$F629," ")</f>
        <v>0</v>
      </c>
      <c r="Z629" s="23" t="s">
        <v>31</v>
      </c>
      <c r="AA629" s="1" t="s">
        <v>37</v>
      </c>
    </row>
    <row r="630" spans="1:27" ht="27" x14ac:dyDescent="0.25">
      <c r="A630" s="38">
        <v>628</v>
      </c>
      <c r="B630" s="48" t="s">
        <v>2336</v>
      </c>
      <c r="C630" s="49" t="s">
        <v>2337</v>
      </c>
      <c r="D630" s="48" t="s">
        <v>2335</v>
      </c>
      <c r="E630" s="41">
        <f t="shared" si="143"/>
        <v>1</v>
      </c>
      <c r="F630" s="28">
        <v>297500</v>
      </c>
      <c r="G630" s="28">
        <f t="shared" si="144"/>
        <v>297500</v>
      </c>
      <c r="H630" s="6"/>
      <c r="I630" s="28">
        <f t="shared" si="145"/>
        <v>0</v>
      </c>
      <c r="J630" s="6"/>
      <c r="K630" s="27">
        <f t="shared" si="146"/>
        <v>0</v>
      </c>
      <c r="L630" s="44"/>
      <c r="M630" s="27">
        <f t="shared" si="147"/>
        <v>0</v>
      </c>
      <c r="N630" s="44"/>
      <c r="O630" s="27">
        <f t="shared" si="148"/>
        <v>0</v>
      </c>
      <c r="P630" s="6">
        <v>1</v>
      </c>
      <c r="Q630" s="27">
        <f t="shared" si="149"/>
        <v>297500</v>
      </c>
      <c r="R630" s="6"/>
      <c r="S630" s="27">
        <f t="shared" si="150"/>
        <v>0</v>
      </c>
      <c r="T630" s="45"/>
      <c r="U630" s="27">
        <f t="shared" si="151"/>
        <v>0</v>
      </c>
      <c r="V630" s="6"/>
      <c r="W630" s="27">
        <f t="shared" si="152"/>
        <v>0</v>
      </c>
      <c r="X630" s="6"/>
      <c r="Y630" s="27">
        <f t="shared" si="153"/>
        <v>0</v>
      </c>
      <c r="Z630" s="23" t="s">
        <v>31</v>
      </c>
      <c r="AA630" s="1" t="s">
        <v>37</v>
      </c>
    </row>
    <row r="631" spans="1:27" ht="27" x14ac:dyDescent="0.25">
      <c r="A631" s="38">
        <v>629</v>
      </c>
      <c r="B631" s="48" t="s">
        <v>2338</v>
      </c>
      <c r="C631" s="49" t="s">
        <v>1545</v>
      </c>
      <c r="D631" s="48" t="s">
        <v>1373</v>
      </c>
      <c r="E631" s="41">
        <f t="shared" si="143"/>
        <v>1</v>
      </c>
      <c r="F631" s="28">
        <v>309400</v>
      </c>
      <c r="G631" s="28">
        <f t="shared" si="144"/>
        <v>309400</v>
      </c>
      <c r="H631" s="6"/>
      <c r="I631" s="28">
        <f t="shared" si="145"/>
        <v>0</v>
      </c>
      <c r="J631" s="6"/>
      <c r="K631" s="27">
        <f t="shared" si="146"/>
        <v>0</v>
      </c>
      <c r="L631" s="44"/>
      <c r="M631" s="27">
        <f t="shared" si="147"/>
        <v>0</v>
      </c>
      <c r="N631" s="44"/>
      <c r="O631" s="27">
        <f t="shared" si="148"/>
        <v>0</v>
      </c>
      <c r="P631" s="6">
        <v>1</v>
      </c>
      <c r="Q631" s="27">
        <f t="shared" si="149"/>
        <v>309400</v>
      </c>
      <c r="R631" s="6"/>
      <c r="S631" s="27">
        <f t="shared" si="150"/>
        <v>0</v>
      </c>
      <c r="T631" s="45"/>
      <c r="U631" s="27">
        <f t="shared" si="151"/>
        <v>0</v>
      </c>
      <c r="V631" s="6"/>
      <c r="W631" s="27">
        <f t="shared" si="152"/>
        <v>0</v>
      </c>
      <c r="X631" s="6"/>
      <c r="Y631" s="27">
        <f t="shared" si="153"/>
        <v>0</v>
      </c>
      <c r="Z631" s="23" t="s">
        <v>31</v>
      </c>
      <c r="AA631" s="1" t="s">
        <v>37</v>
      </c>
    </row>
    <row r="632" spans="1:27" ht="27" x14ac:dyDescent="0.25">
      <c r="A632" s="38">
        <v>630</v>
      </c>
      <c r="B632" s="48" t="s">
        <v>2339</v>
      </c>
      <c r="C632" s="49" t="s">
        <v>2340</v>
      </c>
      <c r="D632" s="48" t="s">
        <v>359</v>
      </c>
      <c r="E632" s="41">
        <f t="shared" si="143"/>
        <v>11</v>
      </c>
      <c r="F632" s="28">
        <v>282030</v>
      </c>
      <c r="G632" s="28">
        <f t="shared" si="144"/>
        <v>3102330</v>
      </c>
      <c r="H632" s="6"/>
      <c r="I632" s="28">
        <f t="shared" si="145"/>
        <v>0</v>
      </c>
      <c r="J632" s="6"/>
      <c r="K632" s="27">
        <f t="shared" si="146"/>
        <v>0</v>
      </c>
      <c r="L632" s="44"/>
      <c r="M632" s="27">
        <f t="shared" si="147"/>
        <v>0</v>
      </c>
      <c r="N632" s="44"/>
      <c r="O632" s="27">
        <f t="shared" si="148"/>
        <v>0</v>
      </c>
      <c r="P632" s="6">
        <v>1</v>
      </c>
      <c r="Q632" s="27">
        <f t="shared" si="149"/>
        <v>282030</v>
      </c>
      <c r="R632" s="6"/>
      <c r="S632" s="27">
        <f t="shared" si="150"/>
        <v>0</v>
      </c>
      <c r="T632" s="45"/>
      <c r="U632" s="27">
        <f t="shared" si="151"/>
        <v>0</v>
      </c>
      <c r="V632" s="6">
        <v>10</v>
      </c>
      <c r="W632" s="27">
        <f t="shared" si="152"/>
        <v>2820300</v>
      </c>
      <c r="X632" s="6"/>
      <c r="Y632" s="27">
        <f t="shared" si="153"/>
        <v>0</v>
      </c>
      <c r="Z632" s="23" t="s">
        <v>32</v>
      </c>
      <c r="AA632" s="1" t="s">
        <v>37</v>
      </c>
    </row>
    <row r="633" spans="1:27" ht="54" x14ac:dyDescent="0.25">
      <c r="A633" s="38">
        <v>631</v>
      </c>
      <c r="B633" s="48" t="s">
        <v>2341</v>
      </c>
      <c r="C633" s="49" t="s">
        <v>46</v>
      </c>
      <c r="D633" s="48" t="s">
        <v>1362</v>
      </c>
      <c r="E633" s="41">
        <f t="shared" si="143"/>
        <v>1</v>
      </c>
      <c r="F633" s="28">
        <v>699720</v>
      </c>
      <c r="G633" s="28">
        <f t="shared" si="144"/>
        <v>699720</v>
      </c>
      <c r="H633" s="6"/>
      <c r="I633" s="28">
        <f t="shared" si="145"/>
        <v>0</v>
      </c>
      <c r="J633" s="6"/>
      <c r="K633" s="27">
        <f t="shared" si="146"/>
        <v>0</v>
      </c>
      <c r="L633" s="44"/>
      <c r="M633" s="27">
        <f t="shared" si="147"/>
        <v>0</v>
      </c>
      <c r="N633" s="44"/>
      <c r="O633" s="27">
        <f t="shared" si="148"/>
        <v>0</v>
      </c>
      <c r="P633" s="6">
        <v>1</v>
      </c>
      <c r="Q633" s="27">
        <f t="shared" si="149"/>
        <v>699720</v>
      </c>
      <c r="R633" s="6"/>
      <c r="S633" s="27">
        <f t="shared" si="150"/>
        <v>0</v>
      </c>
      <c r="T633" s="45"/>
      <c r="U633" s="27">
        <f t="shared" si="151"/>
        <v>0</v>
      </c>
      <c r="V633" s="6"/>
      <c r="W633" s="27">
        <f t="shared" si="152"/>
        <v>0</v>
      </c>
      <c r="X633" s="6"/>
      <c r="Y633" s="27">
        <f t="shared" si="153"/>
        <v>0</v>
      </c>
      <c r="Z633" s="23" t="s">
        <v>31</v>
      </c>
      <c r="AA633" s="1" t="s">
        <v>37</v>
      </c>
    </row>
    <row r="634" spans="1:27" ht="40.5" x14ac:dyDescent="0.25">
      <c r="A634" s="38">
        <v>632</v>
      </c>
      <c r="B634" s="48" t="s">
        <v>2342</v>
      </c>
      <c r="C634" s="49" t="s">
        <v>491</v>
      </c>
      <c r="D634" s="48" t="s">
        <v>234</v>
      </c>
      <c r="E634" s="41">
        <f t="shared" si="143"/>
        <v>1</v>
      </c>
      <c r="F634" s="28">
        <v>26354803.066666666</v>
      </c>
      <c r="G634" s="28">
        <f t="shared" si="144"/>
        <v>26354803.066666666</v>
      </c>
      <c r="H634" s="6"/>
      <c r="I634" s="28">
        <f t="shared" si="145"/>
        <v>0</v>
      </c>
      <c r="J634" s="6"/>
      <c r="K634" s="27">
        <f t="shared" si="146"/>
        <v>0</v>
      </c>
      <c r="L634" s="86"/>
      <c r="M634" s="27">
        <f>+IFERROR(L634*$F634," ")</f>
        <v>0</v>
      </c>
      <c r="N634" s="44"/>
      <c r="O634" s="27">
        <f t="shared" si="148"/>
        <v>0</v>
      </c>
      <c r="P634" s="6">
        <v>1</v>
      </c>
      <c r="Q634" s="27">
        <f t="shared" si="149"/>
        <v>26354803.066666666</v>
      </c>
      <c r="R634" s="6"/>
      <c r="S634" s="27">
        <f t="shared" si="150"/>
        <v>0</v>
      </c>
      <c r="T634" s="45"/>
      <c r="U634" s="27">
        <f t="shared" si="151"/>
        <v>0</v>
      </c>
      <c r="V634" s="6"/>
      <c r="W634" s="27">
        <f t="shared" si="152"/>
        <v>0</v>
      </c>
      <c r="X634" s="6"/>
      <c r="Y634" s="27">
        <f t="shared" si="153"/>
        <v>0</v>
      </c>
      <c r="Z634" s="23" t="s">
        <v>31</v>
      </c>
      <c r="AA634" s="1" t="s">
        <v>37</v>
      </c>
    </row>
    <row r="635" spans="1:27" x14ac:dyDescent="0.25">
      <c r="G635" s="11">
        <f>SUBTOTAL(9,G3:G634)</f>
        <v>2637330236.4334192</v>
      </c>
      <c r="H635" s="9"/>
      <c r="I635" s="18">
        <f>SUBTOTAL(9,I3:I634)</f>
        <v>258622021.66422373</v>
      </c>
      <c r="J635" s="13"/>
      <c r="K635" s="18">
        <f>SUBTOTAL(9,K3:K634)</f>
        <v>301682455.39104241</v>
      </c>
      <c r="L635" s="17"/>
      <c r="M635" s="19">
        <f>SUBTOTAL(9,M3:M634)</f>
        <v>255378386.88922217</v>
      </c>
      <c r="N635" s="8"/>
      <c r="O635" s="7">
        <f>SUBTOTAL(9,O3:O634)</f>
        <v>2419719.6952235643</v>
      </c>
      <c r="P635" s="9"/>
      <c r="Q635" s="7">
        <f>SUBTOTAL(9,Q3:Q634)</f>
        <v>225999289.73336256</v>
      </c>
      <c r="R635" s="9"/>
      <c r="S635" s="7">
        <f>SUBTOTAL(9,S3:S634)</f>
        <v>169021593.10786179</v>
      </c>
      <c r="T635" s="21"/>
      <c r="U635" s="7">
        <f>SUBTOTAL(9,U3:U634)</f>
        <v>149985328.59131849</v>
      </c>
      <c r="V635" s="9"/>
      <c r="W635" s="7">
        <f>SUBTOTAL(9,W3:W634)</f>
        <v>256612997.89134482</v>
      </c>
      <c r="X635" s="9"/>
      <c r="Y635" s="7">
        <f>SUBTOTAL(9,Y3:Y634)</f>
        <v>1013337725.5028187</v>
      </c>
      <c r="Z635" s="23"/>
    </row>
    <row r="636" spans="1:27" x14ac:dyDescent="0.25">
      <c r="G636" s="36"/>
    </row>
  </sheetData>
  <autoFilter ref="A2:AA634"/>
  <conditionalFormatting sqref="D369">
    <cfRule type="containsErrors" dxfId="13" priority="24">
      <formula>ISERROR(D369)</formula>
    </cfRule>
  </conditionalFormatting>
  <conditionalFormatting sqref="D370">
    <cfRule type="containsErrors" dxfId="12" priority="22">
      <formula>ISERROR(D370)</formula>
    </cfRule>
  </conditionalFormatting>
  <conditionalFormatting sqref="D371">
    <cfRule type="containsErrors" dxfId="11" priority="21">
      <formula>ISERROR(D371)</formula>
    </cfRule>
  </conditionalFormatting>
  <conditionalFormatting sqref="D372">
    <cfRule type="containsErrors" dxfId="10" priority="20">
      <formula>ISERROR(D372)</formula>
    </cfRule>
  </conditionalFormatting>
  <conditionalFormatting sqref="B370">
    <cfRule type="containsErrors" dxfId="9" priority="15">
      <formula>ISERROR(B370)</formula>
    </cfRule>
  </conditionalFormatting>
  <conditionalFormatting sqref="B371">
    <cfRule type="containsErrors" dxfId="8" priority="14">
      <formula>ISERROR(B371)</formula>
    </cfRule>
  </conditionalFormatting>
  <conditionalFormatting sqref="B372">
    <cfRule type="containsErrors" dxfId="7" priority="13">
      <formula>ISERROR(B372)</formula>
    </cfRule>
  </conditionalFormatting>
  <conditionalFormatting sqref="B505">
    <cfRule type="duplicateValues" dxfId="6" priority="12"/>
  </conditionalFormatting>
  <conditionalFormatting sqref="B455">
    <cfRule type="duplicateValues" dxfId="5" priority="10"/>
  </conditionalFormatting>
  <conditionalFormatting sqref="B498">
    <cfRule type="duplicateValues" dxfId="4" priority="9"/>
  </conditionalFormatting>
  <conditionalFormatting sqref="B67">
    <cfRule type="duplicateValues" dxfId="3" priority="8"/>
  </conditionalFormatting>
  <conditionalFormatting sqref="B68">
    <cfRule type="duplicateValues" dxfId="2" priority="7"/>
  </conditionalFormatting>
  <conditionalFormatting sqref="B69">
    <cfRule type="duplicateValues" dxfId="1" priority="6"/>
  </conditionalFormatting>
  <conditionalFormatting sqref="B506:B507">
    <cfRule type="duplicateValues" dxfId="0" priority="98"/>
  </conditionalFormatting>
  <pageMargins left="0.7" right="0.7" top="0.75" bottom="0.75" header="0.3" footer="0.3"/>
  <pageSetup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Hoja1!$C$3:$C$4</xm:f>
          </x14:formula1>
          <xm:sqref>Z3:Z634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C4"/>
  <sheetViews>
    <sheetView workbookViewId="0">
      <selection activeCell="E37" sqref="E37:E39"/>
    </sheetView>
  </sheetViews>
  <sheetFormatPr baseColWidth="10" defaultColWidth="11.42578125" defaultRowHeight="15" x14ac:dyDescent="0.25"/>
  <sheetData>
    <row r="3" spans="3:3" x14ac:dyDescent="0.25">
      <c r="C3" t="s">
        <v>31</v>
      </c>
    </row>
    <row r="4" spans="3:3" x14ac:dyDescent="0.25">
      <c r="C4" t="s">
        <v>32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Distribución reactivos</vt:lpstr>
      <vt:lpstr>Distribución elementos</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David Romero Jara</dc:creator>
  <cp:keywords/>
  <dc:description/>
  <cp:lastModifiedBy>Myriam Rojas Moncada</cp:lastModifiedBy>
  <cp:revision/>
  <dcterms:created xsi:type="dcterms:W3CDTF">2022-02-24T16:21:59Z</dcterms:created>
  <dcterms:modified xsi:type="dcterms:W3CDTF">2022-07-22T21:22:17Z</dcterms:modified>
  <cp:category/>
  <cp:contentStatus/>
</cp:coreProperties>
</file>