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eto\Desktop\DANE\2022\PROCESOS\MTTO PLANTA FISICA DANE\DOCS MTTO PLANTA V6\"/>
    </mc:Choice>
  </mc:AlternateContent>
  <xr:revisionPtr revIDLastSave="0" documentId="13_ncr:1_{227E90C3-937F-4AE2-B526-DD9DFDDB33C2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Estudio de Mercado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18" i="4" l="1"/>
  <c r="L18" i="4" s="1"/>
  <c r="L34" i="4" s="1"/>
  <c r="K38" i="4"/>
  <c r="K37" i="4"/>
  <c r="K36" i="4"/>
  <c r="L33" i="4"/>
  <c r="L32" i="4"/>
  <c r="L31" i="4"/>
  <c r="L29" i="4"/>
  <c r="L28" i="4"/>
  <c r="L27" i="4"/>
  <c r="L26" i="4"/>
  <c r="L24" i="4"/>
  <c r="L23" i="4"/>
  <c r="L21" i="4"/>
  <c r="L20" i="4"/>
  <c r="L19" i="4"/>
  <c r="K33" i="4"/>
  <c r="K32" i="4"/>
  <c r="K31" i="4"/>
  <c r="K29" i="4"/>
  <c r="K28" i="4"/>
  <c r="K27" i="4"/>
  <c r="K26" i="4"/>
  <c r="K24" i="4"/>
  <c r="K23" i="4"/>
  <c r="K21" i="4"/>
  <c r="K20" i="4"/>
  <c r="K19" i="4"/>
  <c r="L37" i="4" l="1"/>
  <c r="L38" i="4"/>
  <c r="L40" i="4" s="1"/>
  <c r="L36" i="4"/>
  <c r="L42" i="4" s="1"/>
  <c r="J33" i="4"/>
  <c r="I33" i="4" l="1"/>
  <c r="I32" i="4"/>
  <c r="I31" i="4"/>
  <c r="I29" i="4"/>
  <c r="I28" i="4"/>
  <c r="I27" i="4"/>
  <c r="I26" i="4"/>
  <c r="G33" i="4"/>
  <c r="G32" i="4"/>
  <c r="G31" i="4"/>
  <c r="G29" i="4"/>
  <c r="G28" i="4"/>
  <c r="G27" i="4"/>
  <c r="G26" i="4"/>
  <c r="J32" i="4"/>
  <c r="J31" i="4"/>
  <c r="J27" i="4"/>
  <c r="J28" i="4"/>
  <c r="J29" i="4"/>
  <c r="J26" i="4"/>
  <c r="J24" i="4"/>
  <c r="E32" i="4"/>
  <c r="E33" i="4"/>
  <c r="E31" i="4"/>
  <c r="E27" i="4"/>
  <c r="E28" i="4"/>
  <c r="E29" i="4"/>
  <c r="E26" i="4"/>
  <c r="I24" i="4"/>
  <c r="G24" i="4"/>
  <c r="E24" i="4"/>
  <c r="J23" i="4"/>
  <c r="I23" i="4"/>
  <c r="G23" i="4"/>
  <c r="E23" i="4"/>
  <c r="J21" i="4"/>
  <c r="J20" i="4"/>
  <c r="J19" i="4"/>
  <c r="J18" i="4"/>
  <c r="I18" i="4"/>
  <c r="I19" i="4"/>
  <c r="I20" i="4"/>
  <c r="I21" i="4"/>
  <c r="G18" i="4"/>
  <c r="G19" i="4"/>
  <c r="G20" i="4"/>
  <c r="G21" i="4"/>
  <c r="E18" i="4"/>
  <c r="E19" i="4"/>
  <c r="E20" i="4"/>
  <c r="E21" i="4"/>
  <c r="I34" i="4" l="1"/>
  <c r="I36" i="4" s="1"/>
  <c r="G34" i="4"/>
  <c r="G37" i="4" s="1"/>
  <c r="E34" i="4"/>
  <c r="E38" i="4" s="1"/>
  <c r="E40" i="4" s="1"/>
  <c r="E37" i="4" l="1"/>
  <c r="E36" i="4"/>
  <c r="G36" i="4"/>
  <c r="I37" i="4"/>
  <c r="I38" i="4"/>
  <c r="I40" i="4" s="1"/>
  <c r="G38" i="4"/>
  <c r="G40" i="4" s="1"/>
  <c r="L52" i="4" l="1"/>
  <c r="E42" i="4"/>
  <c r="I42" i="4"/>
  <c r="G42" i="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Edilberto Pena Romero</author>
  </authors>
  <commentList>
    <comment ref="D12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Edilberto Pena Romero:</t>
        </r>
        <r>
          <rPr>
            <sz val="9"/>
            <color indexed="81"/>
            <rFont val="Tahoma"/>
            <family val="2"/>
          </rPr>
          <t xml:space="preserve">
LUXOR ARQUITECTOS.A.S.</t>
        </r>
      </text>
    </comment>
    <comment ref="F12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Edilberto Pena Romero:</t>
        </r>
        <r>
          <rPr>
            <sz val="9"/>
            <color indexed="81"/>
            <rFont val="Tahoma"/>
            <family val="2"/>
          </rPr>
          <t xml:space="preserve">
ARQUITECTURA MAS EFICIENTE S.A.S.</t>
        </r>
      </text>
    </comment>
    <comment ref="H12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Edilberto Pena Romero:</t>
        </r>
        <r>
          <rPr>
            <sz val="9"/>
            <color indexed="81"/>
            <rFont val="Tahoma"/>
            <family val="2"/>
          </rPr>
          <t xml:space="preserve">
WNM IGENIEROS SAS.</t>
        </r>
      </text>
    </comment>
  </commentList>
</comments>
</file>

<file path=xl/sharedStrings.xml><?xml version="1.0" encoding="utf-8"?>
<sst xmlns="http://schemas.openxmlformats.org/spreadsheetml/2006/main" count="79" uniqueCount="56">
  <si>
    <t xml:space="preserve">CONSOLIDADO ESTUDIO DE LA OFERTA </t>
  </si>
  <si>
    <r>
      <t xml:space="preserve">CODIGO: </t>
    </r>
    <r>
      <rPr>
        <sz val="11"/>
        <rFont val="Arial"/>
        <family val="2"/>
      </rPr>
      <t>GCO-010-MOT-001-r 019</t>
    </r>
  </si>
  <si>
    <r>
      <t xml:space="preserve">VERSION: </t>
    </r>
    <r>
      <rPr>
        <sz val="11"/>
        <rFont val="Arial"/>
        <family val="2"/>
      </rPr>
      <t>03</t>
    </r>
  </si>
  <si>
    <t>CONSOLIDADO ESTUDIO DE LA OFERTA - (Precio promedio arrojado por el Estudio de Mercado)</t>
  </si>
  <si>
    <t xml:space="preserve">VALORES DEL MERCADO </t>
  </si>
  <si>
    <t xml:space="preserve">Elaborado por: </t>
  </si>
  <si>
    <t>Dependencia:</t>
  </si>
  <si>
    <t>Fecha de envío de las solicitudes de cotización:</t>
  </si>
  <si>
    <t xml:space="preserve">Enviado a: </t>
  </si>
  <si>
    <t>Fecha de Elaboración Estudio de Mercado:</t>
  </si>
  <si>
    <t>Objeto del contrato:</t>
  </si>
  <si>
    <t>DESCRIPCIÓN DEL SERVICIO</t>
  </si>
  <si>
    <t>UNIDAD DE MEDIDA</t>
  </si>
  <si>
    <t>COTIZACIÓN 1</t>
  </si>
  <si>
    <t>COTIZACIÓN 2</t>
  </si>
  <si>
    <t>Fecha  Recibo Cotización</t>
  </si>
  <si>
    <t>SUBTOTAL</t>
  </si>
  <si>
    <t>M2</t>
  </si>
  <si>
    <t>Administración</t>
  </si>
  <si>
    <t xml:space="preserve">Imprevistos </t>
  </si>
  <si>
    <t>Utilidad</t>
  </si>
  <si>
    <t>IVA utilidad</t>
  </si>
  <si>
    <t>TOTAL</t>
  </si>
  <si>
    <t>GIT Infraestructura - Área Administrativa</t>
  </si>
  <si>
    <t>COTIZACIÓN 3</t>
  </si>
  <si>
    <t>VALOR UNITARIO PROMEDIO</t>
  </si>
  <si>
    <t>VALOR TOTAL PROMEDIO POR ÍTEM (PARA CANTIDAD REQUERIDA)</t>
  </si>
  <si>
    <t>Arq. Edilberto Peña Romero</t>
  </si>
  <si>
    <t>ML</t>
  </si>
  <si>
    <t>UN</t>
  </si>
  <si>
    <t>CANTIDAD</t>
  </si>
  <si>
    <t>OBSERVACIONES:</t>
  </si>
  <si>
    <t>VER COTIZACIÓN</t>
  </si>
  <si>
    <t>APERTURA DE PASE (HUECO) SOBRE MURO Y VIGA CANAL PARA INSTALACIÓN DE BAJANTE DE AGUAS LLUVIAS SOBRE FACHADA DEL EDIFICIO. (APROXIMADAMENTE 0.60CM DE DESARROLLO DEL PASE).</t>
  </si>
  <si>
    <t>INSTALACIÓN DE BAJANTE DE AGUAS LLUVIAS EN 3" PULGADAS, REPINTADA EN COLOR SIMILAR AL EXISTENTE DE LAS COLUMNAS DE FACHADA. (INCLUYE EL REMATE DEL ENCUENTRO ENTRE EL MURO Y LA VIGA CANAL, CODOS, SEMICODOS, UNIONES, MORDAZAS Y TODOS LOS ELEMENTOS NECESARIOS PARA SU CORRECTA INSTALACIÓN).</t>
  </si>
  <si>
    <t>INSTALACIÓN DE RUANA SOBRE DESAGÜES DE VIGA CANAL CON MANTO ASFÁLTICO IMPERMEABILIZANTE SIN FOIL DE ALUMINIO. (APROXIMADAMENTE 0.40M2).</t>
  </si>
  <si>
    <t>APLICACIÓN DE IMPERMEABILIZANTE ACRILICO SOBRE VIGA CANAL A TRES MANOS, DESARROLLO DE 1.35CM. (INCLUYE RESANE EN MORTERO IMPERMEABILIZADO SOBRE FISURAS DE MUROS Y/O VIGA CANAL).</t>
  </si>
  <si>
    <t>INSTALACIÓN DE MANTO ASFÁLTICO IMPERMEABILIZANTE CON FOIL DE ALUMINIO PARA REMATES DE CUBIERTAS Y CUBIERTAS PLANAS. (INCLUYE RETIRO DE MANTO INSTALADO SI SE ENCUENTRA, DESTRONQUE DE SUPERFICIE PARA RETIRAR VESTIGIOS O PEGOTES DE LA IMPERMEABILIZACIÓN PREVIA, ALISTAMIENTO DE ÁREA Y SELLO DE FISURAS PRESENTES EN MORTERO IMPERMEABILIZADO).</t>
  </si>
  <si>
    <t>SALARIO MINIMO 2021</t>
  </si>
  <si>
    <t>SMMLV REQUERIDOS</t>
  </si>
  <si>
    <t>SONDEO Y DESTAPE DE LAS BAJANTES DE AGUAS LLUVIAS CON SONDA ELÉCTRICA HASTA CAJAS DE DESAGÜES Y/O PUNTO DE SALIDA.</t>
  </si>
  <si>
    <t>MANTENIMIENTO E IMPERMEABILIZACIÓN DE CUBIERTAS Y CANALES</t>
  </si>
  <si>
    <t xml:space="preserve">ADECUACIÓN DE BAJANTES </t>
  </si>
  <si>
    <t>CONSTRUCCIÓN DE RAMPA</t>
  </si>
  <si>
    <t>MANTENIMIENTO DE TECAS</t>
  </si>
  <si>
    <t>DEMOLICIÓN DE PISO TECA, ESTRUCTURA DE BASE Y BORDILLOS EN CONCRETO PARA FORMACIÓN DE ESPACIO DE RAMPA. (INCLUYE RETIRO Y DISPOSICIÓN FINAL DE LOS RESIDUOS A BOTADERO AUTORIZADO).</t>
  </si>
  <si>
    <t>DEMOLICIÓN DE ENCHAPE EXISTENTE Y ALISTADO DE SUPERFICIE. (INCLUYE RETIRO Y DISPOSICIÓN FINAL DE LOS RESIDUOS A BOTADERO AUTORIZADO).</t>
  </si>
  <si>
    <t>FUNDICIÓN DE RAMPA EN CONCRETO. INCLUYE FORMALETA PARA BORDES E INCLINACIÓN DEFINIDA PARA SALVAR UNA ALTURA DE 15 CM.</t>
  </si>
  <si>
    <t>SUMINISTRO E INSTALACIÓN DE ENCHAPE TIPO PIZARRA NEGRA ANTIDESLIZANTE.</t>
  </si>
  <si>
    <t>CAMBIO DE LISTONES DE MADERA TECA DESGASTADOS, (INCLUYE DESMONTE, RETIRO Y DISPOSICIÓN FINAL DE LOS RESIDUOS A BOTADERO AUTORIZADO).</t>
  </si>
  <si>
    <t>MANTENIMIENTO GENERAL DE LA TECA EN MADERA DEL ÁREA DE CAFETERÍA, INCLUYE LIMPIEZA PREVIA DE LA SUPERFICIE, PULIDA Y SELLADO EN ACEITE PARA TECA A TRES (3) MANOS.</t>
  </si>
  <si>
    <t>MANTENIMIENTO GENERAL DE LA TECA EN MADERA DEL ÁREA DE CONDENSADORAS, INCLUYE LIMPIEZA PREVIA DE LA SUPERFICIE, PULIDA Y SELLADO EN ACEITE PARA TECA A TRES (3) MANOS.</t>
  </si>
  <si>
    <t>VALOR UNITARIO PROMEDIO (REDONDEADO)</t>
  </si>
  <si>
    <t>VALOR UNITARIO</t>
  </si>
  <si>
    <t>CONTRATAR LAS OBRAS DE MANTENIMIENTO E IMPERMEABILIZACIÓN DE LAS CUBIERTAS PLANAS Y VIGA CANALES, ADECUACIÓN DE BAJANTES, CONSTRUCCIÓN DE RAMPA Y EL MANTENIMIENTO DE LAS TECAS DEL EDIFICIO DE LA SEDE PRINCIPAL DEL DEPARTAMENTO ADMINISTRATIVO NACIONAL DE ESTADÍSTICA – DANE UBICADA EN LA CARRERA 59A N° 26 – 70 INTERIOR 1 – CAN, DE LA CIUDAD DE BOGOTÁ D. C., DE ACUERDO A LAS CARACTERÍSTICAS TÉCNICAS DETERMINADAS POR LA ENTIDAD.</t>
  </si>
  <si>
    <t>EL PRECIO PROMEDIO ARROJADO ES DE: TREINTA Y OCHO MILLONES NOVECIENTOS OCHENTA Y UN MIL OCHOCIENTOS CUATRO PESOS ($ 38.981.804) M/CTE, INCLUIDO A.I.U. E IVA SOBRE LA UTILIDAD.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</si>
</sst>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(&quot;$&quot;\ * #,##0.00_);_(&quot;$&quot;\ * \(#,##0.00\);_(&quot;$&quot;\ * &quot;-&quot;??_);_(@_)"/>
    <numFmt numFmtId="165" formatCode="&quot;$&quot;\ #,##0"/>
    <numFmt numFmtId="166" formatCode="&quot;$&quot;\ #,##0.00"/>
    <numFmt numFmtId="167" formatCode="_(&quot;$&quot;\ * #,##0_);_(&quot;$&quot;\ * \(#,##0\);_(&quot;$&quot;\ * &quot;-&quot;??_);_(@_)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1"/>
      <color theme="1"/>
      <name val="Arial"/>
      <family val="2"/>
    </font>
    <font>
      <b/>
      <sz val="14"/>
      <name val="Arial"/>
      <family val="2"/>
    </font>
    <font>
      <b/>
      <sz val="11"/>
      <color theme="1"/>
      <name val="Arial"/>
      <family val="2"/>
    </font>
    <font>
      <b/>
      <sz val="14"/>
      <color theme="1"/>
      <name val="Arial"/>
      <family val="2"/>
    </font>
    <font>
      <sz val="9"/>
      <color theme="1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i/>
      <sz val="11"/>
      <color rgb="FFFF0000"/>
      <name val="Arial"/>
      <family val="2"/>
    </font>
    <font>
      <sz val="11"/>
      <color rgb="FFFF0000"/>
      <name val="Arial"/>
      <family val="2"/>
    </font>
    <font>
      <b/>
      <sz val="8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D9D9D9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10" fillId="0" borderId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57">
    <xf numFmtId="0" fontId="0" fillId="0" borderId="0" xfId="0"/>
    <xf numFmtId="0" fontId="5" fillId="0" borderId="0" xfId="0" applyFont="1" applyAlignment="1">
      <alignment vertical="center" wrapText="1"/>
    </xf>
    <xf numFmtId="165" fontId="5" fillId="0" borderId="0" xfId="0" applyNumberFormat="1" applyFont="1" applyAlignment="1">
      <alignment vertical="center" wrapText="1"/>
    </xf>
    <xf numFmtId="0" fontId="7" fillId="0" borderId="22" xfId="0" applyFont="1" applyBorder="1" applyAlignment="1">
      <alignment horizontal="left" vertical="center" wrapText="1"/>
    </xf>
    <xf numFmtId="0" fontId="9" fillId="0" borderId="0" xfId="0" applyFont="1" applyAlignment="1">
      <alignment vertical="center" wrapText="1"/>
    </xf>
    <xf numFmtId="165" fontId="7" fillId="2" borderId="30" xfId="0" applyNumberFormat="1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left" vertical="center" wrapText="1"/>
    </xf>
    <xf numFmtId="165" fontId="7" fillId="0" borderId="0" xfId="0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 wrapText="1"/>
    </xf>
    <xf numFmtId="0" fontId="8" fillId="0" borderId="0" xfId="0" applyFont="1" applyBorder="1" applyAlignment="1">
      <alignment horizontal="center" vertical="center" wrapText="1"/>
    </xf>
    <xf numFmtId="165" fontId="8" fillId="0" borderId="0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7" fillId="0" borderId="9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left" vertical="center" wrapText="1"/>
    </xf>
    <xf numFmtId="165" fontId="7" fillId="0" borderId="0" xfId="0" applyNumberFormat="1" applyFont="1" applyBorder="1" applyAlignment="1">
      <alignment horizontal="left" vertical="center" wrapText="1"/>
    </xf>
    <xf numFmtId="0" fontId="15" fillId="0" borderId="0" xfId="0" applyFont="1" applyAlignment="1">
      <alignment vertical="center" wrapText="1"/>
    </xf>
    <xf numFmtId="165" fontId="15" fillId="0" borderId="0" xfId="0" applyNumberFormat="1" applyFont="1" applyAlignment="1">
      <alignment vertical="center" wrapText="1"/>
    </xf>
    <xf numFmtId="0" fontId="5" fillId="0" borderId="0" xfId="0" applyFont="1" applyAlignment="1">
      <alignment horizontal="justify" vertical="center" wrapText="1"/>
    </xf>
    <xf numFmtId="166" fontId="10" fillId="5" borderId="25" xfId="1" applyNumberFormat="1" applyFont="1" applyFill="1" applyBorder="1" applyAlignment="1">
      <alignment horizontal="center" vertical="center"/>
    </xf>
    <xf numFmtId="0" fontId="7" fillId="2" borderId="29" xfId="0" applyFont="1" applyFill="1" applyBorder="1" applyAlignment="1">
      <alignment horizontal="center" vertical="center" wrapText="1"/>
    </xf>
    <xf numFmtId="0" fontId="7" fillId="2" borderId="30" xfId="0" applyFont="1" applyFill="1" applyBorder="1" applyAlignment="1">
      <alignment horizontal="center" vertical="center" wrapText="1"/>
    </xf>
    <xf numFmtId="0" fontId="7" fillId="3" borderId="15" xfId="0" applyFont="1" applyFill="1" applyBorder="1" applyAlignment="1">
      <alignment horizontal="center" vertical="center" wrapText="1"/>
    </xf>
    <xf numFmtId="0" fontId="7" fillId="3" borderId="19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1" xfId="2" applyFont="1" applyFill="1" applyBorder="1" applyAlignment="1">
      <alignment horizontal="center" vertical="center"/>
    </xf>
    <xf numFmtId="0" fontId="7" fillId="0" borderId="0" xfId="0" applyFont="1" applyAlignment="1">
      <alignment vertical="center" wrapText="1"/>
    </xf>
    <xf numFmtId="4" fontId="4" fillId="0" borderId="32" xfId="2" applyNumberFormat="1" applyFont="1" applyFill="1" applyBorder="1" applyAlignment="1">
      <alignment horizontal="center" vertical="center"/>
    </xf>
    <xf numFmtId="2" fontId="4" fillId="0" borderId="32" xfId="2" applyNumberFormat="1" applyFont="1" applyFill="1" applyBorder="1" applyAlignment="1">
      <alignment horizontal="center" vertical="center" wrapText="1"/>
    </xf>
    <xf numFmtId="2" fontId="4" fillId="0" borderId="0" xfId="2" applyNumberFormat="1" applyFont="1" applyFill="1" applyAlignment="1">
      <alignment horizontal="right" vertical="center"/>
    </xf>
    <xf numFmtId="0" fontId="3" fillId="0" borderId="0" xfId="2" applyFont="1" applyFill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67" fontId="7" fillId="2" borderId="0" xfId="3" applyNumberFormat="1" applyFont="1" applyFill="1"/>
    <xf numFmtId="10" fontId="7" fillId="5" borderId="0" xfId="3" applyNumberFormat="1" applyFont="1" applyFill="1" applyAlignment="1">
      <alignment horizontal="center" vertical="center"/>
    </xf>
    <xf numFmtId="0" fontId="5" fillId="2" borderId="29" xfId="0" applyFont="1" applyFill="1" applyBorder="1" applyAlignment="1">
      <alignment horizontal="center" vertical="center" wrapText="1"/>
    </xf>
    <xf numFmtId="167" fontId="5" fillId="0" borderId="0" xfId="0" applyNumberFormat="1" applyFont="1" applyAlignment="1">
      <alignment vertical="center" wrapText="1"/>
    </xf>
    <xf numFmtId="167" fontId="7" fillId="0" borderId="27" xfId="0" applyNumberFormat="1" applyFont="1" applyBorder="1" applyAlignment="1">
      <alignment horizontal="center" vertical="center"/>
    </xf>
    <xf numFmtId="167" fontId="7" fillId="2" borderId="30" xfId="0" applyNumberFormat="1" applyFont="1" applyFill="1" applyBorder="1" applyAlignment="1">
      <alignment horizontal="center" vertical="center"/>
    </xf>
    <xf numFmtId="167" fontId="7" fillId="0" borderId="0" xfId="0" applyNumberFormat="1" applyFont="1" applyFill="1" applyBorder="1" applyAlignment="1">
      <alignment horizontal="center" vertical="center" wrapText="1"/>
    </xf>
    <xf numFmtId="167" fontId="5" fillId="0" borderId="0" xfId="0" applyNumberFormat="1" applyFont="1"/>
    <xf numFmtId="167" fontId="4" fillId="0" borderId="0" xfId="2" applyNumberFormat="1" applyFont="1" applyFill="1" applyAlignment="1">
      <alignment horizontal="center" vertical="center"/>
    </xf>
    <xf numFmtId="167" fontId="7" fillId="2" borderId="0" xfId="0" applyNumberFormat="1" applyFont="1" applyFill="1"/>
    <xf numFmtId="167" fontId="5" fillId="0" borderId="0" xfId="0" applyNumberFormat="1" applyFont="1" applyBorder="1" applyAlignment="1">
      <alignment vertical="center" wrapText="1"/>
    </xf>
    <xf numFmtId="167" fontId="7" fillId="0" borderId="0" xfId="0" applyNumberFormat="1" applyFont="1" applyFill="1"/>
    <xf numFmtId="167" fontId="5" fillId="0" borderId="25" xfId="0" applyNumberFormat="1" applyFont="1" applyBorder="1" applyAlignment="1">
      <alignment horizontal="center" vertical="center"/>
    </xf>
    <xf numFmtId="167" fontId="7" fillId="2" borderId="3" xfId="0" applyNumberFormat="1" applyFont="1" applyFill="1" applyBorder="1" applyAlignment="1">
      <alignment horizontal="center" vertical="center" wrapText="1"/>
    </xf>
    <xf numFmtId="164" fontId="5" fillId="0" borderId="0" xfId="4" applyNumberFormat="1" applyFont="1" applyAlignment="1">
      <alignment vertical="center" wrapText="1"/>
    </xf>
    <xf numFmtId="0" fontId="4" fillId="0" borderId="1" xfId="2" applyFont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165" fontId="5" fillId="4" borderId="8" xfId="0" applyNumberFormat="1" applyFont="1" applyFill="1" applyBorder="1" applyAlignment="1">
      <alignment horizontal="center" vertical="center" wrapText="1"/>
    </xf>
    <xf numFmtId="165" fontId="5" fillId="4" borderId="7" xfId="0" applyNumberFormat="1" applyFont="1" applyFill="1" applyBorder="1" applyAlignment="1">
      <alignment horizontal="center" vertical="center" wrapText="1"/>
    </xf>
    <xf numFmtId="167" fontId="5" fillId="4" borderId="8" xfId="0" applyNumberFormat="1" applyFont="1" applyFill="1" applyBorder="1" applyAlignment="1">
      <alignment vertical="center" wrapText="1"/>
    </xf>
    <xf numFmtId="0" fontId="10" fillId="5" borderId="1" xfId="2" applyFont="1" applyFill="1" applyBorder="1" applyAlignment="1">
      <alignment horizontal="center" vertical="center"/>
    </xf>
    <xf numFmtId="165" fontId="11" fillId="5" borderId="1" xfId="0" applyNumberFormat="1" applyFont="1" applyFill="1" applyBorder="1" applyAlignment="1">
      <alignment horizontal="right" vertical="center" wrapText="1"/>
    </xf>
    <xf numFmtId="167" fontId="5" fillId="0" borderId="1" xfId="0" applyNumberFormat="1" applyFont="1" applyBorder="1" applyAlignment="1">
      <alignment horizontal="center" vertical="center"/>
    </xf>
    <xf numFmtId="165" fontId="7" fillId="2" borderId="37" xfId="0" applyNumberFormat="1" applyFont="1" applyFill="1" applyBorder="1" applyAlignment="1">
      <alignment horizontal="center" vertical="center" wrapText="1"/>
    </xf>
    <xf numFmtId="165" fontId="5" fillId="4" borderId="6" xfId="0" applyNumberFormat="1" applyFont="1" applyFill="1" applyBorder="1" applyAlignment="1">
      <alignment horizontal="center" vertical="center" wrapText="1"/>
    </xf>
    <xf numFmtId="165" fontId="11" fillId="5" borderId="25" xfId="0" applyNumberFormat="1" applyFont="1" applyFill="1" applyBorder="1" applyAlignment="1">
      <alignment horizontal="right" vertical="center" wrapText="1"/>
    </xf>
    <xf numFmtId="167" fontId="11" fillId="5" borderId="27" xfId="0" applyNumberFormat="1" applyFont="1" applyFill="1" applyBorder="1" applyAlignment="1">
      <alignment horizontal="right" vertical="center" wrapText="1"/>
    </xf>
    <xf numFmtId="167" fontId="5" fillId="0" borderId="38" xfId="0" applyNumberFormat="1" applyFont="1" applyBorder="1" applyAlignment="1">
      <alignment horizontal="center" vertical="center"/>
    </xf>
    <xf numFmtId="167" fontId="5" fillId="0" borderId="39" xfId="0" applyNumberFormat="1" applyFont="1" applyBorder="1" applyAlignment="1">
      <alignment horizontal="center" vertical="center"/>
    </xf>
    <xf numFmtId="167" fontId="7" fillId="0" borderId="31" xfId="0" applyNumberFormat="1" applyFont="1" applyBorder="1" applyAlignment="1">
      <alignment horizontal="center" vertical="center"/>
    </xf>
    <xf numFmtId="165" fontId="12" fillId="5" borderId="27" xfId="0" applyNumberFormat="1" applyFont="1" applyFill="1" applyBorder="1" applyAlignment="1">
      <alignment horizontal="right" vertical="center" wrapText="1"/>
    </xf>
    <xf numFmtId="0" fontId="10" fillId="5" borderId="32" xfId="2" applyFont="1" applyFill="1" applyBorder="1" applyAlignment="1">
      <alignment horizontal="center" vertical="center"/>
    </xf>
    <xf numFmtId="4" fontId="4" fillId="0" borderId="32" xfId="2" applyNumberFormat="1" applyFont="1" applyBorder="1" applyAlignment="1">
      <alignment horizontal="center" vertical="center"/>
    </xf>
    <xf numFmtId="0" fontId="3" fillId="5" borderId="25" xfId="2" applyFont="1" applyFill="1" applyBorder="1" applyAlignment="1">
      <alignment horizontal="left" vertical="center" wrapText="1"/>
    </xf>
    <xf numFmtId="0" fontId="4" fillId="0" borderId="25" xfId="2" applyFont="1" applyFill="1" applyBorder="1" applyAlignment="1">
      <alignment horizontal="left" vertical="center" wrapText="1"/>
    </xf>
    <xf numFmtId="0" fontId="4" fillId="0" borderId="25" xfId="2" applyFont="1" applyBorder="1" applyAlignment="1">
      <alignment horizontal="left" vertical="center" wrapText="1"/>
    </xf>
    <xf numFmtId="0" fontId="4" fillId="0" borderId="38" xfId="2" applyFont="1" applyBorder="1" applyAlignment="1">
      <alignment horizontal="left" vertical="center" wrapText="1"/>
    </xf>
    <xf numFmtId="0" fontId="4" fillId="0" borderId="39" xfId="2" applyFont="1" applyBorder="1" applyAlignment="1">
      <alignment horizontal="center" vertical="center"/>
    </xf>
    <xf numFmtId="4" fontId="4" fillId="0" borderId="40" xfId="2" applyNumberFormat="1" applyFont="1" applyBorder="1" applyAlignment="1">
      <alignment horizontal="center" vertical="center"/>
    </xf>
    <xf numFmtId="167" fontId="7" fillId="2" borderId="17" xfId="0" applyNumberFormat="1" applyFont="1" applyFill="1" applyBorder="1" applyAlignment="1">
      <alignment horizontal="center" vertical="center" wrapText="1"/>
    </xf>
    <xf numFmtId="167" fontId="7" fillId="2" borderId="27" xfId="0" applyNumberFormat="1" applyFont="1" applyFill="1" applyBorder="1" applyAlignment="1">
      <alignment horizontal="center" vertical="center" wrapText="1"/>
    </xf>
    <xf numFmtId="167" fontId="7" fillId="2" borderId="31" xfId="0" applyNumberFormat="1" applyFont="1" applyFill="1" applyBorder="1" applyAlignment="1">
      <alignment horizontal="center" vertical="center" wrapText="1"/>
    </xf>
    <xf numFmtId="167" fontId="7" fillId="2" borderId="21" xfId="0" applyNumberFormat="1" applyFont="1" applyFill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14" fontId="7" fillId="0" borderId="3" xfId="0" applyNumberFormat="1" applyFont="1" applyBorder="1" applyAlignment="1">
      <alignment horizontal="center" vertical="center" wrapText="1"/>
    </xf>
    <xf numFmtId="14" fontId="7" fillId="0" borderId="4" xfId="0" applyNumberFormat="1" applyFont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7" fillId="2" borderId="25" xfId="0" applyFont="1" applyFill="1" applyBorder="1" applyAlignment="1">
      <alignment horizontal="center" vertical="center" wrapText="1"/>
    </xf>
    <xf numFmtId="0" fontId="7" fillId="2" borderId="38" xfId="0" applyFont="1" applyFill="1" applyBorder="1" applyAlignment="1">
      <alignment horizontal="center" vertical="center" wrapText="1"/>
    </xf>
    <xf numFmtId="0" fontId="7" fillId="2" borderId="18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 wrapText="1"/>
    </xf>
    <xf numFmtId="0" fontId="7" fillId="2" borderId="26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20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8" fillId="0" borderId="9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left" vertical="center" wrapText="1"/>
    </xf>
    <xf numFmtId="0" fontId="1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2" fontId="5" fillId="0" borderId="0" xfId="0" applyNumberFormat="1" applyFont="1" applyAlignment="1">
      <alignment horizontal="center" vertical="center"/>
    </xf>
    <xf numFmtId="0" fontId="13" fillId="4" borderId="6" xfId="0" applyFont="1" applyFill="1" applyBorder="1" applyAlignment="1">
      <alignment horizontal="left" vertical="center" wrapText="1"/>
    </xf>
    <xf numFmtId="0" fontId="13" fillId="4" borderId="7" xfId="0" applyFont="1" applyFill="1" applyBorder="1" applyAlignment="1">
      <alignment horizontal="left" vertical="center" wrapText="1"/>
    </xf>
    <xf numFmtId="0" fontId="7" fillId="6" borderId="3" xfId="0" applyFont="1" applyFill="1" applyBorder="1" applyAlignment="1">
      <alignment horizontal="left" vertical="center" wrapText="1"/>
    </xf>
    <xf numFmtId="0" fontId="7" fillId="6" borderId="4" xfId="0" applyFont="1" applyFill="1" applyBorder="1" applyAlignment="1">
      <alignment horizontal="left" vertical="center" wrapText="1"/>
    </xf>
    <xf numFmtId="0" fontId="7" fillId="0" borderId="3" xfId="0" applyFont="1" applyBorder="1" applyAlignment="1">
      <alignment horizontal="left" vertical="top" wrapText="1"/>
    </xf>
    <xf numFmtId="0" fontId="7" fillId="0" borderId="4" xfId="0" applyFont="1" applyBorder="1" applyAlignment="1">
      <alignment horizontal="left" vertical="top" wrapText="1"/>
    </xf>
    <xf numFmtId="0" fontId="7" fillId="0" borderId="5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0" fontId="8" fillId="0" borderId="11" xfId="0" applyFont="1" applyBorder="1" applyAlignment="1">
      <alignment horizontal="left" vertical="center" wrapText="1"/>
    </xf>
    <xf numFmtId="0" fontId="8" fillId="0" borderId="12" xfId="0" applyFont="1" applyBorder="1" applyAlignment="1">
      <alignment horizontal="left" vertical="center" wrapText="1"/>
    </xf>
    <xf numFmtId="0" fontId="8" fillId="0" borderId="13" xfId="0" applyFont="1" applyBorder="1" applyAlignment="1">
      <alignment horizontal="left" vertical="center" wrapText="1"/>
    </xf>
    <xf numFmtId="0" fontId="7" fillId="0" borderId="23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14" fontId="7" fillId="0" borderId="5" xfId="0" applyNumberFormat="1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14" fontId="5" fillId="0" borderId="15" xfId="0" applyNumberFormat="1" applyFont="1" applyBorder="1" applyAlignment="1">
      <alignment horizontal="center" vertical="center" wrapText="1"/>
    </xf>
    <xf numFmtId="14" fontId="5" fillId="0" borderId="35" xfId="0" applyNumberFormat="1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14" fontId="5" fillId="0" borderId="33" xfId="0" applyNumberFormat="1" applyFont="1" applyBorder="1" applyAlignment="1">
      <alignment horizontal="center" vertical="center" wrapText="1"/>
    </xf>
    <xf numFmtId="14" fontId="5" fillId="0" borderId="36" xfId="0" applyNumberFormat="1" applyFont="1" applyBorder="1" applyAlignment="1">
      <alignment horizontal="center" vertical="center" wrapText="1"/>
    </xf>
    <xf numFmtId="14" fontId="5" fillId="0" borderId="34" xfId="0" applyNumberFormat="1" applyFont="1" applyBorder="1" applyAlignment="1">
      <alignment horizontal="center" vertical="center" wrapText="1"/>
    </xf>
    <xf numFmtId="0" fontId="16" fillId="0" borderId="14" xfId="0" applyFont="1" applyFill="1" applyBorder="1" applyAlignment="1">
      <alignment horizontal="center" vertical="top" wrapText="1"/>
    </xf>
    <xf numFmtId="0" fontId="16" fillId="0" borderId="15" xfId="0" applyFont="1" applyFill="1" applyBorder="1" applyAlignment="1">
      <alignment horizontal="center" vertical="top" wrapText="1"/>
    </xf>
    <xf numFmtId="0" fontId="16" fillId="0" borderId="25" xfId="0" applyFont="1" applyFill="1" applyBorder="1" applyAlignment="1">
      <alignment horizontal="center" vertical="top" wrapText="1"/>
    </xf>
    <xf numFmtId="0" fontId="16" fillId="0" borderId="1" xfId="0" applyFont="1" applyFill="1" applyBorder="1" applyAlignment="1">
      <alignment horizontal="center" vertical="top" wrapText="1"/>
    </xf>
    <xf numFmtId="0" fontId="16" fillId="0" borderId="18" xfId="0" applyFont="1" applyFill="1" applyBorder="1" applyAlignment="1">
      <alignment horizontal="center" vertical="top" wrapText="1"/>
    </xf>
    <xf numFmtId="0" fontId="16" fillId="0" borderId="19" xfId="0" applyFont="1" applyFill="1" applyBorder="1" applyAlignment="1">
      <alignment horizontal="center" vertical="top" wrapText="1"/>
    </xf>
    <xf numFmtId="0" fontId="2" fillId="0" borderId="1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35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</cellXfs>
  <cellStyles count="5">
    <cellStyle name="Millares" xfId="4" builtinId="3"/>
    <cellStyle name="Moneda" xfId="1" builtinId="4"/>
    <cellStyle name="Moneda 2" xfId="3" xr:uid="{00000000-0005-0000-0000-000002000000}"/>
    <cellStyle name="Normal" xfId="0" builtinId="0"/>
    <cellStyle name="Normal 4" xfId="2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235034</xdr:colOff>
      <xdr:row>0</xdr:row>
      <xdr:rowOff>0</xdr:rowOff>
    </xdr:from>
    <xdr:to>
      <xdr:col>0</xdr:col>
      <xdr:colOff>2263734</xdr:colOff>
      <xdr:row>2</xdr:row>
      <xdr:rowOff>173181</xdr:rowOff>
    </xdr:to>
    <xdr:pic>
      <xdr:nvPicPr>
        <xdr:cNvPr id="2" name="1 Imagen" descr="C:\Users\rgarnicaa\Documents\logo-dane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5034" y="0"/>
          <a:ext cx="2028700" cy="54428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4"/>
  <sheetViews>
    <sheetView tabSelected="1" topLeftCell="C31" zoomScale="73" zoomScaleNormal="73" workbookViewId="0">
      <selection activeCell="G42" sqref="G42"/>
    </sheetView>
  </sheetViews>
  <sheetFormatPr baseColWidth="10" defaultRowHeight="14.25" x14ac:dyDescent="0.25"/>
  <cols>
    <col min="1" max="1" width="60.85546875" style="1" customWidth="1"/>
    <col min="2" max="2" width="12.7109375" style="1" bestFit="1" customWidth="1"/>
    <col min="3" max="3" width="13.5703125" style="1" customWidth="1"/>
    <col min="4" max="5" width="23.42578125" style="1" customWidth="1"/>
    <col min="6" max="7" width="23.42578125" style="2" customWidth="1"/>
    <col min="8" max="8" width="23.42578125" style="1" customWidth="1"/>
    <col min="9" max="9" width="23.42578125" style="2" customWidth="1"/>
    <col min="10" max="11" width="23.42578125" style="1" customWidth="1"/>
    <col min="12" max="12" width="23.42578125" style="35" customWidth="1"/>
    <col min="13" max="14" width="13.7109375" style="1" bestFit="1" customWidth="1"/>
    <col min="15" max="16384" width="11.42578125" style="1"/>
  </cols>
  <sheetData>
    <row r="1" spans="1:12" ht="15" customHeight="1" x14ac:dyDescent="0.25">
      <c r="A1" s="136"/>
      <c r="B1" s="137"/>
      <c r="C1" s="137"/>
      <c r="D1" s="137"/>
      <c r="E1" s="142" t="s">
        <v>0</v>
      </c>
      <c r="F1" s="142"/>
      <c r="G1" s="142"/>
      <c r="H1" s="142"/>
      <c r="I1" s="142"/>
      <c r="J1" s="145" t="s">
        <v>1</v>
      </c>
      <c r="K1" s="146"/>
      <c r="L1" s="147"/>
    </row>
    <row r="2" spans="1:12" ht="14.25" customHeight="1" x14ac:dyDescent="0.25">
      <c r="A2" s="138"/>
      <c r="B2" s="139"/>
      <c r="C2" s="139"/>
      <c r="D2" s="139"/>
      <c r="E2" s="143"/>
      <c r="F2" s="143"/>
      <c r="G2" s="143"/>
      <c r="H2" s="143"/>
      <c r="I2" s="143"/>
      <c r="J2" s="148" t="s">
        <v>2</v>
      </c>
      <c r="K2" s="149"/>
      <c r="L2" s="150"/>
    </row>
    <row r="3" spans="1:12" ht="14.25" customHeight="1" thickBot="1" x14ac:dyDescent="0.3">
      <c r="A3" s="140"/>
      <c r="B3" s="141"/>
      <c r="C3" s="141"/>
      <c r="D3" s="141"/>
      <c r="E3" s="144"/>
      <c r="F3" s="144"/>
      <c r="G3" s="144"/>
      <c r="H3" s="144"/>
      <c r="I3" s="144"/>
      <c r="J3" s="151"/>
      <c r="K3" s="152"/>
      <c r="L3" s="153"/>
    </row>
    <row r="4" spans="1:12" ht="15" thickBot="1" x14ac:dyDescent="0.3"/>
    <row r="5" spans="1:12" ht="18.75" thickBot="1" x14ac:dyDescent="0.3">
      <c r="A5" s="154" t="s">
        <v>3</v>
      </c>
      <c r="B5" s="155"/>
      <c r="C5" s="155"/>
      <c r="D5" s="155"/>
      <c r="E5" s="155"/>
      <c r="F5" s="155"/>
      <c r="G5" s="155"/>
      <c r="H5" s="155"/>
      <c r="I5" s="155"/>
      <c r="J5" s="155"/>
      <c r="K5" s="155"/>
      <c r="L5" s="156"/>
    </row>
    <row r="6" spans="1:12" ht="14.25" customHeight="1" x14ac:dyDescent="0.25">
      <c r="A6" s="93" t="s">
        <v>4</v>
      </c>
      <c r="B6" s="94"/>
      <c r="C6" s="94"/>
      <c r="D6" s="94"/>
      <c r="E6" s="94"/>
      <c r="F6" s="94"/>
      <c r="G6" s="94"/>
      <c r="H6" s="94"/>
      <c r="I6" s="94"/>
      <c r="J6" s="94"/>
      <c r="K6" s="94"/>
      <c r="L6" s="95"/>
    </row>
    <row r="7" spans="1:12" ht="14.25" customHeight="1" x14ac:dyDescent="0.25">
      <c r="A7" s="96"/>
      <c r="B7" s="97"/>
      <c r="C7" s="97"/>
      <c r="D7" s="97"/>
      <c r="E7" s="97"/>
      <c r="F7" s="97"/>
      <c r="G7" s="97"/>
      <c r="H7" s="97"/>
      <c r="I7" s="97"/>
      <c r="J7" s="97"/>
      <c r="K7" s="97"/>
      <c r="L7" s="98"/>
    </row>
    <row r="8" spans="1:12" ht="15" customHeight="1" thickBot="1" x14ac:dyDescent="0.3">
      <c r="A8" s="96"/>
      <c r="B8" s="97"/>
      <c r="C8" s="97"/>
      <c r="D8" s="97"/>
      <c r="E8" s="97"/>
      <c r="F8" s="97"/>
      <c r="G8" s="97"/>
      <c r="H8" s="97"/>
      <c r="I8" s="97"/>
      <c r="J8" s="97"/>
      <c r="K8" s="97"/>
      <c r="L8" s="98"/>
    </row>
    <row r="9" spans="1:12" ht="45" x14ac:dyDescent="0.25">
      <c r="A9" s="126" t="s">
        <v>5</v>
      </c>
      <c r="B9" s="127"/>
      <c r="C9" s="127"/>
      <c r="D9" s="76" t="s">
        <v>27</v>
      </c>
      <c r="E9" s="76"/>
      <c r="F9" s="22" t="s">
        <v>6</v>
      </c>
      <c r="G9" s="76" t="s">
        <v>23</v>
      </c>
      <c r="H9" s="76"/>
      <c r="I9" s="22" t="s">
        <v>7</v>
      </c>
      <c r="J9" s="128">
        <v>44726</v>
      </c>
      <c r="K9" s="129"/>
      <c r="L9" s="130"/>
    </row>
    <row r="10" spans="1:12" ht="30.75" thickBot="1" x14ac:dyDescent="0.3">
      <c r="A10" s="131" t="s">
        <v>8</v>
      </c>
      <c r="B10" s="132"/>
      <c r="C10" s="132"/>
      <c r="D10" s="77"/>
      <c r="E10" s="77"/>
      <c r="F10" s="23" t="s">
        <v>6</v>
      </c>
      <c r="G10" s="77"/>
      <c r="H10" s="77"/>
      <c r="I10" s="23" t="s">
        <v>9</v>
      </c>
      <c r="J10" s="133">
        <v>44729</v>
      </c>
      <c r="K10" s="134"/>
      <c r="L10" s="135"/>
    </row>
    <row r="11" spans="1:12" ht="57.75" customHeight="1" thickBot="1" x14ac:dyDescent="0.3">
      <c r="A11" s="3" t="s">
        <v>10</v>
      </c>
      <c r="B11" s="109" t="s">
        <v>54</v>
      </c>
      <c r="C11" s="110"/>
      <c r="D11" s="110"/>
      <c r="E11" s="110"/>
      <c r="F11" s="110"/>
      <c r="G11" s="110"/>
      <c r="H11" s="110"/>
      <c r="I11" s="110"/>
      <c r="J11" s="110"/>
      <c r="K11" s="110"/>
      <c r="L11" s="111"/>
    </row>
    <row r="12" spans="1:12" s="4" customFormat="1" ht="12.75" customHeight="1" thickBot="1" x14ac:dyDescent="0.3">
      <c r="A12" s="112" t="s">
        <v>11</v>
      </c>
      <c r="B12" s="112" t="s">
        <v>12</v>
      </c>
      <c r="C12" s="115" t="s">
        <v>30</v>
      </c>
      <c r="D12" s="118" t="s">
        <v>13</v>
      </c>
      <c r="E12" s="119"/>
      <c r="F12" s="120" t="s">
        <v>14</v>
      </c>
      <c r="G12" s="119"/>
      <c r="H12" s="118" t="s">
        <v>24</v>
      </c>
      <c r="I12" s="120"/>
      <c r="J12" s="80" t="s">
        <v>25</v>
      </c>
      <c r="K12" s="84" t="s">
        <v>52</v>
      </c>
      <c r="L12" s="72" t="s">
        <v>26</v>
      </c>
    </row>
    <row r="13" spans="1:12" s="4" customFormat="1" ht="15.75" customHeight="1" thickBot="1" x14ac:dyDescent="0.3">
      <c r="A13" s="113"/>
      <c r="B13" s="113"/>
      <c r="C13" s="116"/>
      <c r="D13" s="121" t="s">
        <v>15</v>
      </c>
      <c r="E13" s="122"/>
      <c r="F13" s="121" t="s">
        <v>15</v>
      </c>
      <c r="G13" s="124"/>
      <c r="H13" s="121" t="s">
        <v>15</v>
      </c>
      <c r="I13" s="125"/>
      <c r="J13" s="81"/>
      <c r="K13" s="85"/>
      <c r="L13" s="73"/>
    </row>
    <row r="14" spans="1:12" s="4" customFormat="1" ht="15.75" thickBot="1" x14ac:dyDescent="0.3">
      <c r="A14" s="113"/>
      <c r="B14" s="113"/>
      <c r="C14" s="116"/>
      <c r="D14" s="78">
        <v>44728</v>
      </c>
      <c r="E14" s="123"/>
      <c r="F14" s="78">
        <v>44728</v>
      </c>
      <c r="G14" s="123"/>
      <c r="H14" s="78">
        <v>44728</v>
      </c>
      <c r="I14" s="79"/>
      <c r="J14" s="82"/>
      <c r="K14" s="86"/>
      <c r="L14" s="74"/>
    </row>
    <row r="15" spans="1:12" s="4" customFormat="1" ht="15.75" thickBot="1" x14ac:dyDescent="0.3">
      <c r="A15" s="114"/>
      <c r="B15" s="114"/>
      <c r="C15" s="117"/>
      <c r="D15" s="20" t="s">
        <v>53</v>
      </c>
      <c r="E15" s="21" t="s">
        <v>16</v>
      </c>
      <c r="F15" s="20" t="s">
        <v>53</v>
      </c>
      <c r="G15" s="5" t="s">
        <v>16</v>
      </c>
      <c r="H15" s="20" t="s">
        <v>53</v>
      </c>
      <c r="I15" s="56" t="s">
        <v>16</v>
      </c>
      <c r="J15" s="83"/>
      <c r="K15" s="87"/>
      <c r="L15" s="75"/>
    </row>
    <row r="16" spans="1:12" x14ac:dyDescent="0.25">
      <c r="A16" s="100"/>
      <c r="B16" s="101"/>
      <c r="C16" s="101"/>
      <c r="D16" s="49"/>
      <c r="E16" s="50"/>
      <c r="F16" s="57"/>
      <c r="G16" s="50"/>
      <c r="H16" s="49"/>
      <c r="I16" s="50"/>
      <c r="J16" s="57"/>
      <c r="K16" s="51"/>
      <c r="L16" s="52"/>
    </row>
    <row r="17" spans="1:12" ht="30" x14ac:dyDescent="0.25">
      <c r="A17" s="66" t="s">
        <v>41</v>
      </c>
      <c r="B17" s="53"/>
      <c r="C17" s="64"/>
      <c r="D17" s="19"/>
      <c r="E17" s="63"/>
      <c r="F17" s="19"/>
      <c r="G17" s="63"/>
      <c r="H17" s="19"/>
      <c r="I17" s="63"/>
      <c r="J17" s="58"/>
      <c r="K17" s="54"/>
      <c r="L17" s="59"/>
    </row>
    <row r="18" spans="1:12" ht="42.75" x14ac:dyDescent="0.25">
      <c r="A18" s="67" t="s">
        <v>35</v>
      </c>
      <c r="B18" s="25" t="s">
        <v>29</v>
      </c>
      <c r="C18" s="27">
        <v>25</v>
      </c>
      <c r="D18" s="44">
        <v>60000</v>
      </c>
      <c r="E18" s="36">
        <f t="shared" ref="E18:E21" si="0">+D18*C18</f>
        <v>1500000</v>
      </c>
      <c r="F18" s="44">
        <v>55000</v>
      </c>
      <c r="G18" s="36">
        <f t="shared" ref="G18:G21" si="1">+F18*C18</f>
        <v>1375000</v>
      </c>
      <c r="H18" s="44">
        <v>75000</v>
      </c>
      <c r="I18" s="36">
        <f t="shared" ref="I18:I21" si="2">+H18*C18</f>
        <v>1875000</v>
      </c>
      <c r="J18" s="44">
        <f t="shared" ref="J18:J21" si="3">+(H18+F18+D18)/3</f>
        <v>63333.333333333336</v>
      </c>
      <c r="K18" s="55">
        <f>ROUNDUP(J18,0)</f>
        <v>63334</v>
      </c>
      <c r="L18" s="36">
        <f>+K18*C18</f>
        <v>1583350</v>
      </c>
    </row>
    <row r="19" spans="1:12" ht="57" x14ac:dyDescent="0.25">
      <c r="A19" s="67" t="s">
        <v>36</v>
      </c>
      <c r="B19" s="25" t="s">
        <v>17</v>
      </c>
      <c r="C19" s="28">
        <v>496.8</v>
      </c>
      <c r="D19" s="44">
        <v>20000</v>
      </c>
      <c r="E19" s="36">
        <f t="shared" si="0"/>
        <v>9936000</v>
      </c>
      <c r="F19" s="44">
        <v>22000</v>
      </c>
      <c r="G19" s="36">
        <f t="shared" si="1"/>
        <v>10929600</v>
      </c>
      <c r="H19" s="44">
        <v>20000</v>
      </c>
      <c r="I19" s="36">
        <f t="shared" si="2"/>
        <v>9936000</v>
      </c>
      <c r="J19" s="44">
        <f t="shared" si="3"/>
        <v>20666.666666666668</v>
      </c>
      <c r="K19" s="55">
        <f>ROUNDUP(J19,0)</f>
        <v>20667</v>
      </c>
      <c r="L19" s="36">
        <f>+K19*C19</f>
        <v>10267365.6</v>
      </c>
    </row>
    <row r="20" spans="1:12" ht="114" x14ac:dyDescent="0.25">
      <c r="A20" s="67" t="s">
        <v>37</v>
      </c>
      <c r="B20" s="25" t="s">
        <v>17</v>
      </c>
      <c r="C20" s="27">
        <v>106.75</v>
      </c>
      <c r="D20" s="44">
        <v>45000</v>
      </c>
      <c r="E20" s="36">
        <f t="shared" si="0"/>
        <v>4803750</v>
      </c>
      <c r="F20" s="44">
        <v>42500</v>
      </c>
      <c r="G20" s="36">
        <f t="shared" si="1"/>
        <v>4536875</v>
      </c>
      <c r="H20" s="44">
        <v>44500</v>
      </c>
      <c r="I20" s="36">
        <f t="shared" si="2"/>
        <v>4750375</v>
      </c>
      <c r="J20" s="44">
        <f t="shared" si="3"/>
        <v>44000</v>
      </c>
      <c r="K20" s="55">
        <f>ROUNDUP(J20,0)</f>
        <v>44000</v>
      </c>
      <c r="L20" s="36">
        <f>+K20*C20</f>
        <v>4697000</v>
      </c>
    </row>
    <row r="21" spans="1:12" ht="42.75" x14ac:dyDescent="0.25">
      <c r="A21" s="67" t="s">
        <v>40</v>
      </c>
      <c r="B21" s="25" t="s">
        <v>29</v>
      </c>
      <c r="C21" s="27">
        <v>25</v>
      </c>
      <c r="D21" s="44">
        <v>70000</v>
      </c>
      <c r="E21" s="36">
        <f t="shared" si="0"/>
        <v>1750000</v>
      </c>
      <c r="F21" s="44">
        <v>38500</v>
      </c>
      <c r="G21" s="36">
        <f t="shared" si="1"/>
        <v>962500</v>
      </c>
      <c r="H21" s="44">
        <v>50000</v>
      </c>
      <c r="I21" s="36">
        <f t="shared" si="2"/>
        <v>1250000</v>
      </c>
      <c r="J21" s="44">
        <f t="shared" si="3"/>
        <v>52833.333333333336</v>
      </c>
      <c r="K21" s="55">
        <f>ROUNDUP(J21,0)</f>
        <v>52834</v>
      </c>
      <c r="L21" s="36">
        <f>+K21*C21</f>
        <v>1320850</v>
      </c>
    </row>
    <row r="22" spans="1:12" ht="15" x14ac:dyDescent="0.25">
      <c r="A22" s="66" t="s">
        <v>42</v>
      </c>
      <c r="B22" s="53"/>
      <c r="C22" s="64"/>
      <c r="D22" s="19"/>
      <c r="E22" s="63"/>
      <c r="F22" s="19"/>
      <c r="G22" s="63"/>
      <c r="H22" s="19"/>
      <c r="I22" s="63"/>
      <c r="J22" s="58"/>
      <c r="K22" s="54"/>
      <c r="L22" s="59"/>
    </row>
    <row r="23" spans="1:12" ht="71.25" x14ac:dyDescent="0.25">
      <c r="A23" s="67" t="s">
        <v>33</v>
      </c>
      <c r="B23" s="25" t="s">
        <v>29</v>
      </c>
      <c r="C23" s="27">
        <v>4</v>
      </c>
      <c r="D23" s="44">
        <v>350000</v>
      </c>
      <c r="E23" s="36">
        <f>+D23*C23</f>
        <v>1400000</v>
      </c>
      <c r="F23" s="44">
        <v>300000</v>
      </c>
      <c r="G23" s="36">
        <f>+F23*C23</f>
        <v>1200000</v>
      </c>
      <c r="H23" s="44">
        <v>380000</v>
      </c>
      <c r="I23" s="36">
        <f>+H23*C23</f>
        <v>1520000</v>
      </c>
      <c r="J23" s="44">
        <f t="shared" ref="J23" si="4">+(H23+F23+D23)/3</f>
        <v>343333.33333333331</v>
      </c>
      <c r="K23" s="55">
        <f>ROUNDUP(J23,0)</f>
        <v>343334</v>
      </c>
      <c r="L23" s="36">
        <f>+K23*C23</f>
        <v>1373336</v>
      </c>
    </row>
    <row r="24" spans="1:12" ht="99.75" x14ac:dyDescent="0.25">
      <c r="A24" s="67" t="s">
        <v>34</v>
      </c>
      <c r="B24" s="25" t="s">
        <v>28</v>
      </c>
      <c r="C24" s="27">
        <v>48</v>
      </c>
      <c r="D24" s="44">
        <v>40000</v>
      </c>
      <c r="E24" s="36">
        <f t="shared" ref="E24" si="5">+D24*C24</f>
        <v>1920000</v>
      </c>
      <c r="F24" s="44">
        <v>45000</v>
      </c>
      <c r="G24" s="36">
        <f t="shared" ref="G24:G27" si="6">+F24*C24</f>
        <v>2160000</v>
      </c>
      <c r="H24" s="44">
        <v>38500</v>
      </c>
      <c r="I24" s="36">
        <f t="shared" ref="I24:I33" si="7">+H24*C24</f>
        <v>1848000</v>
      </c>
      <c r="J24" s="44">
        <f>+(H24+F24+D24)/3</f>
        <v>41166.666666666664</v>
      </c>
      <c r="K24" s="55">
        <f>ROUNDUP(J24,0)</f>
        <v>41167</v>
      </c>
      <c r="L24" s="36">
        <f>+K24*C24</f>
        <v>1976016</v>
      </c>
    </row>
    <row r="25" spans="1:12" ht="15" x14ac:dyDescent="0.25">
      <c r="A25" s="66" t="s">
        <v>43</v>
      </c>
      <c r="B25" s="53"/>
      <c r="C25" s="64"/>
      <c r="D25" s="19"/>
      <c r="E25" s="63"/>
      <c r="F25" s="19"/>
      <c r="G25" s="63"/>
      <c r="H25" s="19"/>
      <c r="I25" s="63"/>
      <c r="J25" s="58"/>
      <c r="K25" s="54"/>
      <c r="L25" s="59"/>
    </row>
    <row r="26" spans="1:12" ht="57" x14ac:dyDescent="0.25">
      <c r="A26" s="68" t="s">
        <v>45</v>
      </c>
      <c r="B26" s="47" t="s">
        <v>17</v>
      </c>
      <c r="C26" s="65">
        <v>7.5</v>
      </c>
      <c r="D26" s="44">
        <v>40000</v>
      </c>
      <c r="E26" s="36">
        <f>+D26*C26</f>
        <v>300000</v>
      </c>
      <c r="F26" s="44">
        <v>60000</v>
      </c>
      <c r="G26" s="36">
        <f t="shared" si="6"/>
        <v>450000</v>
      </c>
      <c r="H26" s="44">
        <v>50000</v>
      </c>
      <c r="I26" s="36">
        <f t="shared" si="7"/>
        <v>375000</v>
      </c>
      <c r="J26" s="44">
        <f>+(H26+F26+D26)/3</f>
        <v>50000</v>
      </c>
      <c r="K26" s="55">
        <f>ROUNDUP(J26,0)</f>
        <v>50000</v>
      </c>
      <c r="L26" s="36">
        <f>+K26*C26</f>
        <v>375000</v>
      </c>
    </row>
    <row r="27" spans="1:12" ht="42.75" x14ac:dyDescent="0.25">
      <c r="A27" s="68" t="s">
        <v>46</v>
      </c>
      <c r="B27" s="47" t="s">
        <v>17</v>
      </c>
      <c r="C27" s="65">
        <v>7.5</v>
      </c>
      <c r="D27" s="44">
        <v>25000</v>
      </c>
      <c r="E27" s="36">
        <f t="shared" ref="E27:E29" si="8">+D27*C27</f>
        <v>187500</v>
      </c>
      <c r="F27" s="44">
        <v>30000</v>
      </c>
      <c r="G27" s="36">
        <f t="shared" si="6"/>
        <v>225000</v>
      </c>
      <c r="H27" s="44">
        <v>30000</v>
      </c>
      <c r="I27" s="36">
        <f t="shared" si="7"/>
        <v>225000</v>
      </c>
      <c r="J27" s="44">
        <f t="shared" ref="J27:J29" si="9">+(H27+F27+D27)/3</f>
        <v>28333.333333333332</v>
      </c>
      <c r="K27" s="55">
        <f>ROUNDUP(J27,0)</f>
        <v>28334</v>
      </c>
      <c r="L27" s="36">
        <f>+K27*C27</f>
        <v>212505</v>
      </c>
    </row>
    <row r="28" spans="1:12" ht="42.75" x14ac:dyDescent="0.25">
      <c r="A28" s="68" t="s">
        <v>47</v>
      </c>
      <c r="B28" s="47" t="s">
        <v>17</v>
      </c>
      <c r="C28" s="65">
        <v>7.5</v>
      </c>
      <c r="D28" s="44">
        <v>45000</v>
      </c>
      <c r="E28" s="36">
        <f t="shared" si="8"/>
        <v>337500</v>
      </c>
      <c r="F28" s="44">
        <v>50000</v>
      </c>
      <c r="G28" s="36">
        <f>+F28*C28</f>
        <v>375000</v>
      </c>
      <c r="H28" s="44">
        <v>40000</v>
      </c>
      <c r="I28" s="36">
        <f t="shared" si="7"/>
        <v>300000</v>
      </c>
      <c r="J28" s="44">
        <f t="shared" si="9"/>
        <v>45000</v>
      </c>
      <c r="K28" s="55">
        <f>ROUNDUP(J28,0)</f>
        <v>45000</v>
      </c>
      <c r="L28" s="36">
        <f>+K28*C28</f>
        <v>337500</v>
      </c>
    </row>
    <row r="29" spans="1:12" ht="28.5" x14ac:dyDescent="0.25">
      <c r="A29" s="68" t="s">
        <v>48</v>
      </c>
      <c r="B29" s="47" t="s">
        <v>17</v>
      </c>
      <c r="C29" s="65">
        <v>15</v>
      </c>
      <c r="D29" s="44">
        <v>85000</v>
      </c>
      <c r="E29" s="36">
        <f t="shared" si="8"/>
        <v>1275000</v>
      </c>
      <c r="F29" s="44">
        <v>80000</v>
      </c>
      <c r="G29" s="36">
        <f>+F29*C29</f>
        <v>1200000</v>
      </c>
      <c r="H29" s="44">
        <v>90000</v>
      </c>
      <c r="I29" s="36">
        <f t="shared" si="7"/>
        <v>1350000</v>
      </c>
      <c r="J29" s="44">
        <f t="shared" si="9"/>
        <v>85000</v>
      </c>
      <c r="K29" s="55">
        <f>ROUNDUP(J29,0)</f>
        <v>85000</v>
      </c>
      <c r="L29" s="36">
        <f>+K29*C29</f>
        <v>1275000</v>
      </c>
    </row>
    <row r="30" spans="1:12" ht="15" x14ac:dyDescent="0.25">
      <c r="A30" s="66" t="s">
        <v>44</v>
      </c>
      <c r="B30" s="53"/>
      <c r="C30" s="64"/>
      <c r="D30" s="19"/>
      <c r="E30" s="63"/>
      <c r="F30" s="19"/>
      <c r="G30" s="63"/>
      <c r="H30" s="19"/>
      <c r="I30" s="63"/>
      <c r="J30" s="58"/>
      <c r="K30" s="54"/>
      <c r="L30" s="59"/>
    </row>
    <row r="31" spans="1:12" ht="42.75" x14ac:dyDescent="0.25">
      <c r="A31" s="68" t="s">
        <v>49</v>
      </c>
      <c r="B31" s="47" t="s">
        <v>17</v>
      </c>
      <c r="C31" s="65">
        <v>3</v>
      </c>
      <c r="D31" s="44">
        <v>250000</v>
      </c>
      <c r="E31" s="36">
        <f>+D31*C31</f>
        <v>750000</v>
      </c>
      <c r="F31" s="44">
        <v>250000</v>
      </c>
      <c r="G31" s="36">
        <f>+F31*C31</f>
        <v>750000</v>
      </c>
      <c r="H31" s="44">
        <v>280000</v>
      </c>
      <c r="I31" s="36">
        <f t="shared" si="7"/>
        <v>840000</v>
      </c>
      <c r="J31" s="44">
        <f>+(H31+F31+D31)/3</f>
        <v>260000</v>
      </c>
      <c r="K31" s="55">
        <f>ROUNDUP(J31,0)</f>
        <v>260000</v>
      </c>
      <c r="L31" s="36">
        <f>+K31*C31</f>
        <v>780000</v>
      </c>
    </row>
    <row r="32" spans="1:12" ht="57" x14ac:dyDescent="0.25">
      <c r="A32" s="68" t="s">
        <v>50</v>
      </c>
      <c r="B32" s="47" t="s">
        <v>17</v>
      </c>
      <c r="C32" s="65">
        <v>120</v>
      </c>
      <c r="D32" s="44">
        <v>45000</v>
      </c>
      <c r="E32" s="36">
        <f t="shared" ref="E32:E33" si="10">+D32*C32</f>
        <v>5400000</v>
      </c>
      <c r="F32" s="44">
        <v>50000</v>
      </c>
      <c r="G32" s="36">
        <f>+F32*C32</f>
        <v>6000000</v>
      </c>
      <c r="H32" s="44">
        <v>55000</v>
      </c>
      <c r="I32" s="36">
        <f t="shared" si="7"/>
        <v>6600000</v>
      </c>
      <c r="J32" s="44">
        <f t="shared" ref="J32" si="11">+(H32+F32+D32)/3</f>
        <v>50000</v>
      </c>
      <c r="K32" s="55">
        <f>ROUNDUP(J32,0)</f>
        <v>50000</v>
      </c>
      <c r="L32" s="36">
        <f>+K32*C32</f>
        <v>6000000</v>
      </c>
    </row>
    <row r="33" spans="1:12" ht="57.75" thickBot="1" x14ac:dyDescent="0.3">
      <c r="A33" s="69" t="s">
        <v>51</v>
      </c>
      <c r="B33" s="70" t="s">
        <v>17</v>
      </c>
      <c r="C33" s="71">
        <v>20</v>
      </c>
      <c r="D33" s="60">
        <v>45000</v>
      </c>
      <c r="E33" s="62">
        <f t="shared" si="10"/>
        <v>900000</v>
      </c>
      <c r="F33" s="60">
        <v>50000</v>
      </c>
      <c r="G33" s="62">
        <f>+F33*C33</f>
        <v>1000000</v>
      </c>
      <c r="H33" s="60">
        <v>55000</v>
      </c>
      <c r="I33" s="62">
        <f t="shared" si="7"/>
        <v>1100000</v>
      </c>
      <c r="J33" s="60">
        <f>+(H33+F33+D33)/3</f>
        <v>50000</v>
      </c>
      <c r="K33" s="61">
        <f>ROUNDUP(J33,0)</f>
        <v>50000</v>
      </c>
      <c r="L33" s="62">
        <f>+K33*C33</f>
        <v>1000000</v>
      </c>
    </row>
    <row r="34" spans="1:12" ht="15.75" thickBot="1" x14ac:dyDescent="0.3">
      <c r="A34" s="102" t="s">
        <v>16</v>
      </c>
      <c r="B34" s="103"/>
      <c r="C34" s="103"/>
      <c r="D34" s="45"/>
      <c r="E34" s="37">
        <f>SUM(E18:E33)</f>
        <v>30459750</v>
      </c>
      <c r="F34" s="45"/>
      <c r="G34" s="37">
        <f>SUM(G18:G33)</f>
        <v>31163975</v>
      </c>
      <c r="H34" s="45"/>
      <c r="I34" s="37">
        <f>SUM(I18:I33)</f>
        <v>31969375</v>
      </c>
      <c r="J34" s="34"/>
      <c r="K34" s="48"/>
      <c r="L34" s="37">
        <f>SUM(L18:L33)</f>
        <v>31197922.600000001</v>
      </c>
    </row>
    <row r="35" spans="1:12" s="9" customFormat="1" ht="15" x14ac:dyDescent="0.25">
      <c r="A35" s="6"/>
      <c r="B35" s="6"/>
      <c r="C35" s="6"/>
      <c r="D35" s="7"/>
      <c r="E35" s="7"/>
      <c r="F35" s="7"/>
      <c r="G35" s="7"/>
      <c r="H35" s="7"/>
      <c r="I35" s="7"/>
      <c r="J35" s="8"/>
      <c r="K35" s="8"/>
      <c r="L35" s="38"/>
    </row>
    <row r="36" spans="1:12" s="9" customFormat="1" ht="15" x14ac:dyDescent="0.2">
      <c r="A36" s="6"/>
      <c r="B36" s="99" t="s">
        <v>18</v>
      </c>
      <c r="C36" s="99"/>
      <c r="D36" s="33">
        <v>0.12</v>
      </c>
      <c r="E36" s="39">
        <f>E34*D36</f>
        <v>3655170</v>
      </c>
      <c r="F36" s="33">
        <v>0.15</v>
      </c>
      <c r="G36" s="39">
        <f>G34*F36</f>
        <v>4674596.25</v>
      </c>
      <c r="H36" s="33">
        <v>0.15</v>
      </c>
      <c r="I36" s="39">
        <f>I34*H36</f>
        <v>4795406.25</v>
      </c>
      <c r="K36" s="33">
        <f>+(H36+F36+D36)/3</f>
        <v>0.13999999999999999</v>
      </c>
      <c r="L36" s="39">
        <f>L34*K36</f>
        <v>4367709.1639999999</v>
      </c>
    </row>
    <row r="37" spans="1:12" s="9" customFormat="1" ht="15" x14ac:dyDescent="0.2">
      <c r="A37" s="6"/>
      <c r="B37" s="99" t="s">
        <v>19</v>
      </c>
      <c r="C37" s="99"/>
      <c r="D37" s="33">
        <v>0.05</v>
      </c>
      <c r="E37" s="39">
        <f>E34*D37</f>
        <v>1522987.5</v>
      </c>
      <c r="F37" s="33">
        <v>0.05</v>
      </c>
      <c r="G37" s="39">
        <f>G34*F37</f>
        <v>1558198.75</v>
      </c>
      <c r="H37" s="33">
        <v>0.05</v>
      </c>
      <c r="I37" s="39">
        <f>I34*H37</f>
        <v>1598468.75</v>
      </c>
      <c r="K37" s="33">
        <f>+(H37+F37+D37)/3</f>
        <v>5.000000000000001E-2</v>
      </c>
      <c r="L37" s="39">
        <f>L34*K37</f>
        <v>1559896.1300000004</v>
      </c>
    </row>
    <row r="38" spans="1:12" s="9" customFormat="1" ht="15" x14ac:dyDescent="0.2">
      <c r="A38" s="6"/>
      <c r="B38" s="99" t="s">
        <v>20</v>
      </c>
      <c r="C38" s="99"/>
      <c r="D38" s="33">
        <v>0.05</v>
      </c>
      <c r="E38" s="39">
        <f>E34*D38</f>
        <v>1522987.5</v>
      </c>
      <c r="F38" s="33">
        <v>0.05</v>
      </c>
      <c r="G38" s="39">
        <f>G34*F38</f>
        <v>1558198.75</v>
      </c>
      <c r="H38" s="33">
        <v>0.05</v>
      </c>
      <c r="I38" s="39">
        <f>I34*H38</f>
        <v>1598468.75</v>
      </c>
      <c r="K38" s="33">
        <f>+(H38+F38+D38)/3</f>
        <v>5.000000000000001E-2</v>
      </c>
      <c r="L38" s="39">
        <f>L34*K38</f>
        <v>1559896.1300000004</v>
      </c>
    </row>
    <row r="39" spans="1:12" s="9" customFormat="1" ht="15" x14ac:dyDescent="0.25">
      <c r="A39" s="6"/>
      <c r="B39" s="29"/>
      <c r="C39" s="6"/>
      <c r="D39" s="30"/>
      <c r="E39" s="40"/>
      <c r="F39" s="30"/>
      <c r="G39" s="40"/>
      <c r="H39" s="30"/>
      <c r="I39" s="40"/>
      <c r="K39" s="30"/>
      <c r="L39" s="40"/>
    </row>
    <row r="40" spans="1:12" s="9" customFormat="1" ht="15" x14ac:dyDescent="0.2">
      <c r="A40" s="6"/>
      <c r="B40" s="99" t="s">
        <v>21</v>
      </c>
      <c r="C40" s="99"/>
      <c r="D40" s="33">
        <v>0.19</v>
      </c>
      <c r="E40" s="39">
        <f>E38*D40</f>
        <v>289367.625</v>
      </c>
      <c r="F40" s="33">
        <v>0.19</v>
      </c>
      <c r="G40" s="39">
        <f>G38*F40</f>
        <v>296057.76250000001</v>
      </c>
      <c r="H40" s="33">
        <v>0.19</v>
      </c>
      <c r="I40" s="39">
        <f>I38*H40</f>
        <v>303709.0625</v>
      </c>
      <c r="K40" s="33">
        <v>0.19</v>
      </c>
      <c r="L40" s="39">
        <f>L38*K40</f>
        <v>296380.26470000006</v>
      </c>
    </row>
    <row r="41" spans="1:12" s="9" customFormat="1" ht="15" x14ac:dyDescent="0.25">
      <c r="A41" s="6"/>
      <c r="C41" s="6"/>
      <c r="D41" s="31"/>
      <c r="E41" s="40"/>
      <c r="F41" s="31"/>
      <c r="G41" s="40"/>
      <c r="H41" s="31"/>
      <c r="I41" s="40"/>
      <c r="K41" s="31"/>
      <c r="L41" s="40"/>
    </row>
    <row r="42" spans="1:12" s="9" customFormat="1" ht="15" x14ac:dyDescent="0.25">
      <c r="A42" s="6"/>
      <c r="B42" s="6"/>
      <c r="C42" s="6"/>
      <c r="D42" s="32" t="s">
        <v>22</v>
      </c>
      <c r="E42" s="41">
        <f>SUM(E34:E41)</f>
        <v>37450262.625</v>
      </c>
      <c r="F42" s="32" t="s">
        <v>22</v>
      </c>
      <c r="G42" s="41">
        <f>SUM(G34:G41)</f>
        <v>39251026.512500003</v>
      </c>
      <c r="H42" s="32" t="s">
        <v>22</v>
      </c>
      <c r="I42" s="41">
        <f>SUM(I34:I41)</f>
        <v>40265427.8125</v>
      </c>
      <c r="K42" s="32" t="s">
        <v>22</v>
      </c>
      <c r="L42" s="41">
        <f>SUM(L34:L41)</f>
        <v>38981804.288700007</v>
      </c>
    </row>
    <row r="43" spans="1:12" s="9" customFormat="1" ht="16.5" customHeight="1" thickBot="1" x14ac:dyDescent="0.3">
      <c r="A43" s="6"/>
      <c r="B43" s="6"/>
      <c r="C43" s="6"/>
      <c r="D43" s="7"/>
      <c r="E43" s="7"/>
      <c r="F43" s="7"/>
      <c r="G43" s="7"/>
      <c r="H43" s="7"/>
      <c r="I43" s="7"/>
      <c r="J43" s="8"/>
      <c r="K43" s="8"/>
      <c r="L43" s="38"/>
    </row>
    <row r="44" spans="1:12" ht="15.75" thickBot="1" x14ac:dyDescent="0.3">
      <c r="A44" s="104" t="s">
        <v>31</v>
      </c>
      <c r="B44" s="105"/>
      <c r="C44" s="106"/>
      <c r="D44" s="107" t="s">
        <v>32</v>
      </c>
      <c r="E44" s="108"/>
      <c r="F44" s="107" t="s">
        <v>32</v>
      </c>
      <c r="G44" s="108"/>
      <c r="H44" s="107" t="s">
        <v>32</v>
      </c>
      <c r="I44" s="108"/>
      <c r="J44" s="88"/>
      <c r="K44" s="88"/>
      <c r="L44" s="88"/>
    </row>
    <row r="45" spans="1:12" ht="18" x14ac:dyDescent="0.25">
      <c r="A45" s="24"/>
      <c r="B45" s="10"/>
      <c r="C45" s="10"/>
      <c r="D45" s="10"/>
      <c r="E45" s="10"/>
      <c r="F45" s="11"/>
      <c r="G45" s="11"/>
      <c r="H45" s="10"/>
      <c r="I45" s="11"/>
      <c r="J45" s="12"/>
      <c r="K45" s="12"/>
      <c r="L45" s="42"/>
    </row>
    <row r="46" spans="1:12" ht="40.5" customHeight="1" x14ac:dyDescent="0.25">
      <c r="A46" s="89" t="s">
        <v>55</v>
      </c>
      <c r="B46" s="90"/>
      <c r="C46" s="90"/>
      <c r="D46" s="90"/>
      <c r="E46" s="90"/>
      <c r="F46" s="90"/>
      <c r="G46" s="90"/>
      <c r="H46" s="90"/>
      <c r="I46" s="90"/>
      <c r="J46" s="12"/>
      <c r="K46" s="12"/>
    </row>
    <row r="47" spans="1:12" ht="15" x14ac:dyDescent="0.25">
      <c r="A47" s="13"/>
      <c r="B47" s="14"/>
      <c r="C47" s="14"/>
      <c r="D47" s="14"/>
      <c r="E47" s="14"/>
      <c r="F47" s="15"/>
      <c r="G47" s="15"/>
      <c r="H47" s="14"/>
      <c r="I47" s="15"/>
      <c r="J47" s="12"/>
      <c r="K47" s="12"/>
    </row>
    <row r="48" spans="1:12" x14ac:dyDescent="0.25">
      <c r="A48" s="91"/>
      <c r="B48" s="92"/>
      <c r="C48" s="92"/>
      <c r="D48" s="92"/>
      <c r="E48" s="92"/>
      <c r="F48" s="92"/>
      <c r="G48" s="92"/>
      <c r="H48" s="92"/>
      <c r="I48" s="92"/>
    </row>
    <row r="49" spans="1:12" ht="28.5" x14ac:dyDescent="0.25">
      <c r="A49" s="26"/>
      <c r="B49" s="16"/>
      <c r="C49" s="16"/>
      <c r="D49" s="16"/>
      <c r="E49" s="16"/>
      <c r="F49" s="17"/>
      <c r="G49" s="17"/>
      <c r="H49" s="16"/>
      <c r="I49" s="17"/>
      <c r="L49" s="35" t="s">
        <v>38</v>
      </c>
    </row>
    <row r="50" spans="1:12" ht="15" x14ac:dyDescent="0.25">
      <c r="B50" s="16"/>
      <c r="C50" s="16"/>
      <c r="D50" s="16"/>
      <c r="E50" s="16"/>
      <c r="F50" s="17"/>
      <c r="G50" s="17"/>
      <c r="H50" s="16"/>
      <c r="I50" s="17"/>
      <c r="L50" s="43">
        <v>1000000</v>
      </c>
    </row>
    <row r="51" spans="1:12" ht="28.5" x14ac:dyDescent="0.25">
      <c r="A51" s="18"/>
      <c r="B51" s="16"/>
      <c r="C51" s="16"/>
      <c r="D51" s="16"/>
      <c r="E51" s="16"/>
      <c r="F51" s="17"/>
      <c r="G51" s="17"/>
      <c r="H51" s="16"/>
      <c r="I51" s="17"/>
      <c r="L51" s="42" t="s">
        <v>39</v>
      </c>
    </row>
    <row r="52" spans="1:12" x14ac:dyDescent="0.25">
      <c r="A52" s="18"/>
      <c r="B52" s="16"/>
      <c r="C52" s="16"/>
      <c r="D52" s="16"/>
      <c r="E52" s="16"/>
      <c r="F52" s="17"/>
      <c r="G52" s="17"/>
      <c r="H52" s="16"/>
      <c r="I52" s="17"/>
      <c r="L52" s="46">
        <f>+L42/L50</f>
        <v>38.981804288700005</v>
      </c>
    </row>
    <row r="53" spans="1:12" x14ac:dyDescent="0.25">
      <c r="A53" s="18"/>
      <c r="B53" s="16"/>
      <c r="C53" s="16"/>
      <c r="D53" s="16"/>
      <c r="E53" s="16"/>
      <c r="F53" s="17"/>
      <c r="G53" s="17"/>
      <c r="H53" s="16"/>
      <c r="I53" s="17"/>
    </row>
    <row r="54" spans="1:12" x14ac:dyDescent="0.25">
      <c r="A54" s="18"/>
      <c r="B54" s="16"/>
      <c r="C54" s="16"/>
      <c r="D54" s="16"/>
      <c r="E54" s="16"/>
      <c r="F54" s="17"/>
      <c r="G54" s="17"/>
      <c r="H54" s="16"/>
      <c r="I54" s="17"/>
    </row>
    <row r="55" spans="1:12" x14ac:dyDescent="0.25">
      <c r="A55" s="18"/>
      <c r="B55" s="16"/>
      <c r="C55" s="16"/>
      <c r="D55" s="16"/>
      <c r="E55" s="16"/>
      <c r="F55" s="17"/>
      <c r="G55" s="17"/>
      <c r="H55" s="16"/>
      <c r="I55" s="17"/>
    </row>
    <row r="56" spans="1:12" x14ac:dyDescent="0.25">
      <c r="A56" s="18"/>
      <c r="B56" s="16"/>
      <c r="C56" s="16"/>
      <c r="D56" s="16"/>
      <c r="E56" s="16"/>
      <c r="F56" s="17"/>
      <c r="G56" s="17"/>
      <c r="H56" s="16"/>
      <c r="I56" s="17"/>
    </row>
    <row r="57" spans="1:12" x14ac:dyDescent="0.25">
      <c r="A57" s="18"/>
    </row>
    <row r="58" spans="1:12" x14ac:dyDescent="0.25">
      <c r="A58" s="18"/>
    </row>
    <row r="59" spans="1:12" x14ac:dyDescent="0.25">
      <c r="A59" s="18"/>
    </row>
    <row r="60" spans="1:12" x14ac:dyDescent="0.25">
      <c r="A60" s="18"/>
    </row>
    <row r="61" spans="1:12" x14ac:dyDescent="0.25">
      <c r="A61" s="18"/>
    </row>
    <row r="62" spans="1:12" x14ac:dyDescent="0.25">
      <c r="A62" s="18"/>
    </row>
    <row r="63" spans="1:12" x14ac:dyDescent="0.25">
      <c r="A63" s="18"/>
    </row>
    <row r="64" spans="1:12" x14ac:dyDescent="0.25">
      <c r="A64" s="18"/>
    </row>
  </sheetData>
  <mergeCells count="43">
    <mergeCell ref="A9:C9"/>
    <mergeCell ref="J9:L9"/>
    <mergeCell ref="A10:C10"/>
    <mergeCell ref="J10:L10"/>
    <mergeCell ref="A1:D3"/>
    <mergeCell ref="E1:I3"/>
    <mergeCell ref="J1:L1"/>
    <mergeCell ref="J2:L3"/>
    <mergeCell ref="A5:L5"/>
    <mergeCell ref="B12:B15"/>
    <mergeCell ref="C12:C15"/>
    <mergeCell ref="D12:E12"/>
    <mergeCell ref="F12:G12"/>
    <mergeCell ref="H12:I12"/>
    <mergeCell ref="D13:E13"/>
    <mergeCell ref="D14:E14"/>
    <mergeCell ref="F13:G13"/>
    <mergeCell ref="F14:G14"/>
    <mergeCell ref="H13:I13"/>
    <mergeCell ref="J44:L44"/>
    <mergeCell ref="A46:I46"/>
    <mergeCell ref="A48:I48"/>
    <mergeCell ref="A6:L8"/>
    <mergeCell ref="B36:C36"/>
    <mergeCell ref="B37:C37"/>
    <mergeCell ref="B38:C38"/>
    <mergeCell ref="B40:C40"/>
    <mergeCell ref="A16:C16"/>
    <mergeCell ref="A34:C34"/>
    <mergeCell ref="A44:C44"/>
    <mergeCell ref="D44:E44"/>
    <mergeCell ref="F44:G44"/>
    <mergeCell ref="H44:I44"/>
    <mergeCell ref="B11:L11"/>
    <mergeCell ref="A12:A15"/>
    <mergeCell ref="L12:L15"/>
    <mergeCell ref="D9:E9"/>
    <mergeCell ref="D10:E10"/>
    <mergeCell ref="G9:H9"/>
    <mergeCell ref="G10:H10"/>
    <mergeCell ref="H14:I14"/>
    <mergeCell ref="J12:J15"/>
    <mergeCell ref="K12:K15"/>
  </mergeCells>
  <pageMargins left="0.7" right="0.7" top="0.75" bottom="0.75" header="0.3" footer="0.3"/>
  <pageSetup orientation="portrait" horizontalDpi="4294967294" verticalDpi="4294967294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Estudio de Mercado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Catalina Valencia Gracia</dc:creator>
  <cp:lastModifiedBy>Beto</cp:lastModifiedBy>
  <cp:lastPrinted>2019-07-31T17:31:03Z</cp:lastPrinted>
  <dcterms:created xsi:type="dcterms:W3CDTF">2019-04-11T15:47:07Z</dcterms:created>
  <dcterms:modified xsi:type="dcterms:W3CDTF">2022-07-01T14:02:29Z</dcterms:modified>
</cp:coreProperties>
</file>