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harts/chart1.xml" ContentType="application/vnd.openxmlformats-officedocument.drawingml.chart+xml"/>
  <Override PartName="/xl/drawings/drawing8.xml" ContentType="application/vnd.openxmlformats-officedocument.drawing+xml"/>
  <Override PartName="/xl/drawings/drawing9.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mbarreto\Desktop\CONTRATOS SIC\2022\EVALUACIONES\SIC 23\EVALUACION JURIDICA\"/>
    </mc:Choice>
  </mc:AlternateContent>
  <bookViews>
    <workbookView xWindow="0" yWindow="0" windowWidth="5715" windowHeight="6150" firstSheet="1" activeTab="7"/>
  </bookViews>
  <sheets>
    <sheet name="Acta de cierre y listado" sheetId="86" r:id="rId1"/>
    <sheet name="ROSARIO VARGAS" sheetId="95" r:id="rId2"/>
    <sheet name="OFERTA 2" sheetId="91" state="hidden" r:id="rId3"/>
    <sheet name="OFERTA 3" sheetId="92" state="hidden" r:id="rId4"/>
    <sheet name="2" sheetId="90" state="hidden" r:id="rId5"/>
    <sheet name="3" sheetId="74" state="hidden" r:id="rId6"/>
    <sheet name="Gráfico1" sheetId="79" state="hidden" r:id="rId7"/>
    <sheet name="RESUMEN EVALUACIÓN" sheetId="1" r:id="rId8"/>
    <sheet name="ORDEN ELEGIBILIDAD PRELIMINAR" sheetId="71" r:id="rId9"/>
    <sheet name="Hoja2" sheetId="76" state="hidden" r:id="rId10"/>
    <sheet name="Hoja3" sheetId="87" state="hidden"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12" i="71" l="1"/>
  <c r="B13" i="1"/>
  <c r="A13" i="95"/>
  <c r="C12" i="71" l="1"/>
  <c r="O54" i="95" l="1"/>
  <c r="G41" i="95"/>
  <c r="G40" i="95"/>
  <c r="G35" i="95"/>
  <c r="G34" i="95"/>
  <c r="G33" i="95"/>
  <c r="G32" i="95"/>
  <c r="G31" i="95"/>
  <c r="C30" i="95"/>
  <c r="G30" i="95" s="1"/>
  <c r="C29" i="95"/>
  <c r="G29" i="95" s="1"/>
  <c r="G28" i="95"/>
  <c r="G27" i="95"/>
  <c r="G26" i="95"/>
  <c r="G25" i="95"/>
  <c r="G24" i="95"/>
  <c r="G22" i="95"/>
  <c r="G20" i="95"/>
  <c r="C19" i="95"/>
  <c r="G19" i="95" s="1"/>
  <c r="C18" i="95"/>
  <c r="C17" i="95"/>
  <c r="G17" i="95" s="1"/>
  <c r="C16" i="95"/>
  <c r="G16" i="95" s="1"/>
  <c r="C15" i="95"/>
  <c r="G15" i="95" s="1"/>
  <c r="F11" i="95"/>
  <c r="J18" i="95" s="1"/>
  <c r="H10" i="95"/>
  <c r="B9" i="95"/>
  <c r="J21" i="95" l="1"/>
  <c r="J15" i="95"/>
  <c r="G53" i="95"/>
  <c r="J19" i="95"/>
  <c r="E6" i="71" l="1"/>
  <c r="A7" i="1"/>
  <c r="G41" i="92"/>
  <c r="G40" i="92"/>
  <c r="G35" i="92"/>
  <c r="G34" i="92"/>
  <c r="C33" i="92"/>
  <c r="G33" i="92" s="1"/>
  <c r="G32" i="92"/>
  <c r="G31" i="92"/>
  <c r="C30" i="92"/>
  <c r="G30" i="92" s="1"/>
  <c r="C29" i="92"/>
  <c r="G29" i="92" s="1"/>
  <c r="G28" i="92"/>
  <c r="G27" i="92"/>
  <c r="G26" i="92"/>
  <c r="G25" i="92"/>
  <c r="G24" i="92"/>
  <c r="G20" i="92"/>
  <c r="C19" i="92"/>
  <c r="G19" i="92" s="1"/>
  <c r="C18" i="92"/>
  <c r="C17" i="92"/>
  <c r="G17" i="92" s="1"/>
  <c r="C16" i="92"/>
  <c r="G16" i="92"/>
  <c r="C15" i="92"/>
  <c r="G15" i="92" s="1"/>
  <c r="F11" i="92"/>
  <c r="J15" i="92" s="1"/>
  <c r="C22" i="92" s="1"/>
  <c r="G22" i="92" s="1"/>
  <c r="F10" i="92"/>
  <c r="H10" i="92" s="1"/>
  <c r="B9" i="92"/>
  <c r="G41" i="91"/>
  <c r="G40" i="91"/>
  <c r="G35" i="91"/>
  <c r="G34" i="91"/>
  <c r="C33" i="91"/>
  <c r="G33" i="91"/>
  <c r="G32" i="91"/>
  <c r="G31" i="91"/>
  <c r="C30" i="91"/>
  <c r="G30" i="91" s="1"/>
  <c r="C29" i="91"/>
  <c r="G29" i="91" s="1"/>
  <c r="G28" i="91"/>
  <c r="G27" i="91"/>
  <c r="G26" i="91"/>
  <c r="G25" i="91"/>
  <c r="G24" i="91"/>
  <c r="G20" i="91"/>
  <c r="C19" i="91"/>
  <c r="G19" i="91"/>
  <c r="C18" i="91"/>
  <c r="C17" i="91"/>
  <c r="G17" i="91" s="1"/>
  <c r="C16" i="91"/>
  <c r="G16" i="91"/>
  <c r="C15" i="91"/>
  <c r="G15" i="91" s="1"/>
  <c r="F11" i="91"/>
  <c r="J15" i="91" s="1"/>
  <c r="C22" i="91" s="1"/>
  <c r="G22" i="91" s="1"/>
  <c r="F10" i="91"/>
  <c r="H10" i="91" s="1"/>
  <c r="B9" i="91"/>
  <c r="C21" i="71"/>
  <c r="C22" i="71"/>
  <c r="C23" i="71"/>
  <c r="C24" i="71"/>
  <c r="C25" i="71"/>
  <c r="C26" i="71"/>
  <c r="C27" i="71"/>
  <c r="C28" i="71"/>
  <c r="B22" i="71"/>
  <c r="B23" i="71"/>
  <c r="B24" i="71"/>
  <c r="B25" i="71"/>
  <c r="B26" i="71"/>
  <c r="B27" i="71"/>
  <c r="B28" i="71"/>
  <c r="B24" i="1"/>
  <c r="B25" i="1"/>
  <c r="B26" i="1"/>
  <c r="B27" i="1"/>
  <c r="B28" i="1"/>
  <c r="B29" i="1"/>
  <c r="B30" i="1"/>
  <c r="B31" i="1"/>
  <c r="B32" i="1"/>
  <c r="G41" i="90"/>
  <c r="G40" i="90"/>
  <c r="G35" i="90"/>
  <c r="G34" i="90"/>
  <c r="C33" i="90"/>
  <c r="G33" i="90" s="1"/>
  <c r="G32" i="90"/>
  <c r="G31" i="90"/>
  <c r="C30" i="90"/>
  <c r="G30" i="90" s="1"/>
  <c r="C29" i="90"/>
  <c r="G29" i="90" s="1"/>
  <c r="G28" i="90"/>
  <c r="G27" i="90"/>
  <c r="G26" i="90"/>
  <c r="G25" i="90"/>
  <c r="G24" i="90"/>
  <c r="C22" i="90"/>
  <c r="G22" i="90" s="1"/>
  <c r="G20" i="90"/>
  <c r="C19" i="90"/>
  <c r="G19" i="90"/>
  <c r="C18" i="90"/>
  <c r="C17" i="90"/>
  <c r="G17" i="90"/>
  <c r="C16" i="90"/>
  <c r="G16" i="90"/>
  <c r="C15" i="90"/>
  <c r="G15" i="90" s="1"/>
  <c r="F11" i="90"/>
  <c r="J18" i="90" s="1"/>
  <c r="F10" i="90"/>
  <c r="H10" i="90" s="1"/>
  <c r="B9" i="90"/>
  <c r="G53" i="74"/>
  <c r="G58" i="74"/>
  <c r="C59" i="74"/>
  <c r="G44" i="74"/>
  <c r="G30" i="74"/>
  <c r="G39" i="74"/>
  <c r="F10" i="74"/>
  <c r="H10" i="74" s="1"/>
  <c r="C17" i="74"/>
  <c r="G17" i="74" s="1"/>
  <c r="C16" i="74"/>
  <c r="G16" i="74" s="1"/>
  <c r="G68" i="74"/>
  <c r="S7" i="86"/>
  <c r="R7" i="86"/>
  <c r="A7" i="90" s="1"/>
  <c r="G67" i="74"/>
  <c r="G66" i="74"/>
  <c r="G64" i="74"/>
  <c r="G63" i="74"/>
  <c r="G62" i="74"/>
  <c r="G61" i="74"/>
  <c r="G60" i="74"/>
  <c r="G59" i="74"/>
  <c r="G54" i="74"/>
  <c r="G52" i="74"/>
  <c r="G50" i="74"/>
  <c r="G49" i="74"/>
  <c r="G48" i="74"/>
  <c r="G47" i="74"/>
  <c r="G46" i="74"/>
  <c r="G36" i="74"/>
  <c r="G40" i="74"/>
  <c r="C51" i="74"/>
  <c r="G51" i="74" s="1"/>
  <c r="G22" i="74"/>
  <c r="G20" i="74"/>
  <c r="G21" i="74"/>
  <c r="D7" i="1"/>
  <c r="B9" i="1"/>
  <c r="B8" i="71" s="1"/>
  <c r="B9" i="74"/>
  <c r="E7" i="74"/>
  <c r="A7" i="74"/>
  <c r="F11" i="74"/>
  <c r="I59" i="74" s="1"/>
  <c r="C65" i="74"/>
  <c r="G65" i="74" s="1"/>
  <c r="G35" i="74"/>
  <c r="G34" i="74"/>
  <c r="G18" i="74"/>
  <c r="B13" i="71"/>
  <c r="B14" i="71"/>
  <c r="B15" i="71"/>
  <c r="B16" i="71"/>
  <c r="B17" i="71"/>
  <c r="B18" i="71"/>
  <c r="B19" i="71"/>
  <c r="B20" i="71"/>
  <c r="B21" i="71"/>
  <c r="B17" i="1"/>
  <c r="B18" i="1"/>
  <c r="B19" i="1"/>
  <c r="B20" i="1"/>
  <c r="B21" i="1"/>
  <c r="B22" i="1"/>
  <c r="B23" i="1"/>
  <c r="C19" i="71"/>
  <c r="C20" i="71"/>
  <c r="B36" i="1"/>
  <c r="C24" i="74"/>
  <c r="G24" i="74" s="1"/>
  <c r="C15" i="74"/>
  <c r="G15" i="74"/>
  <c r="G32" i="74"/>
  <c r="G33" i="74"/>
  <c r="G38" i="74"/>
  <c r="C13" i="71"/>
  <c r="C14" i="71"/>
  <c r="C15" i="71"/>
  <c r="C16" i="71"/>
  <c r="C17" i="71"/>
  <c r="C18" i="71"/>
  <c r="C37" i="74"/>
  <c r="G37" i="74" s="1"/>
  <c r="C23" i="74"/>
  <c r="G23" i="74" s="1"/>
  <c r="C45" i="74"/>
  <c r="G45" i="74" s="1"/>
  <c r="C31" i="74"/>
  <c r="G31" i="74" s="1"/>
  <c r="F6" i="71"/>
  <c r="G53" i="91" l="1"/>
  <c r="B53" i="91" s="1"/>
  <c r="O54" i="91" s="1"/>
  <c r="G53" i="92"/>
  <c r="B53" i="92" s="1"/>
  <c r="O54" i="92" s="1"/>
  <c r="A7" i="91"/>
  <c r="J15" i="90"/>
  <c r="J19" i="90"/>
  <c r="E7" i="95"/>
  <c r="J21" i="90"/>
  <c r="A7" i="95"/>
  <c r="A7" i="92"/>
  <c r="G55" i="74"/>
  <c r="B55" i="74" s="1"/>
  <c r="J19" i="91"/>
  <c r="J18" i="91"/>
  <c r="J18" i="92"/>
  <c r="J15" i="74"/>
  <c r="J21" i="92"/>
  <c r="J19" i="92"/>
  <c r="J21" i="91"/>
  <c r="E7" i="91"/>
  <c r="E7" i="92"/>
  <c r="E7" i="90"/>
  <c r="G69" i="74"/>
  <c r="B69" i="74" s="1"/>
  <c r="G41" i="74"/>
  <c r="B41" i="74" s="1"/>
  <c r="O45" i="74" s="1"/>
  <c r="G25" i="74"/>
  <c r="I50" i="74"/>
  <c r="I32" i="74"/>
  <c r="G49" i="90"/>
  <c r="B49" i="90" s="1"/>
  <c r="O50" i="90" s="1"/>
  <c r="I58" i="74"/>
  <c r="I45" i="74"/>
  <c r="I31" i="74"/>
  <c r="J16" i="74"/>
  <c r="J17" i="74"/>
  <c r="G71" i="74" l="1"/>
  <c r="B71" i="74" s="1"/>
  <c r="E25" i="74"/>
  <c r="G70" i="74"/>
</calcChain>
</file>

<file path=xl/comments1.xml><?xml version="1.0" encoding="utf-8"?>
<comments xmlns="http://schemas.openxmlformats.org/spreadsheetml/2006/main">
  <authors>
    <author>ehernandez</author>
  </authors>
  <commentList>
    <comment ref="B7" authorId="0" shapeId="0">
      <text>
        <r>
          <rPr>
            <b/>
            <sz val="9"/>
            <color indexed="81"/>
            <rFont val="Tahoma"/>
            <family val="2"/>
          </rPr>
          <t>ehernandez:</t>
        </r>
        <r>
          <rPr>
            <sz val="9"/>
            <color indexed="81"/>
            <rFont val="Tahoma"/>
            <family val="2"/>
          </rPr>
          <t xml:space="preserve">
ESCOJA LA MODALIDAD DE SELECCIÓN</t>
        </r>
      </text>
    </comment>
    <comment ref="D7" authorId="0" shapeId="0">
      <text>
        <r>
          <rPr>
            <b/>
            <sz val="9"/>
            <color indexed="81"/>
            <rFont val="Tahoma"/>
            <family val="2"/>
          </rPr>
          <t>ehernandez:</t>
        </r>
        <r>
          <rPr>
            <sz val="9"/>
            <color indexed="81"/>
            <rFont val="Tahoma"/>
            <family val="2"/>
          </rPr>
          <t xml:space="preserve">
ESCRIBA EL NUMERO DEL PROCESO</t>
        </r>
      </text>
    </comment>
    <comment ref="B9" authorId="0" shapeId="0">
      <text>
        <r>
          <rPr>
            <b/>
            <sz val="9"/>
            <color indexed="81"/>
            <rFont val="Tahoma"/>
            <family val="2"/>
          </rPr>
          <t>hernandez:</t>
        </r>
        <r>
          <rPr>
            <sz val="9"/>
            <color indexed="81"/>
            <rFont val="Tahoma"/>
            <family val="2"/>
          </rPr>
          <t xml:space="preserve">
ESCRIBA EL OBJETO</t>
        </r>
      </text>
    </comment>
    <comment ref="E10" authorId="0" shapeId="0">
      <text>
        <r>
          <rPr>
            <b/>
            <sz val="9"/>
            <color indexed="81"/>
            <rFont val="Tahoma"/>
            <family val="2"/>
          </rPr>
          <t>hernandez:</t>
        </r>
        <r>
          <rPr>
            <sz val="9"/>
            <color indexed="81"/>
            <rFont val="Tahoma"/>
            <family val="2"/>
          </rPr>
          <t xml:space="preserve">
ESCRIBA VALORES SIN PUNTOS, NI COMAS EJEMPLO: 5000000</t>
        </r>
      </text>
    </comment>
    <comment ref="C12" authorId="0" shapeId="0">
      <text>
        <r>
          <rPr>
            <b/>
            <sz val="9"/>
            <color indexed="81"/>
            <rFont val="Tahoma"/>
            <family val="2"/>
          </rPr>
          <t>hernandez:</t>
        </r>
        <r>
          <rPr>
            <sz val="9"/>
            <color indexed="81"/>
            <rFont val="Tahoma"/>
            <family val="2"/>
          </rPr>
          <t xml:space="preserve">
Escriba el día de cierre del proceso en formato fecha: Ejemplo: 23/7/14
</t>
        </r>
      </text>
    </comment>
    <comment ref="E12" authorId="0" shapeId="0">
      <text>
        <r>
          <rPr>
            <b/>
            <sz val="9"/>
            <color indexed="81"/>
            <rFont val="Tahoma"/>
            <family val="2"/>
          </rPr>
          <t>hernandez:</t>
        </r>
        <r>
          <rPr>
            <sz val="9"/>
            <color indexed="81"/>
            <rFont val="Tahoma"/>
            <family val="2"/>
          </rPr>
          <t xml:space="preserve">
ESCRIBA LA HORA DEL CIERRE EN FORMATO 24 HORAS EJEMPLO: 13:30:00</t>
        </r>
      </text>
    </comment>
  </commentList>
</comments>
</file>

<file path=xl/comments2.xml><?xml version="1.0" encoding="utf-8"?>
<comments xmlns="http://schemas.openxmlformats.org/spreadsheetml/2006/main">
  <authors>
    <author>ehernandez</author>
    <author>Edgar</author>
  </authors>
  <commentList>
    <comment ref="F10" authorId="0" shapeId="0">
      <text>
        <r>
          <rPr>
            <b/>
            <sz val="9"/>
            <color indexed="81"/>
            <rFont val="Tahoma"/>
            <family val="2"/>
          </rPr>
          <t>hernandez:</t>
        </r>
        <r>
          <rPr>
            <sz val="9"/>
            <color indexed="81"/>
            <rFont val="Tahoma"/>
            <family val="2"/>
          </rPr>
          <t xml:space="preserve">
ESCRIBA VALORES SIN PUNTOS, NI COMAS EJEMPLO: 5000000</t>
        </r>
      </text>
    </comment>
    <comment ref="A13" authorId="0" shapeId="0">
      <text>
        <r>
          <rPr>
            <b/>
            <sz val="9"/>
            <color indexed="81"/>
            <rFont val="Tahoma"/>
            <family val="2"/>
          </rPr>
          <t>ehernandez:</t>
        </r>
        <r>
          <rPr>
            <sz val="9"/>
            <color indexed="81"/>
            <rFont val="Tahoma"/>
            <family val="2"/>
          </rPr>
          <t xml:space="preserve">
ESCRIBA EL NOMBRE DEL PRIMER PROPONENTE SINGULAR. PUEDE COPIARLO DEL ACTA DE CIERRE DE ESTE FORMATO</t>
        </r>
      </text>
    </comment>
    <comment ref="B15" authorId="1" shapeId="0">
      <text>
        <r>
          <rPr>
            <b/>
            <sz val="9"/>
            <color indexed="81"/>
            <rFont val="Tahoma"/>
            <family val="2"/>
          </rPr>
          <t>Edgar:</t>
        </r>
        <r>
          <rPr>
            <sz val="9"/>
            <color indexed="81"/>
            <rFont val="Tahoma"/>
            <family val="2"/>
          </rPr>
          <t xml:space="preserve">
Seleccione si o no o deja espacio en blanco si no aplica</t>
        </r>
      </text>
    </comment>
    <comment ref="B18" authorId="0" shapeId="0">
      <text>
        <r>
          <rPr>
            <b/>
            <sz val="9"/>
            <color indexed="81"/>
            <rFont val="Tahoma"/>
            <family val="2"/>
          </rPr>
          <t>ehernandez:</t>
        </r>
        <r>
          <rPr>
            <sz val="9"/>
            <color indexed="81"/>
            <rFont val="Tahoma"/>
            <family val="2"/>
          </rPr>
          <t xml:space="preserve">
ESCOJA DE LA LISTA</t>
        </r>
      </text>
    </comment>
    <comment ref="B19" authorId="0" shapeId="0">
      <text>
        <r>
          <rPr>
            <b/>
            <sz val="9"/>
            <color indexed="81"/>
            <rFont val="Tahoma"/>
            <family val="2"/>
          </rPr>
          <t>ehernandez:</t>
        </r>
        <r>
          <rPr>
            <sz val="9"/>
            <color indexed="81"/>
            <rFont val="Tahoma"/>
            <family val="2"/>
          </rPr>
          <t xml:space="preserve">
ESCOJA DE LA LISTA</t>
        </r>
      </text>
    </comment>
    <comment ref="B20" authorId="0" shapeId="0">
      <text>
        <r>
          <rPr>
            <b/>
            <sz val="9"/>
            <color indexed="81"/>
            <rFont val="Tahoma"/>
            <family val="2"/>
          </rPr>
          <t>ehernandez:</t>
        </r>
        <r>
          <rPr>
            <sz val="9"/>
            <color indexed="81"/>
            <rFont val="Tahoma"/>
            <family val="2"/>
          </rPr>
          <t xml:space="preserve">
ESCOJA DE LA LISTA</t>
        </r>
      </text>
    </comment>
    <comment ref="B21" authorId="0" shapeId="0">
      <text>
        <r>
          <rPr>
            <b/>
            <sz val="9"/>
            <color indexed="81"/>
            <rFont val="Tahoma"/>
            <family val="2"/>
          </rPr>
          <t>ehernandez:</t>
        </r>
        <r>
          <rPr>
            <sz val="9"/>
            <color indexed="81"/>
            <rFont val="Tahoma"/>
            <family val="2"/>
          </rPr>
          <t xml:space="preserve">
ESCOJA DE LA LISTA</t>
        </r>
      </text>
    </comment>
    <comment ref="B23" authorId="0" shapeId="0">
      <text>
        <r>
          <rPr>
            <b/>
            <sz val="9"/>
            <color indexed="81"/>
            <rFont val="Tahoma"/>
            <family val="2"/>
          </rPr>
          <t>ehernandez:</t>
        </r>
        <r>
          <rPr>
            <sz val="9"/>
            <color indexed="81"/>
            <rFont val="Tahoma"/>
            <family val="2"/>
          </rPr>
          <t xml:space="preserve">
Escriba el día de expedición del certificado
en formato fecha: Ejemplo: 23/7/14</t>
        </r>
      </text>
    </comment>
    <comment ref="B24" authorId="0" shapeId="0">
      <text>
        <r>
          <rPr>
            <b/>
            <sz val="9"/>
            <color indexed="81"/>
            <rFont val="Tahoma"/>
            <family val="2"/>
          </rPr>
          <t>ehernandez:</t>
        </r>
        <r>
          <rPr>
            <sz val="9"/>
            <color indexed="81"/>
            <rFont val="Tahoma"/>
            <family val="2"/>
          </rPr>
          <t xml:space="preserve">
ESCOJA DE LA LISTA</t>
        </r>
      </text>
    </comment>
    <comment ref="B25" authorId="0" shapeId="0">
      <text>
        <r>
          <rPr>
            <b/>
            <sz val="9"/>
            <color indexed="81"/>
            <rFont val="Tahoma"/>
            <family val="2"/>
          </rPr>
          <t>ehernandez:</t>
        </r>
        <r>
          <rPr>
            <sz val="9"/>
            <color indexed="81"/>
            <rFont val="Tahoma"/>
            <family val="2"/>
          </rPr>
          <t xml:space="preserve">
ESCOJA DE LA LISTA</t>
        </r>
      </text>
    </comment>
    <comment ref="B27" authorId="0" shapeId="0">
      <text>
        <r>
          <rPr>
            <b/>
            <sz val="9"/>
            <color indexed="81"/>
            <rFont val="Tahoma"/>
            <family val="2"/>
          </rPr>
          <t>ehernandez:</t>
        </r>
        <r>
          <rPr>
            <sz val="9"/>
            <color indexed="81"/>
            <rFont val="Tahoma"/>
            <family val="2"/>
          </rPr>
          <t xml:space="preserve">
ESCOJA DE LA LISTA</t>
        </r>
      </text>
    </comment>
    <comment ref="B28" authorId="0" shapeId="0">
      <text>
        <r>
          <rPr>
            <b/>
            <sz val="9"/>
            <color indexed="81"/>
            <rFont val="Tahoma"/>
            <family val="2"/>
          </rPr>
          <t>ehernandez:</t>
        </r>
        <r>
          <rPr>
            <sz val="9"/>
            <color indexed="81"/>
            <rFont val="Tahoma"/>
            <family val="2"/>
          </rPr>
          <t xml:space="preserve">
ESCOJA DE LA LISTA</t>
        </r>
      </text>
    </comment>
    <comment ref="B29" authorId="0" shapeId="0">
      <text>
        <r>
          <rPr>
            <b/>
            <sz val="9"/>
            <color indexed="81"/>
            <rFont val="Tahoma"/>
            <family val="2"/>
          </rPr>
          <t>ehernandez:</t>
        </r>
        <r>
          <rPr>
            <sz val="9"/>
            <color indexed="81"/>
            <rFont val="Tahoma"/>
            <family val="2"/>
          </rPr>
          <t xml:space="preserve">
Escriba el día hasta donde va la vigencia de la póliza fecha: Ejemplo: 23/7/14</t>
        </r>
      </text>
    </comment>
    <comment ref="B30" authorId="0" shapeId="0">
      <text>
        <r>
          <rPr>
            <b/>
            <sz val="9"/>
            <color indexed="81"/>
            <rFont val="Tahoma"/>
            <family val="2"/>
          </rPr>
          <t>ehernandez:</t>
        </r>
        <r>
          <rPr>
            <sz val="9"/>
            <color indexed="81"/>
            <rFont val="Tahoma"/>
            <family val="2"/>
          </rPr>
          <t xml:space="preserve">
ESCRIBA EL VALOR ASEGURADO SIN PUNTOS NI COMAS EJEMPLO: 5000000</t>
        </r>
      </text>
    </comment>
    <comment ref="B31" authorId="0" shapeId="0">
      <text>
        <r>
          <rPr>
            <b/>
            <sz val="9"/>
            <color indexed="81"/>
            <rFont val="Tahoma"/>
            <family val="2"/>
          </rPr>
          <t>ehernandez:</t>
        </r>
        <r>
          <rPr>
            <sz val="9"/>
            <color indexed="81"/>
            <rFont val="Tahoma"/>
            <family val="2"/>
          </rPr>
          <t xml:space="preserve">
ESCOJA DE LA LISTA</t>
        </r>
      </text>
    </comment>
    <comment ref="B32" authorId="0" shapeId="0">
      <text>
        <r>
          <rPr>
            <b/>
            <sz val="9"/>
            <color indexed="81"/>
            <rFont val="Tahoma"/>
            <family val="2"/>
          </rPr>
          <t>ehernandez:</t>
        </r>
        <r>
          <rPr>
            <sz val="9"/>
            <color indexed="81"/>
            <rFont val="Tahoma"/>
            <family val="2"/>
          </rPr>
          <t xml:space="preserve">
ESCOJA DE LA LISTA</t>
        </r>
      </text>
    </comment>
    <comment ref="B33" authorId="0" shapeId="0">
      <text>
        <r>
          <rPr>
            <b/>
            <sz val="9"/>
            <color indexed="81"/>
            <rFont val="Tahoma"/>
            <family val="2"/>
          </rPr>
          <t>ehernandez:</t>
        </r>
        <r>
          <rPr>
            <sz val="9"/>
            <color indexed="81"/>
            <rFont val="Tahoma"/>
            <family val="2"/>
          </rPr>
          <t xml:space="preserve">
Escriba el día de expedición en formato fecha: Ejemplo: 23/7/14</t>
        </r>
      </text>
    </comment>
    <comment ref="B34" authorId="0" shapeId="0">
      <text>
        <r>
          <rPr>
            <b/>
            <sz val="9"/>
            <color indexed="81"/>
            <rFont val="Tahoma"/>
            <family val="2"/>
          </rPr>
          <t>ehernandez:</t>
        </r>
        <r>
          <rPr>
            <sz val="9"/>
            <color indexed="81"/>
            <rFont val="Tahoma"/>
            <family val="2"/>
          </rPr>
          <t xml:space="preserve">
ESCOJA DE LA LISTA</t>
        </r>
      </text>
    </comment>
    <comment ref="B35" authorId="0" shapeId="0">
      <text>
        <r>
          <rPr>
            <b/>
            <sz val="9"/>
            <color indexed="81"/>
            <rFont val="Tahoma"/>
            <family val="2"/>
          </rPr>
          <t>ehernandez:</t>
        </r>
        <r>
          <rPr>
            <sz val="9"/>
            <color indexed="81"/>
            <rFont val="Tahoma"/>
            <family val="2"/>
          </rPr>
          <t xml:space="preserve">
ESCOJA DE LA LISTA</t>
        </r>
      </text>
    </comment>
    <comment ref="C35" authorId="0" shapeId="0">
      <text>
        <r>
          <rPr>
            <b/>
            <sz val="9"/>
            <color indexed="81"/>
            <rFont val="Tahoma"/>
            <family val="2"/>
          </rPr>
          <t>ehernandez:</t>
        </r>
        <r>
          <rPr>
            <sz val="9"/>
            <color indexed="81"/>
            <rFont val="Tahoma"/>
            <family val="2"/>
          </rPr>
          <t xml:space="preserve">
ESCOJA DE LA LISTA</t>
        </r>
      </text>
    </comment>
    <comment ref="B40" authorId="0" shapeId="0">
      <text>
        <r>
          <rPr>
            <b/>
            <sz val="9"/>
            <color indexed="81"/>
            <rFont val="Tahoma"/>
            <family val="2"/>
          </rPr>
          <t>ehernandez:</t>
        </r>
        <r>
          <rPr>
            <sz val="9"/>
            <color indexed="81"/>
            <rFont val="Tahoma"/>
            <family val="2"/>
          </rPr>
          <t xml:space="preserve">
ESCOJA DE LISTA</t>
        </r>
      </text>
    </comment>
    <comment ref="C40" authorId="0" shapeId="0">
      <text>
        <r>
          <rPr>
            <b/>
            <sz val="9"/>
            <color indexed="81"/>
            <rFont val="Tahoma"/>
            <family val="2"/>
          </rPr>
          <t>ehernandez:</t>
        </r>
        <r>
          <rPr>
            <sz val="9"/>
            <color indexed="81"/>
            <rFont val="Tahoma"/>
            <family val="2"/>
          </rPr>
          <t xml:space="preserve">
ESCOJA DE LA LISTA</t>
        </r>
      </text>
    </comment>
    <comment ref="B41" authorId="0" shapeId="0">
      <text>
        <r>
          <rPr>
            <b/>
            <sz val="9"/>
            <color indexed="81"/>
            <rFont val="Tahoma"/>
            <family val="2"/>
          </rPr>
          <t>ehernandez:</t>
        </r>
        <r>
          <rPr>
            <sz val="9"/>
            <color indexed="81"/>
            <rFont val="Tahoma"/>
            <family val="2"/>
          </rPr>
          <t xml:space="preserve">
ESCOJA DE LA LISTA</t>
        </r>
      </text>
    </comment>
    <comment ref="C49" authorId="0" shapeId="0">
      <text>
        <r>
          <rPr>
            <b/>
            <sz val="9"/>
            <color indexed="81"/>
            <rFont val="Tahoma"/>
            <family val="2"/>
          </rPr>
          <t>ehernandez:</t>
        </r>
        <r>
          <rPr>
            <sz val="9"/>
            <color indexed="81"/>
            <rFont val="Tahoma"/>
            <family val="2"/>
          </rPr>
          <t xml:space="preserve">
ESCOJA DE LA LISTA</t>
        </r>
      </text>
    </comment>
  </commentList>
</comments>
</file>

<file path=xl/comments3.xml><?xml version="1.0" encoding="utf-8"?>
<comments xmlns="http://schemas.openxmlformats.org/spreadsheetml/2006/main">
  <authors>
    <author>ehernandez</author>
    <author>Edgar</author>
  </authors>
  <commentList>
    <comment ref="A13" authorId="0" shapeId="0">
      <text>
        <r>
          <rPr>
            <b/>
            <sz val="9"/>
            <color indexed="81"/>
            <rFont val="Tahoma"/>
            <family val="2"/>
          </rPr>
          <t>ehernandez:</t>
        </r>
        <r>
          <rPr>
            <sz val="9"/>
            <color indexed="81"/>
            <rFont val="Tahoma"/>
            <family val="2"/>
          </rPr>
          <t xml:space="preserve">
ESCRIBA EL NOMBRE DEL PRIMER PROPONENTE SINGULAR. PUEDE COPIARLO DEL ACTA DE CIERRE DE ESTE FORMATO</t>
        </r>
      </text>
    </comment>
    <comment ref="B15" authorId="1" shapeId="0">
      <text>
        <r>
          <rPr>
            <b/>
            <sz val="9"/>
            <color indexed="81"/>
            <rFont val="Tahoma"/>
            <family val="2"/>
          </rPr>
          <t>Edgar:</t>
        </r>
        <r>
          <rPr>
            <sz val="9"/>
            <color indexed="81"/>
            <rFont val="Tahoma"/>
            <family val="2"/>
          </rPr>
          <t xml:space="preserve">
Seleccione si o no o deja espacio en blanco si no aplica</t>
        </r>
      </text>
    </comment>
    <comment ref="B18" authorId="0" shapeId="0">
      <text>
        <r>
          <rPr>
            <b/>
            <sz val="9"/>
            <color indexed="81"/>
            <rFont val="Tahoma"/>
            <family val="2"/>
          </rPr>
          <t>ehernandez:</t>
        </r>
        <r>
          <rPr>
            <sz val="9"/>
            <color indexed="81"/>
            <rFont val="Tahoma"/>
            <family val="2"/>
          </rPr>
          <t xml:space="preserve">
ESCOJA DE LA LISTA</t>
        </r>
      </text>
    </comment>
    <comment ref="B19" authorId="0" shapeId="0">
      <text>
        <r>
          <rPr>
            <b/>
            <sz val="9"/>
            <color indexed="81"/>
            <rFont val="Tahoma"/>
            <family val="2"/>
          </rPr>
          <t>ehernandez:</t>
        </r>
        <r>
          <rPr>
            <sz val="9"/>
            <color indexed="81"/>
            <rFont val="Tahoma"/>
            <family val="2"/>
          </rPr>
          <t xml:space="preserve">
ESCOJA DE LA LISTA</t>
        </r>
      </text>
    </comment>
    <comment ref="B20" authorId="0" shapeId="0">
      <text>
        <r>
          <rPr>
            <b/>
            <sz val="9"/>
            <color indexed="81"/>
            <rFont val="Tahoma"/>
            <family val="2"/>
          </rPr>
          <t>ehernandez:</t>
        </r>
        <r>
          <rPr>
            <sz val="9"/>
            <color indexed="81"/>
            <rFont val="Tahoma"/>
            <family val="2"/>
          </rPr>
          <t xml:space="preserve">
ESCOJA DE LA LISTA</t>
        </r>
      </text>
    </comment>
    <comment ref="B21" authorId="0" shapeId="0">
      <text>
        <r>
          <rPr>
            <b/>
            <sz val="9"/>
            <color indexed="81"/>
            <rFont val="Tahoma"/>
            <family val="2"/>
          </rPr>
          <t>ehernandez:</t>
        </r>
        <r>
          <rPr>
            <sz val="9"/>
            <color indexed="81"/>
            <rFont val="Tahoma"/>
            <family val="2"/>
          </rPr>
          <t xml:space="preserve">
ESCOJA DE LA LISTA</t>
        </r>
      </text>
    </comment>
    <comment ref="B23" authorId="0" shapeId="0">
      <text>
        <r>
          <rPr>
            <b/>
            <sz val="9"/>
            <color indexed="81"/>
            <rFont val="Tahoma"/>
            <family val="2"/>
          </rPr>
          <t>ehernandez:</t>
        </r>
        <r>
          <rPr>
            <sz val="9"/>
            <color indexed="81"/>
            <rFont val="Tahoma"/>
            <family val="2"/>
          </rPr>
          <t xml:space="preserve">
Escriba el día de expedición del certificado
en formato fecha: Ejemplo: 23/7/14</t>
        </r>
      </text>
    </comment>
    <comment ref="B24" authorId="0" shapeId="0">
      <text>
        <r>
          <rPr>
            <b/>
            <sz val="9"/>
            <color indexed="81"/>
            <rFont val="Tahoma"/>
            <family val="2"/>
          </rPr>
          <t>ehernandez:</t>
        </r>
        <r>
          <rPr>
            <sz val="9"/>
            <color indexed="81"/>
            <rFont val="Tahoma"/>
            <family val="2"/>
          </rPr>
          <t xml:space="preserve">
ESCOJA DE LA LISTA</t>
        </r>
      </text>
    </comment>
    <comment ref="B25" authorId="0" shapeId="0">
      <text>
        <r>
          <rPr>
            <b/>
            <sz val="9"/>
            <color indexed="81"/>
            <rFont val="Tahoma"/>
            <family val="2"/>
          </rPr>
          <t>ehernandez:</t>
        </r>
        <r>
          <rPr>
            <sz val="9"/>
            <color indexed="81"/>
            <rFont val="Tahoma"/>
            <family val="2"/>
          </rPr>
          <t xml:space="preserve">
ESCOJA DE LA LISTA</t>
        </r>
      </text>
    </comment>
    <comment ref="B27" authorId="0" shapeId="0">
      <text>
        <r>
          <rPr>
            <b/>
            <sz val="9"/>
            <color indexed="81"/>
            <rFont val="Tahoma"/>
            <family val="2"/>
          </rPr>
          <t>ehernandez:</t>
        </r>
        <r>
          <rPr>
            <sz val="9"/>
            <color indexed="81"/>
            <rFont val="Tahoma"/>
            <family val="2"/>
          </rPr>
          <t xml:space="preserve">
ESCOJA DE LA LISTA</t>
        </r>
      </text>
    </comment>
    <comment ref="B28" authorId="0" shapeId="0">
      <text>
        <r>
          <rPr>
            <b/>
            <sz val="9"/>
            <color indexed="81"/>
            <rFont val="Tahoma"/>
            <family val="2"/>
          </rPr>
          <t>ehernandez:</t>
        </r>
        <r>
          <rPr>
            <sz val="9"/>
            <color indexed="81"/>
            <rFont val="Tahoma"/>
            <family val="2"/>
          </rPr>
          <t xml:space="preserve">
ESCOJA DE LA LISTA</t>
        </r>
      </text>
    </comment>
    <comment ref="B29" authorId="0" shapeId="0">
      <text>
        <r>
          <rPr>
            <b/>
            <sz val="9"/>
            <color indexed="81"/>
            <rFont val="Tahoma"/>
            <family val="2"/>
          </rPr>
          <t>ehernandez:</t>
        </r>
        <r>
          <rPr>
            <sz val="9"/>
            <color indexed="81"/>
            <rFont val="Tahoma"/>
            <family val="2"/>
          </rPr>
          <t xml:space="preserve">
Escriba el día hasta donde va la vigencia de la póliza fecha: Ejemplo: 23/7/14</t>
        </r>
      </text>
    </comment>
    <comment ref="B30" authorId="0" shapeId="0">
      <text>
        <r>
          <rPr>
            <b/>
            <sz val="9"/>
            <color indexed="81"/>
            <rFont val="Tahoma"/>
            <family val="2"/>
          </rPr>
          <t>ehernandez:</t>
        </r>
        <r>
          <rPr>
            <sz val="9"/>
            <color indexed="81"/>
            <rFont val="Tahoma"/>
            <family val="2"/>
          </rPr>
          <t xml:space="preserve">
ESCRIBA EL VALOR ASEGURADO SIN PUNTOS NI COMAS EJEMPLO: 5000000</t>
        </r>
      </text>
    </comment>
    <comment ref="B31" authorId="0" shapeId="0">
      <text>
        <r>
          <rPr>
            <b/>
            <sz val="9"/>
            <color indexed="81"/>
            <rFont val="Tahoma"/>
            <family val="2"/>
          </rPr>
          <t>ehernandez:</t>
        </r>
        <r>
          <rPr>
            <sz val="9"/>
            <color indexed="81"/>
            <rFont val="Tahoma"/>
            <family val="2"/>
          </rPr>
          <t xml:space="preserve">
ESCOJA DE LA LISTA</t>
        </r>
      </text>
    </comment>
    <comment ref="B32" authorId="0" shapeId="0">
      <text>
        <r>
          <rPr>
            <b/>
            <sz val="9"/>
            <color indexed="81"/>
            <rFont val="Tahoma"/>
            <family val="2"/>
          </rPr>
          <t>ehernandez:</t>
        </r>
        <r>
          <rPr>
            <sz val="9"/>
            <color indexed="81"/>
            <rFont val="Tahoma"/>
            <family val="2"/>
          </rPr>
          <t xml:space="preserve">
ESCOJA DE LA LISTA</t>
        </r>
      </text>
    </comment>
    <comment ref="B33" authorId="0" shapeId="0">
      <text>
        <r>
          <rPr>
            <b/>
            <sz val="9"/>
            <color indexed="81"/>
            <rFont val="Tahoma"/>
            <family val="2"/>
          </rPr>
          <t>ehernandez:</t>
        </r>
        <r>
          <rPr>
            <sz val="9"/>
            <color indexed="81"/>
            <rFont val="Tahoma"/>
            <family val="2"/>
          </rPr>
          <t xml:space="preserve">
Escriba el día de expedición en formato fecha: Ejemplo: 23/7/14</t>
        </r>
      </text>
    </comment>
    <comment ref="B34" authorId="0" shapeId="0">
      <text>
        <r>
          <rPr>
            <b/>
            <sz val="9"/>
            <color indexed="81"/>
            <rFont val="Tahoma"/>
            <family val="2"/>
          </rPr>
          <t>ehernandez:</t>
        </r>
        <r>
          <rPr>
            <sz val="9"/>
            <color indexed="81"/>
            <rFont val="Tahoma"/>
            <family val="2"/>
          </rPr>
          <t xml:space="preserve">
ESCOJA DE LA LISTA</t>
        </r>
      </text>
    </comment>
    <comment ref="B35" authorId="0" shapeId="0">
      <text>
        <r>
          <rPr>
            <b/>
            <sz val="9"/>
            <color indexed="81"/>
            <rFont val="Tahoma"/>
            <family val="2"/>
          </rPr>
          <t>ehernandez:</t>
        </r>
        <r>
          <rPr>
            <sz val="9"/>
            <color indexed="81"/>
            <rFont val="Tahoma"/>
            <family val="2"/>
          </rPr>
          <t xml:space="preserve">
ESCOJA DE LA LISTA</t>
        </r>
      </text>
    </comment>
    <comment ref="C35" authorId="0" shapeId="0">
      <text>
        <r>
          <rPr>
            <b/>
            <sz val="9"/>
            <color indexed="81"/>
            <rFont val="Tahoma"/>
            <family val="2"/>
          </rPr>
          <t>ehernandez:</t>
        </r>
        <r>
          <rPr>
            <sz val="9"/>
            <color indexed="81"/>
            <rFont val="Tahoma"/>
            <family val="2"/>
          </rPr>
          <t xml:space="preserve">
ESCOJA DE LA LISTA</t>
        </r>
      </text>
    </comment>
    <comment ref="B40" authorId="0" shapeId="0">
      <text>
        <r>
          <rPr>
            <b/>
            <sz val="9"/>
            <color indexed="81"/>
            <rFont val="Tahoma"/>
            <family val="2"/>
          </rPr>
          <t>ehernandez:</t>
        </r>
        <r>
          <rPr>
            <sz val="9"/>
            <color indexed="81"/>
            <rFont val="Tahoma"/>
            <family val="2"/>
          </rPr>
          <t xml:space="preserve">
ESCOJA DE LISTA</t>
        </r>
      </text>
    </comment>
    <comment ref="C40" authorId="0" shapeId="0">
      <text>
        <r>
          <rPr>
            <b/>
            <sz val="9"/>
            <color indexed="81"/>
            <rFont val="Tahoma"/>
            <family val="2"/>
          </rPr>
          <t>ehernandez:</t>
        </r>
        <r>
          <rPr>
            <sz val="9"/>
            <color indexed="81"/>
            <rFont val="Tahoma"/>
            <family val="2"/>
          </rPr>
          <t xml:space="preserve">
ESCOJA DE LA LISTA</t>
        </r>
      </text>
    </comment>
    <comment ref="B41" authorId="0" shapeId="0">
      <text>
        <r>
          <rPr>
            <b/>
            <sz val="9"/>
            <color indexed="81"/>
            <rFont val="Tahoma"/>
            <family val="2"/>
          </rPr>
          <t>ehernandez:</t>
        </r>
        <r>
          <rPr>
            <sz val="9"/>
            <color indexed="81"/>
            <rFont val="Tahoma"/>
            <family val="2"/>
          </rPr>
          <t xml:space="preserve">
ESCOJA DE LA LISTA</t>
        </r>
      </text>
    </comment>
    <comment ref="C49" authorId="0" shapeId="0">
      <text>
        <r>
          <rPr>
            <b/>
            <sz val="9"/>
            <color indexed="81"/>
            <rFont val="Tahoma"/>
            <family val="2"/>
          </rPr>
          <t>ehernandez:</t>
        </r>
        <r>
          <rPr>
            <sz val="9"/>
            <color indexed="81"/>
            <rFont val="Tahoma"/>
            <family val="2"/>
          </rPr>
          <t xml:space="preserve">
ESCOJA DE LA LISTA</t>
        </r>
      </text>
    </comment>
  </commentList>
</comments>
</file>

<file path=xl/comments4.xml><?xml version="1.0" encoding="utf-8"?>
<comments xmlns="http://schemas.openxmlformats.org/spreadsheetml/2006/main">
  <authors>
    <author>ehernandez</author>
    <author>Edgar</author>
  </authors>
  <commentList>
    <comment ref="A13" authorId="0" shapeId="0">
      <text>
        <r>
          <rPr>
            <b/>
            <sz val="9"/>
            <color indexed="81"/>
            <rFont val="Tahoma"/>
            <family val="2"/>
          </rPr>
          <t>ehernandez:</t>
        </r>
        <r>
          <rPr>
            <sz val="9"/>
            <color indexed="81"/>
            <rFont val="Tahoma"/>
            <family val="2"/>
          </rPr>
          <t xml:space="preserve">
ESCRIBA EL NOMBRE DEL PRIMER PROPONENTE SINGULAR. PUEDE COPIARLO DEL ACTA DE CIERRE DE ESTE FORMATO</t>
        </r>
      </text>
    </comment>
    <comment ref="B15" authorId="1" shapeId="0">
      <text>
        <r>
          <rPr>
            <b/>
            <sz val="9"/>
            <color indexed="81"/>
            <rFont val="Tahoma"/>
            <family val="2"/>
          </rPr>
          <t>Edgar:</t>
        </r>
        <r>
          <rPr>
            <sz val="9"/>
            <color indexed="81"/>
            <rFont val="Tahoma"/>
            <family val="2"/>
          </rPr>
          <t xml:space="preserve">
Seleccione si o no o deja espacio en blanco si no aplica</t>
        </r>
      </text>
    </comment>
    <comment ref="B18" authorId="0" shapeId="0">
      <text>
        <r>
          <rPr>
            <b/>
            <sz val="9"/>
            <color indexed="81"/>
            <rFont val="Tahoma"/>
            <family val="2"/>
          </rPr>
          <t>ehernandez:</t>
        </r>
        <r>
          <rPr>
            <sz val="9"/>
            <color indexed="81"/>
            <rFont val="Tahoma"/>
            <family val="2"/>
          </rPr>
          <t xml:space="preserve">
ESCOJA DE LA LISTA</t>
        </r>
      </text>
    </comment>
    <comment ref="B19" authorId="0" shapeId="0">
      <text>
        <r>
          <rPr>
            <b/>
            <sz val="9"/>
            <color indexed="81"/>
            <rFont val="Tahoma"/>
            <family val="2"/>
          </rPr>
          <t>ehernandez:</t>
        </r>
        <r>
          <rPr>
            <sz val="9"/>
            <color indexed="81"/>
            <rFont val="Tahoma"/>
            <family val="2"/>
          </rPr>
          <t xml:space="preserve">
ESCOJA DE LA LISTA</t>
        </r>
      </text>
    </comment>
    <comment ref="B20" authorId="0" shapeId="0">
      <text>
        <r>
          <rPr>
            <b/>
            <sz val="9"/>
            <color indexed="81"/>
            <rFont val="Tahoma"/>
            <family val="2"/>
          </rPr>
          <t>ehernandez:</t>
        </r>
        <r>
          <rPr>
            <sz val="9"/>
            <color indexed="81"/>
            <rFont val="Tahoma"/>
            <family val="2"/>
          </rPr>
          <t xml:space="preserve">
ESCOJA DE LA LISTA</t>
        </r>
      </text>
    </comment>
    <comment ref="B21" authorId="0" shapeId="0">
      <text>
        <r>
          <rPr>
            <b/>
            <sz val="9"/>
            <color indexed="81"/>
            <rFont val="Tahoma"/>
            <family val="2"/>
          </rPr>
          <t>ehernandez:</t>
        </r>
        <r>
          <rPr>
            <sz val="9"/>
            <color indexed="81"/>
            <rFont val="Tahoma"/>
            <family val="2"/>
          </rPr>
          <t xml:space="preserve">
ESCOJA DE LA LISTA</t>
        </r>
      </text>
    </comment>
    <comment ref="B23" authorId="0" shapeId="0">
      <text>
        <r>
          <rPr>
            <b/>
            <sz val="9"/>
            <color indexed="81"/>
            <rFont val="Tahoma"/>
            <family val="2"/>
          </rPr>
          <t>ehernandez:</t>
        </r>
        <r>
          <rPr>
            <sz val="9"/>
            <color indexed="81"/>
            <rFont val="Tahoma"/>
            <family val="2"/>
          </rPr>
          <t xml:space="preserve">
Escriba el día de expedición del certificado
en formato fecha: Ejemplo: 23/7/14</t>
        </r>
      </text>
    </comment>
    <comment ref="B24" authorId="0" shapeId="0">
      <text>
        <r>
          <rPr>
            <b/>
            <sz val="9"/>
            <color indexed="81"/>
            <rFont val="Tahoma"/>
            <family val="2"/>
          </rPr>
          <t>ehernandez:</t>
        </r>
        <r>
          <rPr>
            <sz val="9"/>
            <color indexed="81"/>
            <rFont val="Tahoma"/>
            <family val="2"/>
          </rPr>
          <t xml:space="preserve">
ESCOJA DE LA LISTA</t>
        </r>
      </text>
    </comment>
    <comment ref="B25" authorId="0" shapeId="0">
      <text>
        <r>
          <rPr>
            <b/>
            <sz val="9"/>
            <color indexed="81"/>
            <rFont val="Tahoma"/>
            <family val="2"/>
          </rPr>
          <t>ehernandez:</t>
        </r>
        <r>
          <rPr>
            <sz val="9"/>
            <color indexed="81"/>
            <rFont val="Tahoma"/>
            <family val="2"/>
          </rPr>
          <t xml:space="preserve">
ESCOJA DE LA LISTA</t>
        </r>
      </text>
    </comment>
    <comment ref="B27" authorId="0" shapeId="0">
      <text>
        <r>
          <rPr>
            <b/>
            <sz val="9"/>
            <color indexed="81"/>
            <rFont val="Tahoma"/>
            <family val="2"/>
          </rPr>
          <t>ehernandez:</t>
        </r>
        <r>
          <rPr>
            <sz val="9"/>
            <color indexed="81"/>
            <rFont val="Tahoma"/>
            <family val="2"/>
          </rPr>
          <t xml:space="preserve">
ESCOJA DE LA LISTA</t>
        </r>
      </text>
    </comment>
    <comment ref="B28" authorId="0" shapeId="0">
      <text>
        <r>
          <rPr>
            <b/>
            <sz val="9"/>
            <color indexed="81"/>
            <rFont val="Tahoma"/>
            <family val="2"/>
          </rPr>
          <t>ehernandez:</t>
        </r>
        <r>
          <rPr>
            <sz val="9"/>
            <color indexed="81"/>
            <rFont val="Tahoma"/>
            <family val="2"/>
          </rPr>
          <t xml:space="preserve">
ESCOJA DE LA LISTA</t>
        </r>
      </text>
    </comment>
    <comment ref="B29" authorId="0" shapeId="0">
      <text>
        <r>
          <rPr>
            <b/>
            <sz val="9"/>
            <color indexed="81"/>
            <rFont val="Tahoma"/>
            <family val="2"/>
          </rPr>
          <t>ehernandez:</t>
        </r>
        <r>
          <rPr>
            <sz val="9"/>
            <color indexed="81"/>
            <rFont val="Tahoma"/>
            <family val="2"/>
          </rPr>
          <t xml:space="preserve">
Escriba el día hasta donde va la vigencia de la póliza fecha: Ejemplo: 23/7/14</t>
        </r>
      </text>
    </comment>
    <comment ref="B30" authorId="0" shapeId="0">
      <text>
        <r>
          <rPr>
            <b/>
            <sz val="9"/>
            <color indexed="81"/>
            <rFont val="Tahoma"/>
            <family val="2"/>
          </rPr>
          <t>ehernandez:</t>
        </r>
        <r>
          <rPr>
            <sz val="9"/>
            <color indexed="81"/>
            <rFont val="Tahoma"/>
            <family val="2"/>
          </rPr>
          <t xml:space="preserve">
ESCRIBA EL VALOR ASEGURADO SIN PUNTOS NI COMAS EJEMPLO: 5000000</t>
        </r>
      </text>
    </comment>
    <comment ref="B31" authorId="0" shapeId="0">
      <text>
        <r>
          <rPr>
            <b/>
            <sz val="9"/>
            <color indexed="81"/>
            <rFont val="Tahoma"/>
            <family val="2"/>
          </rPr>
          <t>ehernandez:</t>
        </r>
        <r>
          <rPr>
            <sz val="9"/>
            <color indexed="81"/>
            <rFont val="Tahoma"/>
            <family val="2"/>
          </rPr>
          <t xml:space="preserve">
ESCOJA DE LA LISTA</t>
        </r>
      </text>
    </comment>
    <comment ref="B32" authorId="0" shapeId="0">
      <text>
        <r>
          <rPr>
            <b/>
            <sz val="9"/>
            <color indexed="81"/>
            <rFont val="Tahoma"/>
            <family val="2"/>
          </rPr>
          <t>ehernandez:</t>
        </r>
        <r>
          <rPr>
            <sz val="9"/>
            <color indexed="81"/>
            <rFont val="Tahoma"/>
            <family val="2"/>
          </rPr>
          <t xml:space="preserve">
ESCOJA DE LA LISTA</t>
        </r>
      </text>
    </comment>
    <comment ref="B33" authorId="0" shapeId="0">
      <text>
        <r>
          <rPr>
            <b/>
            <sz val="9"/>
            <color indexed="81"/>
            <rFont val="Tahoma"/>
            <family val="2"/>
          </rPr>
          <t>ehernandez:</t>
        </r>
        <r>
          <rPr>
            <sz val="9"/>
            <color indexed="81"/>
            <rFont val="Tahoma"/>
            <family val="2"/>
          </rPr>
          <t xml:space="preserve">
Escriba el día de expedición en formato fecha: Ejemplo: 23/7/14</t>
        </r>
      </text>
    </comment>
    <comment ref="B34" authorId="0" shapeId="0">
      <text>
        <r>
          <rPr>
            <b/>
            <sz val="9"/>
            <color indexed="81"/>
            <rFont val="Tahoma"/>
            <family val="2"/>
          </rPr>
          <t>ehernandez:</t>
        </r>
        <r>
          <rPr>
            <sz val="9"/>
            <color indexed="81"/>
            <rFont val="Tahoma"/>
            <family val="2"/>
          </rPr>
          <t xml:space="preserve">
ESCOJA DE LA LISTA</t>
        </r>
      </text>
    </comment>
    <comment ref="B35" authorId="0" shapeId="0">
      <text>
        <r>
          <rPr>
            <b/>
            <sz val="9"/>
            <color indexed="81"/>
            <rFont val="Tahoma"/>
            <family val="2"/>
          </rPr>
          <t>ehernandez:</t>
        </r>
        <r>
          <rPr>
            <sz val="9"/>
            <color indexed="81"/>
            <rFont val="Tahoma"/>
            <family val="2"/>
          </rPr>
          <t xml:space="preserve">
ESCOJA DE LA LISTA</t>
        </r>
      </text>
    </comment>
    <comment ref="C35" authorId="0" shapeId="0">
      <text>
        <r>
          <rPr>
            <b/>
            <sz val="9"/>
            <color indexed="81"/>
            <rFont val="Tahoma"/>
            <family val="2"/>
          </rPr>
          <t>ehernandez:</t>
        </r>
        <r>
          <rPr>
            <sz val="9"/>
            <color indexed="81"/>
            <rFont val="Tahoma"/>
            <family val="2"/>
          </rPr>
          <t xml:space="preserve">
ESCOJA DE LA LISTA</t>
        </r>
      </text>
    </comment>
    <comment ref="B40" authorId="0" shapeId="0">
      <text>
        <r>
          <rPr>
            <b/>
            <sz val="9"/>
            <color indexed="81"/>
            <rFont val="Tahoma"/>
            <family val="2"/>
          </rPr>
          <t>ehernandez:</t>
        </r>
        <r>
          <rPr>
            <sz val="9"/>
            <color indexed="81"/>
            <rFont val="Tahoma"/>
            <family val="2"/>
          </rPr>
          <t xml:space="preserve">
ESCOJA DE LISTA</t>
        </r>
      </text>
    </comment>
    <comment ref="C40" authorId="0" shapeId="0">
      <text>
        <r>
          <rPr>
            <b/>
            <sz val="9"/>
            <color indexed="81"/>
            <rFont val="Tahoma"/>
            <family val="2"/>
          </rPr>
          <t>ehernandez:</t>
        </r>
        <r>
          <rPr>
            <sz val="9"/>
            <color indexed="81"/>
            <rFont val="Tahoma"/>
            <family val="2"/>
          </rPr>
          <t xml:space="preserve">
ESCOJA DE LA LISTA</t>
        </r>
      </text>
    </comment>
    <comment ref="B41" authorId="0" shapeId="0">
      <text>
        <r>
          <rPr>
            <b/>
            <sz val="9"/>
            <color indexed="81"/>
            <rFont val="Tahoma"/>
            <family val="2"/>
          </rPr>
          <t>ehernandez:</t>
        </r>
        <r>
          <rPr>
            <sz val="9"/>
            <color indexed="81"/>
            <rFont val="Tahoma"/>
            <family val="2"/>
          </rPr>
          <t xml:space="preserve">
ESCOJA DE LA LISTA</t>
        </r>
      </text>
    </comment>
    <comment ref="C49" authorId="0" shapeId="0">
      <text>
        <r>
          <rPr>
            <b/>
            <sz val="9"/>
            <color indexed="81"/>
            <rFont val="Tahoma"/>
            <family val="2"/>
          </rPr>
          <t>ehernandez:</t>
        </r>
        <r>
          <rPr>
            <sz val="9"/>
            <color indexed="81"/>
            <rFont val="Tahoma"/>
            <family val="2"/>
          </rPr>
          <t xml:space="preserve">
ESCOJA DE LA LISTA</t>
        </r>
      </text>
    </comment>
  </commentList>
</comments>
</file>

<file path=xl/comments5.xml><?xml version="1.0" encoding="utf-8"?>
<comments xmlns="http://schemas.openxmlformats.org/spreadsheetml/2006/main">
  <authors>
    <author>ehernandez</author>
    <author>Edgar</author>
  </authors>
  <commentList>
    <comment ref="A13" authorId="0" shapeId="0">
      <text>
        <r>
          <rPr>
            <b/>
            <sz val="9"/>
            <color indexed="81"/>
            <rFont val="Tahoma"/>
            <family val="2"/>
          </rPr>
          <t>ehernandez:</t>
        </r>
        <r>
          <rPr>
            <sz val="9"/>
            <color indexed="81"/>
            <rFont val="Tahoma"/>
            <family val="2"/>
          </rPr>
          <t xml:space="preserve">
ESCRIBA EL NOMBRE DEL PRIMER PROPONENTE SINGULAR. PUEDE COPIARLO DEL ACTA DE CIERRE DE ESTE FORMATO</t>
        </r>
      </text>
    </comment>
    <comment ref="B15" authorId="1" shapeId="0">
      <text>
        <r>
          <rPr>
            <b/>
            <sz val="9"/>
            <color indexed="81"/>
            <rFont val="Tahoma"/>
            <family val="2"/>
          </rPr>
          <t>Edgar:</t>
        </r>
        <r>
          <rPr>
            <sz val="9"/>
            <color indexed="81"/>
            <rFont val="Tahoma"/>
            <family val="2"/>
          </rPr>
          <t xml:space="preserve">
Seleccione si o no o deja espacio en blanco si no aplica</t>
        </r>
      </text>
    </comment>
    <comment ref="B18" authorId="0" shapeId="0">
      <text>
        <r>
          <rPr>
            <b/>
            <sz val="9"/>
            <color indexed="81"/>
            <rFont val="Tahoma"/>
            <family val="2"/>
          </rPr>
          <t>ehernandez:</t>
        </r>
        <r>
          <rPr>
            <sz val="9"/>
            <color indexed="81"/>
            <rFont val="Tahoma"/>
            <family val="2"/>
          </rPr>
          <t xml:space="preserve">
ESCOJA DE LA LISTA</t>
        </r>
      </text>
    </comment>
    <comment ref="B19" authorId="0" shapeId="0">
      <text>
        <r>
          <rPr>
            <b/>
            <sz val="9"/>
            <color indexed="81"/>
            <rFont val="Tahoma"/>
            <family val="2"/>
          </rPr>
          <t>ehernandez:</t>
        </r>
        <r>
          <rPr>
            <sz val="9"/>
            <color indexed="81"/>
            <rFont val="Tahoma"/>
            <family val="2"/>
          </rPr>
          <t xml:space="preserve">
ESCOJA DE LA LISTA</t>
        </r>
      </text>
    </comment>
    <comment ref="B20" authorId="0" shapeId="0">
      <text>
        <r>
          <rPr>
            <b/>
            <sz val="9"/>
            <color indexed="81"/>
            <rFont val="Tahoma"/>
            <family val="2"/>
          </rPr>
          <t>ehernandez:</t>
        </r>
        <r>
          <rPr>
            <sz val="9"/>
            <color indexed="81"/>
            <rFont val="Tahoma"/>
            <family val="2"/>
          </rPr>
          <t xml:space="preserve">
ESCOJA DE LA LISTA</t>
        </r>
      </text>
    </comment>
    <comment ref="B21" authorId="0" shapeId="0">
      <text>
        <r>
          <rPr>
            <b/>
            <sz val="9"/>
            <color indexed="81"/>
            <rFont val="Tahoma"/>
            <family val="2"/>
          </rPr>
          <t>ehernandez:</t>
        </r>
        <r>
          <rPr>
            <sz val="9"/>
            <color indexed="81"/>
            <rFont val="Tahoma"/>
            <family val="2"/>
          </rPr>
          <t xml:space="preserve">
ESCOJA DE LA LISTA</t>
        </r>
      </text>
    </comment>
    <comment ref="B23" authorId="0" shapeId="0">
      <text>
        <r>
          <rPr>
            <b/>
            <sz val="9"/>
            <color indexed="81"/>
            <rFont val="Tahoma"/>
            <family val="2"/>
          </rPr>
          <t>ehernandez:</t>
        </r>
        <r>
          <rPr>
            <sz val="9"/>
            <color indexed="81"/>
            <rFont val="Tahoma"/>
            <family val="2"/>
          </rPr>
          <t xml:space="preserve">
Escriba el día de expedición del certificado
en formato fecha: Ejemplo: 23/7/14</t>
        </r>
      </text>
    </comment>
    <comment ref="B24" authorId="0" shapeId="0">
      <text>
        <r>
          <rPr>
            <b/>
            <sz val="9"/>
            <color indexed="81"/>
            <rFont val="Tahoma"/>
            <family val="2"/>
          </rPr>
          <t>ehernandez:</t>
        </r>
        <r>
          <rPr>
            <sz val="9"/>
            <color indexed="81"/>
            <rFont val="Tahoma"/>
            <family val="2"/>
          </rPr>
          <t xml:space="preserve">
ESCOJA DE LA LISTA</t>
        </r>
      </text>
    </comment>
    <comment ref="B25" authorId="0" shapeId="0">
      <text>
        <r>
          <rPr>
            <b/>
            <sz val="9"/>
            <color indexed="81"/>
            <rFont val="Tahoma"/>
            <family val="2"/>
          </rPr>
          <t>ehernandez:</t>
        </r>
        <r>
          <rPr>
            <sz val="9"/>
            <color indexed="81"/>
            <rFont val="Tahoma"/>
            <family val="2"/>
          </rPr>
          <t xml:space="preserve">
ESCOJA DE LA LISTA</t>
        </r>
      </text>
    </comment>
    <comment ref="B27" authorId="0" shapeId="0">
      <text>
        <r>
          <rPr>
            <b/>
            <sz val="9"/>
            <color indexed="81"/>
            <rFont val="Tahoma"/>
            <family val="2"/>
          </rPr>
          <t>ehernandez:</t>
        </r>
        <r>
          <rPr>
            <sz val="9"/>
            <color indexed="81"/>
            <rFont val="Tahoma"/>
            <family val="2"/>
          </rPr>
          <t xml:space="preserve">
ESCOJA DE LA LISTA</t>
        </r>
      </text>
    </comment>
    <comment ref="B28" authorId="0" shapeId="0">
      <text>
        <r>
          <rPr>
            <b/>
            <sz val="9"/>
            <color indexed="81"/>
            <rFont val="Tahoma"/>
            <family val="2"/>
          </rPr>
          <t>ehernandez:</t>
        </r>
        <r>
          <rPr>
            <sz val="9"/>
            <color indexed="81"/>
            <rFont val="Tahoma"/>
            <family val="2"/>
          </rPr>
          <t xml:space="preserve">
ESCOJA DE LA LISTA</t>
        </r>
      </text>
    </comment>
    <comment ref="B29" authorId="0" shapeId="0">
      <text>
        <r>
          <rPr>
            <b/>
            <sz val="9"/>
            <color indexed="81"/>
            <rFont val="Tahoma"/>
            <family val="2"/>
          </rPr>
          <t>ehernandez:</t>
        </r>
        <r>
          <rPr>
            <sz val="9"/>
            <color indexed="81"/>
            <rFont val="Tahoma"/>
            <family val="2"/>
          </rPr>
          <t xml:space="preserve">
Escriba el día hasta donde va la vigencia de la póliza fecha: Ejemplo: 23/7/14</t>
        </r>
      </text>
    </comment>
    <comment ref="B30" authorId="0" shapeId="0">
      <text>
        <r>
          <rPr>
            <b/>
            <sz val="9"/>
            <color indexed="81"/>
            <rFont val="Tahoma"/>
            <family val="2"/>
          </rPr>
          <t>ehernandez:</t>
        </r>
        <r>
          <rPr>
            <sz val="9"/>
            <color indexed="81"/>
            <rFont val="Tahoma"/>
            <family val="2"/>
          </rPr>
          <t xml:space="preserve">
ESCRIBA EL VALOR ASEGURADO SIN PUNTOS NI COMAS EJEMPLO: 5000000</t>
        </r>
      </text>
    </comment>
    <comment ref="B31" authorId="0" shapeId="0">
      <text>
        <r>
          <rPr>
            <b/>
            <sz val="9"/>
            <color indexed="81"/>
            <rFont val="Tahoma"/>
            <family val="2"/>
          </rPr>
          <t>ehernandez:</t>
        </r>
        <r>
          <rPr>
            <sz val="9"/>
            <color indexed="81"/>
            <rFont val="Tahoma"/>
            <family val="2"/>
          </rPr>
          <t xml:space="preserve">
ESCOJA DE LA LISTA</t>
        </r>
      </text>
    </comment>
    <comment ref="B32" authorId="0" shapeId="0">
      <text>
        <r>
          <rPr>
            <b/>
            <sz val="9"/>
            <color indexed="81"/>
            <rFont val="Tahoma"/>
            <family val="2"/>
          </rPr>
          <t>ehernandez:</t>
        </r>
        <r>
          <rPr>
            <sz val="9"/>
            <color indexed="81"/>
            <rFont val="Tahoma"/>
            <family val="2"/>
          </rPr>
          <t xml:space="preserve">
ESCOJA DE LA LISTA</t>
        </r>
      </text>
    </comment>
    <comment ref="B33" authorId="0" shapeId="0">
      <text>
        <r>
          <rPr>
            <b/>
            <sz val="9"/>
            <color indexed="81"/>
            <rFont val="Tahoma"/>
            <family val="2"/>
          </rPr>
          <t>ehernandez:</t>
        </r>
        <r>
          <rPr>
            <sz val="9"/>
            <color indexed="81"/>
            <rFont val="Tahoma"/>
            <family val="2"/>
          </rPr>
          <t xml:space="preserve">
Escriba el día de expedición en formato fecha: Ejemplo: 23/7/14</t>
        </r>
      </text>
    </comment>
    <comment ref="B34" authorId="0" shapeId="0">
      <text>
        <r>
          <rPr>
            <b/>
            <sz val="9"/>
            <color indexed="81"/>
            <rFont val="Tahoma"/>
            <family val="2"/>
          </rPr>
          <t>ehernandez:</t>
        </r>
        <r>
          <rPr>
            <sz val="9"/>
            <color indexed="81"/>
            <rFont val="Tahoma"/>
            <family val="2"/>
          </rPr>
          <t xml:space="preserve">
ESCOJA DE LA LISTA</t>
        </r>
      </text>
    </comment>
    <comment ref="B35" authorId="0" shapeId="0">
      <text>
        <r>
          <rPr>
            <b/>
            <sz val="9"/>
            <color indexed="81"/>
            <rFont val="Tahoma"/>
            <family val="2"/>
          </rPr>
          <t>ehernandez:</t>
        </r>
        <r>
          <rPr>
            <sz val="9"/>
            <color indexed="81"/>
            <rFont val="Tahoma"/>
            <family val="2"/>
          </rPr>
          <t xml:space="preserve">
ESCOJA DE LA LISTA</t>
        </r>
      </text>
    </comment>
    <comment ref="C35" authorId="0" shapeId="0">
      <text>
        <r>
          <rPr>
            <b/>
            <sz val="9"/>
            <color indexed="81"/>
            <rFont val="Tahoma"/>
            <family val="2"/>
          </rPr>
          <t>ehernandez:</t>
        </r>
        <r>
          <rPr>
            <sz val="9"/>
            <color indexed="81"/>
            <rFont val="Tahoma"/>
            <family val="2"/>
          </rPr>
          <t xml:space="preserve">
ESCOJA DE LA LISTA</t>
        </r>
      </text>
    </comment>
    <comment ref="B40" authorId="0" shapeId="0">
      <text>
        <r>
          <rPr>
            <b/>
            <sz val="9"/>
            <color indexed="81"/>
            <rFont val="Tahoma"/>
            <family val="2"/>
          </rPr>
          <t>ehernandez:</t>
        </r>
        <r>
          <rPr>
            <sz val="9"/>
            <color indexed="81"/>
            <rFont val="Tahoma"/>
            <family val="2"/>
          </rPr>
          <t xml:space="preserve">
ESCOJA DE LISTA</t>
        </r>
      </text>
    </comment>
    <comment ref="C40" authorId="0" shapeId="0">
      <text>
        <r>
          <rPr>
            <b/>
            <sz val="9"/>
            <color indexed="81"/>
            <rFont val="Tahoma"/>
            <family val="2"/>
          </rPr>
          <t>ehernandez:</t>
        </r>
        <r>
          <rPr>
            <sz val="9"/>
            <color indexed="81"/>
            <rFont val="Tahoma"/>
            <family val="2"/>
          </rPr>
          <t xml:space="preserve">
ESCOJA DE LA LISTA</t>
        </r>
      </text>
    </comment>
    <comment ref="B41" authorId="0" shapeId="0">
      <text>
        <r>
          <rPr>
            <b/>
            <sz val="9"/>
            <color indexed="81"/>
            <rFont val="Tahoma"/>
            <family val="2"/>
          </rPr>
          <t>ehernandez:</t>
        </r>
        <r>
          <rPr>
            <sz val="9"/>
            <color indexed="81"/>
            <rFont val="Tahoma"/>
            <family val="2"/>
          </rPr>
          <t xml:space="preserve">
ESCOJA DE LA LISTA</t>
        </r>
      </text>
    </comment>
  </commentList>
</comments>
</file>

<file path=xl/comments6.xml><?xml version="1.0" encoding="utf-8"?>
<comments xmlns="http://schemas.openxmlformats.org/spreadsheetml/2006/main">
  <authors>
    <author>ehernandez</author>
    <author>Edgar</author>
  </authors>
  <commentList>
    <comment ref="A13" authorId="0" shapeId="0">
      <text>
        <r>
          <rPr>
            <b/>
            <sz val="9"/>
            <color indexed="81"/>
            <rFont val="Tahoma"/>
            <family val="2"/>
          </rPr>
          <t>ehernandez:</t>
        </r>
        <r>
          <rPr>
            <sz val="9"/>
            <color indexed="81"/>
            <rFont val="Tahoma"/>
            <family val="2"/>
          </rPr>
          <t xml:space="preserve">
ESCRIBIR EL NOMBRE DEL PROPONENTE PLURAL</t>
        </r>
      </text>
    </comment>
    <comment ref="B15" authorId="1" shapeId="0">
      <text>
        <r>
          <rPr>
            <b/>
            <sz val="9"/>
            <color indexed="81"/>
            <rFont val="Tahoma"/>
            <family val="2"/>
          </rPr>
          <t>Edgar:</t>
        </r>
        <r>
          <rPr>
            <sz val="9"/>
            <color indexed="81"/>
            <rFont val="Tahoma"/>
            <family val="2"/>
          </rPr>
          <t xml:space="preserve">
Seleccione si o no o deja espacio en blanco si no aplica</t>
        </r>
      </text>
    </comment>
    <comment ref="B16" authorId="0" shapeId="0">
      <text>
        <r>
          <rPr>
            <b/>
            <sz val="9"/>
            <color indexed="81"/>
            <rFont val="Tahoma"/>
            <family val="2"/>
          </rPr>
          <t>ehernandez:</t>
        </r>
        <r>
          <rPr>
            <sz val="9"/>
            <color indexed="81"/>
            <rFont val="Tahoma"/>
            <family val="2"/>
          </rPr>
          <t xml:space="preserve">
ESCOJA DE LA LISTA</t>
        </r>
      </text>
    </comment>
    <comment ref="B17" authorId="0" shapeId="0">
      <text>
        <r>
          <rPr>
            <b/>
            <sz val="9"/>
            <color indexed="81"/>
            <rFont val="Tahoma"/>
            <family val="2"/>
          </rPr>
          <t>ehernandez:</t>
        </r>
        <r>
          <rPr>
            <sz val="9"/>
            <color indexed="81"/>
            <rFont val="Tahoma"/>
            <family val="2"/>
          </rPr>
          <t xml:space="preserve">
ESCOJA DE LA LISTA</t>
        </r>
      </text>
    </comment>
    <comment ref="B18" authorId="0" shapeId="0">
      <text>
        <r>
          <rPr>
            <b/>
            <sz val="9"/>
            <color indexed="81"/>
            <rFont val="Tahoma"/>
            <family val="2"/>
          </rPr>
          <t>ehernandez:</t>
        </r>
        <r>
          <rPr>
            <sz val="9"/>
            <color indexed="81"/>
            <rFont val="Tahoma"/>
            <family val="2"/>
          </rPr>
          <t xml:space="preserve">
ESCOJA DE LA LISTA</t>
        </r>
      </text>
    </comment>
    <comment ref="B19" authorId="0" shapeId="0">
      <text>
        <r>
          <rPr>
            <b/>
            <sz val="9"/>
            <color indexed="81"/>
            <rFont val="Tahoma"/>
            <family val="2"/>
          </rPr>
          <t>ehernandez:</t>
        </r>
        <r>
          <rPr>
            <sz val="9"/>
            <color indexed="81"/>
            <rFont val="Tahoma"/>
            <family val="2"/>
          </rPr>
          <t xml:space="preserve">
ESCOJA DE LA LISTA</t>
        </r>
      </text>
    </comment>
    <comment ref="B22" authorId="0" shapeId="0">
      <text>
        <r>
          <rPr>
            <b/>
            <sz val="9"/>
            <color indexed="81"/>
            <rFont val="Tahoma"/>
            <family val="2"/>
          </rPr>
          <t>ehernandez:</t>
        </r>
        <r>
          <rPr>
            <sz val="9"/>
            <color indexed="81"/>
            <rFont val="Tahoma"/>
            <family val="2"/>
          </rPr>
          <t xml:space="preserve">
ESCOJA DE LA LISTA</t>
        </r>
      </text>
    </comment>
    <comment ref="B23" authorId="0" shapeId="0">
      <text>
        <r>
          <rPr>
            <b/>
            <sz val="9"/>
            <color indexed="81"/>
            <rFont val="Tahoma"/>
            <family val="2"/>
          </rPr>
          <t>ehernandez:</t>
        </r>
        <r>
          <rPr>
            <sz val="9"/>
            <color indexed="81"/>
            <rFont val="Tahoma"/>
            <family val="2"/>
          </rPr>
          <t xml:space="preserve">
Escriba el día hasta donde va la vigencia de la póliza fecha: Ejemplo: 23/7/14</t>
        </r>
      </text>
    </comment>
    <comment ref="B24" authorId="0" shapeId="0">
      <text>
        <r>
          <rPr>
            <b/>
            <sz val="9"/>
            <color indexed="81"/>
            <rFont val="Tahoma"/>
            <family val="2"/>
          </rPr>
          <t>ehernandez:</t>
        </r>
        <r>
          <rPr>
            <sz val="9"/>
            <color indexed="81"/>
            <rFont val="Tahoma"/>
            <family val="2"/>
          </rPr>
          <t xml:space="preserve">
ESCRIBA EL VALOR ASEGURADO SIN PUNTOS NI COMAS EJEMPLO: 5000000</t>
        </r>
      </text>
    </comment>
    <comment ref="A29" authorId="0" shapeId="0">
      <text>
        <r>
          <rPr>
            <b/>
            <sz val="9"/>
            <color indexed="81"/>
            <rFont val="Tahoma"/>
            <family val="2"/>
          </rPr>
          <t>ehernandez:</t>
        </r>
        <r>
          <rPr>
            <sz val="9"/>
            <color indexed="81"/>
            <rFont val="Tahoma"/>
            <family val="2"/>
          </rPr>
          <t xml:space="preserve">
ESCRIBA EL NOMBRE DEL PRIMER INTEGRANTE DEL PROPONENTE PLURAL </t>
        </r>
      </text>
    </comment>
    <comment ref="B31" authorId="0" shapeId="0">
      <text>
        <r>
          <rPr>
            <b/>
            <sz val="9"/>
            <color indexed="81"/>
            <rFont val="Tahoma"/>
            <family val="2"/>
          </rPr>
          <t>ehernandez:</t>
        </r>
        <r>
          <rPr>
            <sz val="9"/>
            <color indexed="81"/>
            <rFont val="Tahoma"/>
            <family val="2"/>
          </rPr>
          <t xml:space="preserve">
Escriba el día de expedición del certificado
en formato fecha: Ejemplo: 23/7/14</t>
        </r>
      </text>
    </comment>
    <comment ref="B32" authorId="0" shapeId="0">
      <text>
        <r>
          <rPr>
            <b/>
            <sz val="9"/>
            <color indexed="81"/>
            <rFont val="Tahoma"/>
            <family val="2"/>
          </rPr>
          <t>ehernandez:</t>
        </r>
        <r>
          <rPr>
            <sz val="9"/>
            <color indexed="81"/>
            <rFont val="Tahoma"/>
            <family val="2"/>
          </rPr>
          <t xml:space="preserve">
ESCOJA DE LA LISTA</t>
        </r>
      </text>
    </comment>
    <comment ref="B33" authorId="0" shapeId="0">
      <text>
        <r>
          <rPr>
            <b/>
            <sz val="9"/>
            <color indexed="81"/>
            <rFont val="Tahoma"/>
            <family val="2"/>
          </rPr>
          <t>ehernandez:</t>
        </r>
        <r>
          <rPr>
            <sz val="9"/>
            <color indexed="81"/>
            <rFont val="Tahoma"/>
            <family val="2"/>
          </rPr>
          <t xml:space="preserve">
ESCOJA DE LA LISTA</t>
        </r>
      </text>
    </comment>
    <comment ref="B35" authorId="0" shapeId="0">
      <text>
        <r>
          <rPr>
            <b/>
            <sz val="9"/>
            <color indexed="81"/>
            <rFont val="Tahoma"/>
            <family val="2"/>
          </rPr>
          <t>ehernandez:</t>
        </r>
        <r>
          <rPr>
            <sz val="9"/>
            <color indexed="81"/>
            <rFont val="Tahoma"/>
            <family val="2"/>
          </rPr>
          <t xml:space="preserve">
ESCOJA DE LA LISTA</t>
        </r>
      </text>
    </comment>
    <comment ref="B36" authorId="0" shapeId="0">
      <text>
        <r>
          <rPr>
            <b/>
            <sz val="9"/>
            <color indexed="81"/>
            <rFont val="Tahoma"/>
            <family val="2"/>
          </rPr>
          <t>ehernandez:</t>
        </r>
        <r>
          <rPr>
            <sz val="9"/>
            <color indexed="81"/>
            <rFont val="Tahoma"/>
            <family val="2"/>
          </rPr>
          <t xml:space="preserve">
ESCOJA DE LA LISTA</t>
        </r>
      </text>
    </comment>
    <comment ref="B37" authorId="0" shapeId="0">
      <text>
        <r>
          <rPr>
            <b/>
            <sz val="9"/>
            <color indexed="81"/>
            <rFont val="Tahoma"/>
            <family val="2"/>
          </rPr>
          <t>ehernandez:</t>
        </r>
        <r>
          <rPr>
            <sz val="9"/>
            <color indexed="81"/>
            <rFont val="Tahoma"/>
            <family val="2"/>
          </rPr>
          <t xml:space="preserve">
Escriba el día hasta donde va la vigencia de la póliza fecha: Ejemplo: 23/7/14</t>
        </r>
      </text>
    </comment>
    <comment ref="B38" authorId="0" shapeId="0">
      <text>
        <r>
          <rPr>
            <b/>
            <sz val="9"/>
            <color indexed="81"/>
            <rFont val="Tahoma"/>
            <family val="2"/>
          </rPr>
          <t>ehernandez:</t>
        </r>
        <r>
          <rPr>
            <sz val="9"/>
            <color indexed="81"/>
            <rFont val="Tahoma"/>
            <family val="2"/>
          </rPr>
          <t xml:space="preserve">
ESCOJA DE LA LISTA</t>
        </r>
      </text>
    </comment>
    <comment ref="C38" authorId="0" shapeId="0">
      <text>
        <r>
          <rPr>
            <b/>
            <sz val="9"/>
            <color indexed="81"/>
            <rFont val="Tahoma"/>
            <family val="2"/>
          </rPr>
          <t>ehernandez:</t>
        </r>
        <r>
          <rPr>
            <sz val="9"/>
            <color indexed="81"/>
            <rFont val="Tahoma"/>
            <family val="2"/>
          </rPr>
          <t xml:space="preserve">
ESCOJA DE LA LISTA</t>
        </r>
      </text>
    </comment>
    <comment ref="B40" authorId="0" shapeId="0">
      <text>
        <r>
          <rPr>
            <b/>
            <sz val="9"/>
            <color indexed="81"/>
            <rFont val="Tahoma"/>
            <family val="2"/>
          </rPr>
          <t>ehernandez:</t>
        </r>
        <r>
          <rPr>
            <sz val="9"/>
            <color indexed="81"/>
            <rFont val="Tahoma"/>
            <family val="2"/>
          </rPr>
          <t xml:space="preserve">
ESCOJA DE LA LISTA</t>
        </r>
      </text>
    </comment>
    <comment ref="A43" authorId="0" shapeId="0">
      <text>
        <r>
          <rPr>
            <b/>
            <sz val="9"/>
            <color indexed="81"/>
            <rFont val="Tahoma"/>
            <family val="2"/>
          </rPr>
          <t>ehernandez:</t>
        </r>
        <r>
          <rPr>
            <sz val="9"/>
            <color indexed="81"/>
            <rFont val="Tahoma"/>
            <family val="2"/>
          </rPr>
          <t xml:space="preserve">
ESCRIBA EL NOMBRE DEL PRIMER INTEGRANTE DEL PROPONENTE PLURAL</t>
        </r>
      </text>
    </comment>
    <comment ref="B45" authorId="0" shapeId="0">
      <text>
        <r>
          <rPr>
            <b/>
            <sz val="9"/>
            <color indexed="81"/>
            <rFont val="Tahoma"/>
            <family val="2"/>
          </rPr>
          <t>ehernandez:</t>
        </r>
        <r>
          <rPr>
            <sz val="9"/>
            <color indexed="81"/>
            <rFont val="Tahoma"/>
            <family val="2"/>
          </rPr>
          <t xml:space="preserve">
Escriba el día de expedición del certificado
en formato fecha: Ejemplo: 23/7/14</t>
        </r>
      </text>
    </comment>
    <comment ref="B46" authorId="0" shapeId="0">
      <text>
        <r>
          <rPr>
            <b/>
            <sz val="9"/>
            <color indexed="81"/>
            <rFont val="Tahoma"/>
            <family val="2"/>
          </rPr>
          <t>ehernandez:</t>
        </r>
        <r>
          <rPr>
            <sz val="9"/>
            <color indexed="81"/>
            <rFont val="Tahoma"/>
            <family val="2"/>
          </rPr>
          <t xml:space="preserve">
ESCOJA DE LA LISTA</t>
        </r>
      </text>
    </comment>
    <comment ref="B47" authorId="0" shapeId="0">
      <text>
        <r>
          <rPr>
            <b/>
            <sz val="9"/>
            <color indexed="81"/>
            <rFont val="Tahoma"/>
            <family val="2"/>
          </rPr>
          <t>ehernandez:</t>
        </r>
        <r>
          <rPr>
            <sz val="9"/>
            <color indexed="81"/>
            <rFont val="Tahoma"/>
            <family val="2"/>
          </rPr>
          <t xml:space="preserve">
ESCOJA DE LA LISTA</t>
        </r>
      </text>
    </comment>
    <comment ref="B49" authorId="0" shapeId="0">
      <text>
        <r>
          <rPr>
            <b/>
            <sz val="9"/>
            <color indexed="81"/>
            <rFont val="Tahoma"/>
            <family val="2"/>
          </rPr>
          <t>ehernandez:</t>
        </r>
        <r>
          <rPr>
            <sz val="9"/>
            <color indexed="81"/>
            <rFont val="Tahoma"/>
            <family val="2"/>
          </rPr>
          <t xml:space="preserve">
ESCOJA DE LA LISTA</t>
        </r>
      </text>
    </comment>
    <comment ref="B50" authorId="0" shapeId="0">
      <text>
        <r>
          <rPr>
            <b/>
            <sz val="9"/>
            <color indexed="81"/>
            <rFont val="Tahoma"/>
            <family val="2"/>
          </rPr>
          <t>ehernandez:</t>
        </r>
        <r>
          <rPr>
            <sz val="9"/>
            <color indexed="81"/>
            <rFont val="Tahoma"/>
            <family val="2"/>
          </rPr>
          <t xml:space="preserve">
ESCOJA DE LA LISTA</t>
        </r>
      </text>
    </comment>
    <comment ref="B51" authorId="0" shapeId="0">
      <text>
        <r>
          <rPr>
            <b/>
            <sz val="9"/>
            <color indexed="81"/>
            <rFont val="Tahoma"/>
            <family val="2"/>
          </rPr>
          <t>ehernandez:</t>
        </r>
        <r>
          <rPr>
            <sz val="9"/>
            <color indexed="81"/>
            <rFont val="Tahoma"/>
            <family val="2"/>
          </rPr>
          <t xml:space="preserve">
Escriba el día hasta donde va la vigencia de la póliza fecha: Ejemplo: 23/7/14</t>
        </r>
      </text>
    </comment>
    <comment ref="B52" authorId="0" shapeId="0">
      <text>
        <r>
          <rPr>
            <b/>
            <sz val="9"/>
            <color indexed="81"/>
            <rFont val="Tahoma"/>
            <family val="2"/>
          </rPr>
          <t>ehernandez:</t>
        </r>
        <r>
          <rPr>
            <sz val="9"/>
            <color indexed="81"/>
            <rFont val="Tahoma"/>
            <family val="2"/>
          </rPr>
          <t xml:space="preserve">
ESCOJA DE LA LISTA</t>
        </r>
      </text>
    </comment>
    <comment ref="C52" authorId="0" shapeId="0">
      <text>
        <r>
          <rPr>
            <b/>
            <sz val="9"/>
            <color indexed="81"/>
            <rFont val="Tahoma"/>
            <family val="2"/>
          </rPr>
          <t>ehernandez:</t>
        </r>
        <r>
          <rPr>
            <sz val="9"/>
            <color indexed="81"/>
            <rFont val="Tahoma"/>
            <family val="2"/>
          </rPr>
          <t xml:space="preserve">
ESCOJA DE LA LISTA</t>
        </r>
      </text>
    </comment>
    <comment ref="B54" authorId="0" shapeId="0">
      <text>
        <r>
          <rPr>
            <b/>
            <sz val="9"/>
            <color indexed="81"/>
            <rFont val="Tahoma"/>
            <family val="2"/>
          </rPr>
          <t>ehernandez:</t>
        </r>
        <r>
          <rPr>
            <sz val="9"/>
            <color indexed="81"/>
            <rFont val="Tahoma"/>
            <family val="2"/>
          </rPr>
          <t xml:space="preserve">
ESCOJA DE LA LISTA</t>
        </r>
      </text>
    </comment>
    <comment ref="B59" authorId="0" shapeId="0">
      <text>
        <r>
          <rPr>
            <b/>
            <sz val="9"/>
            <color indexed="81"/>
            <rFont val="Tahoma"/>
            <family val="2"/>
          </rPr>
          <t>ehernandez:</t>
        </r>
        <r>
          <rPr>
            <sz val="9"/>
            <color indexed="81"/>
            <rFont val="Tahoma"/>
            <family val="2"/>
          </rPr>
          <t xml:space="preserve">
Escriba el día de expedición del certificado
en formato fecha: Ejemplo: 23/7/14</t>
        </r>
      </text>
    </comment>
    <comment ref="B60" authorId="0" shapeId="0">
      <text>
        <r>
          <rPr>
            <b/>
            <sz val="9"/>
            <color indexed="81"/>
            <rFont val="Tahoma"/>
            <family val="2"/>
          </rPr>
          <t>ehernandez:</t>
        </r>
        <r>
          <rPr>
            <sz val="9"/>
            <color indexed="81"/>
            <rFont val="Tahoma"/>
            <family val="2"/>
          </rPr>
          <t xml:space="preserve">
ESCOJA DE LA LISTA</t>
        </r>
      </text>
    </comment>
    <comment ref="B61" authorId="0" shapeId="0">
      <text>
        <r>
          <rPr>
            <b/>
            <sz val="9"/>
            <color indexed="81"/>
            <rFont val="Tahoma"/>
            <family val="2"/>
          </rPr>
          <t>ehernandez:</t>
        </r>
        <r>
          <rPr>
            <sz val="9"/>
            <color indexed="81"/>
            <rFont val="Tahoma"/>
            <family val="2"/>
          </rPr>
          <t xml:space="preserve">
ESCOJA DE LA LISTA</t>
        </r>
      </text>
    </comment>
    <comment ref="B63" authorId="0" shapeId="0">
      <text>
        <r>
          <rPr>
            <b/>
            <sz val="9"/>
            <color indexed="81"/>
            <rFont val="Tahoma"/>
            <family val="2"/>
          </rPr>
          <t>ehernandez:</t>
        </r>
        <r>
          <rPr>
            <sz val="9"/>
            <color indexed="81"/>
            <rFont val="Tahoma"/>
            <family val="2"/>
          </rPr>
          <t xml:space="preserve">
ESCOJA DE LA LISTA</t>
        </r>
      </text>
    </comment>
    <comment ref="B64" authorId="0" shapeId="0">
      <text>
        <r>
          <rPr>
            <b/>
            <sz val="9"/>
            <color indexed="81"/>
            <rFont val="Tahoma"/>
            <family val="2"/>
          </rPr>
          <t>ehernandez:</t>
        </r>
        <r>
          <rPr>
            <sz val="9"/>
            <color indexed="81"/>
            <rFont val="Tahoma"/>
            <family val="2"/>
          </rPr>
          <t xml:space="preserve">
ESCOJA DE LA LISTA</t>
        </r>
      </text>
    </comment>
    <comment ref="B65" authorId="0" shapeId="0">
      <text>
        <r>
          <rPr>
            <b/>
            <sz val="9"/>
            <color indexed="81"/>
            <rFont val="Tahoma"/>
            <family val="2"/>
          </rPr>
          <t>ehernandez:</t>
        </r>
        <r>
          <rPr>
            <sz val="9"/>
            <color indexed="81"/>
            <rFont val="Tahoma"/>
            <family val="2"/>
          </rPr>
          <t xml:space="preserve">
ESCOJA DE LA LISTA</t>
        </r>
      </text>
    </comment>
    <comment ref="B66" authorId="0" shapeId="0">
      <text>
        <r>
          <rPr>
            <b/>
            <sz val="9"/>
            <color indexed="81"/>
            <rFont val="Tahoma"/>
            <family val="2"/>
          </rPr>
          <t>ehernandez:</t>
        </r>
        <r>
          <rPr>
            <sz val="9"/>
            <color indexed="81"/>
            <rFont val="Tahoma"/>
            <family val="2"/>
          </rPr>
          <t xml:space="preserve">
ESCOJA DE LA LISTA</t>
        </r>
      </text>
    </comment>
    <comment ref="C66" authorId="0" shapeId="0">
      <text>
        <r>
          <rPr>
            <b/>
            <sz val="9"/>
            <color indexed="81"/>
            <rFont val="Tahoma"/>
            <family val="2"/>
          </rPr>
          <t>ehernandez:</t>
        </r>
        <r>
          <rPr>
            <sz val="9"/>
            <color indexed="81"/>
            <rFont val="Tahoma"/>
            <family val="2"/>
          </rPr>
          <t xml:space="preserve">
ESCOJA DE LA LISTA</t>
        </r>
      </text>
    </comment>
    <comment ref="B68" authorId="0" shapeId="0">
      <text>
        <r>
          <rPr>
            <b/>
            <sz val="9"/>
            <color indexed="81"/>
            <rFont val="Tahoma"/>
            <family val="2"/>
          </rPr>
          <t>ehernandez:</t>
        </r>
        <r>
          <rPr>
            <sz val="9"/>
            <color indexed="81"/>
            <rFont val="Tahoma"/>
            <family val="2"/>
          </rPr>
          <t xml:space="preserve">
ESCOJA DE LA LISTA</t>
        </r>
      </text>
    </comment>
  </commentList>
</comments>
</file>

<file path=xl/comments7.xml><?xml version="1.0" encoding="utf-8"?>
<comments xmlns="http://schemas.openxmlformats.org/spreadsheetml/2006/main">
  <authors>
    <author>Andrés Emilio Rojas Guacaneme</author>
  </authors>
  <commentList>
    <comment ref="I6" authorId="0" shapeId="0">
      <text>
        <r>
          <rPr>
            <b/>
            <sz val="9"/>
            <color indexed="81"/>
            <rFont val="Tahoma"/>
            <family val="2"/>
          </rPr>
          <t>Andrés Emilio Rojas Guacaneme:</t>
        </r>
        <r>
          <rPr>
            <sz val="9"/>
            <color indexed="81"/>
            <rFont val="Tahoma"/>
            <family val="2"/>
          </rPr>
          <t xml:space="preserve">
Ingresar Fecha de realización de la Evaluación</t>
        </r>
      </text>
    </comment>
  </commentList>
</comments>
</file>

<file path=xl/sharedStrings.xml><?xml version="1.0" encoding="utf-8"?>
<sst xmlns="http://schemas.openxmlformats.org/spreadsheetml/2006/main" count="503" uniqueCount="182">
  <si>
    <t>CUMPLE</t>
  </si>
  <si>
    <t>NO CUMPLE</t>
  </si>
  <si>
    <t xml:space="preserve">ANÁLISIS JURÍDICO </t>
  </si>
  <si>
    <t xml:space="preserve">RESUMEN ANÁLISIS JURÍDICO PRELIMINAR </t>
  </si>
  <si>
    <t xml:space="preserve">A. JURÍDICO </t>
  </si>
  <si>
    <t>A. FINANCIERO</t>
  </si>
  <si>
    <t>RESULTADO</t>
  </si>
  <si>
    <t>NO APLICA</t>
  </si>
  <si>
    <t>HABILITADO</t>
  </si>
  <si>
    <t>CALIDAD</t>
  </si>
  <si>
    <t>I. NACIONAL</t>
  </si>
  <si>
    <t>NO HABILITADO</t>
  </si>
  <si>
    <r>
      <rPr>
        <b/>
        <sz val="10"/>
        <rFont val="Arial"/>
        <family val="2"/>
      </rPr>
      <t>PRESUPUESTO OFICIAL</t>
    </r>
    <r>
      <rPr>
        <sz val="10"/>
        <rFont val="Arial"/>
        <family val="2"/>
      </rPr>
      <t xml:space="preserve">: </t>
    </r>
  </si>
  <si>
    <t>FOLIOS</t>
  </si>
  <si>
    <t>FECHA DE CIERRE</t>
  </si>
  <si>
    <t>OBSERVACIÓN</t>
  </si>
  <si>
    <t>PROPONENTE</t>
  </si>
  <si>
    <t>N° DE PROPUESTA</t>
  </si>
  <si>
    <t>RECHAZADO</t>
  </si>
  <si>
    <t>N° DE PROPONENTE</t>
  </si>
  <si>
    <t>PRESENTA</t>
  </si>
  <si>
    <t>REQUERIMIENTO</t>
  </si>
  <si>
    <t>1, MANIFESTACIÓN DE INTERÉS EN PARTICIPAR</t>
  </si>
  <si>
    <t>2.- PRESENTACIÓN DE LA PROPUESTA (ANEXO 1 )</t>
  </si>
  <si>
    <t>SI</t>
  </si>
  <si>
    <t>NO PRESENTA</t>
  </si>
  <si>
    <t>NO</t>
  </si>
  <si>
    <t>CONSULTA WEB</t>
  </si>
  <si>
    <t>NO REQUIERE</t>
  </si>
  <si>
    <t>CALIFICACIÓN</t>
  </si>
  <si>
    <t>FECHA DE EXPEDICIÓN</t>
  </si>
  <si>
    <t>2.1. Firma el Representante Legal, suplente, apoderado o avalista</t>
  </si>
  <si>
    <t>2.3. Fotocopia de la cédula de ciudadanía de quien firma la propuesta</t>
  </si>
  <si>
    <t>PUNTAJE
EXPERIENCIA</t>
  </si>
  <si>
    <t>2.2. Certificado de vigencia de matricula profesional. (En procesos de obra)</t>
  </si>
  <si>
    <t>PROCESO</t>
  </si>
  <si>
    <t>OBJETO:</t>
  </si>
  <si>
    <t>ACTA DE CIERRE Y LISTADO DE INSCRITOS</t>
  </si>
  <si>
    <t>HORA</t>
  </si>
  <si>
    <t>ORDEN DE ELEGIBILIDAD PRELIMINAR</t>
  </si>
  <si>
    <t>NOMBRE DEL PROPONENTE</t>
  </si>
  <si>
    <t>EVALUACIÓN INTEGRANTES DEL PROPONENTE PLURAL</t>
  </si>
  <si>
    <t>NOMBRE DEL INTEGRANTE 1</t>
  </si>
  <si>
    <t>RESULTADO DE EVALUACIÓN DEL PROPONENTE PLURAL</t>
  </si>
  <si>
    <t>3. DOCUMENTO DE CONSTITUCIÓN UNION TEMPORAL O CONSORCIO</t>
  </si>
  <si>
    <t>3.1. Duración de la Unión Temporal o Consorcio</t>
  </si>
  <si>
    <t>4. GARANTIA DE SERIEDAD DE LA OFERTA</t>
  </si>
  <si>
    <t>5.1. Vigencia Hasta</t>
  </si>
  <si>
    <t>5.2. Valor Asegurado</t>
  </si>
  <si>
    <t>Nombres de los Proponentes</t>
  </si>
  <si>
    <t>NOMBRE DEL INTEGRANTE 3</t>
  </si>
  <si>
    <t>REQUISITOS JURÍDICOS - CONTENIDO SOBRE 1</t>
  </si>
  <si>
    <t xml:space="preserve">1.1- Objeto Social de la Firma (RELACIONADO CON EL OBJETO A CONTRATAR) </t>
  </si>
  <si>
    <t>1.2- Autorización del organo Competente</t>
  </si>
  <si>
    <t>2.- CERTIFICACIÓN DE PAGOS DE SEGURIDAD SOCIAL Y PARAFISCALES PERSONA JURÍDICA O PERSONA NATURAL. (Anexo 2, 2a, 2b, 2c, 2d)</t>
  </si>
  <si>
    <t>3. COMPROMISO ANTICORRUPCIÓN. (Anexo 3)</t>
  </si>
  <si>
    <t>5. ANTECEDENTES DE LA PROCURADURÍA</t>
  </si>
  <si>
    <t xml:space="preserve">6.- BOLETÍN DE RESPONSABLES FISCALES - CGR </t>
  </si>
  <si>
    <t>8. FORMATO MULTAS</t>
  </si>
  <si>
    <t xml:space="preserve">4. REGISTRO ÚNICO DE PROPONENTES.       Inscrito, Renovado y en Firne.                        </t>
  </si>
  <si>
    <t>4.1.Fecha de Expedición</t>
  </si>
  <si>
    <t xml:space="preserve">4. REGISTRO ÚNICO DE PROPONENTES.                            Inscrito, Renovado y en Firne.                          </t>
  </si>
  <si>
    <t>4.1 FECHA DE EXPEDICIÓN</t>
  </si>
  <si>
    <t>4.1. FECHA DE EXPEDICIÓN</t>
  </si>
  <si>
    <t xml:space="preserve">4. REGISTRO ÚNICO DE PROPONENTES.    Inscrito, Renovado y en Firne            </t>
  </si>
  <si>
    <t>RESULTADO FINAL DE EVALUACIÓN DEL CONSORCIO</t>
  </si>
  <si>
    <t>2.3. REQUISITOS JURÍDICOS - CONTENIDO SOBRE 1</t>
  </si>
  <si>
    <t>3.- CERTIFICADO DE EXISTENCIA Y REPRESENTACIÓN LEGAL O MATRICULA MERCANTIL PERSONA NATURAL (30 DÍAS DE EXPEDICIÓN)</t>
  </si>
  <si>
    <t xml:space="preserve">3.1- OBJETO SOCIAL DE LA EMPRESA (RELACIONADO CON EL OBJETO A CONTRATAR) </t>
  </si>
  <si>
    <t>3.2- AUTORIZACIÓN DEL ÓRGANO CORRESPONDIENTE</t>
  </si>
  <si>
    <t>4.- DOCUMENTO CONSORCIO O UNIÓN TEMPORAL</t>
  </si>
  <si>
    <t xml:space="preserve">4.1. Duración del Consorcio o Unión Temporal </t>
  </si>
  <si>
    <t xml:space="preserve">10.- BOLETÍN DE RESPONSABLES FISCALES - CGR </t>
  </si>
  <si>
    <t>RESULTADO DE LA EVALUACIÓN</t>
  </si>
  <si>
    <t>Carrera 8ª No. 8-55  Bogotá, Colombia</t>
  </si>
  <si>
    <t>Conmutador (57 1) 342 4100</t>
  </si>
  <si>
    <t>www.mincultura.gov.co</t>
  </si>
  <si>
    <t>HABILITADA</t>
  </si>
  <si>
    <t>NO HABILITADA</t>
  </si>
  <si>
    <t>ASEGURADORA COLSEGUROS S. A.</t>
  </si>
  <si>
    <t>ASEGURADORA SOLIDARIA DE COLOMBIA LTDA. ENTIDAD COOPERATIVA SOLIDARIA</t>
  </si>
  <si>
    <t>BBVA SEGUROS COLOMBIA S.A. / BBVA SEGUROS</t>
  </si>
  <si>
    <t>CARDIF COLOMBIA SEGUROS GENERALES S.A.</t>
  </si>
  <si>
    <t>CHARTIS SEGUROS COLOMBIA S.A.  / CHARTIS COLOMBIA / CHARTIS SEGUROS / CHARTIS</t>
  </si>
  <si>
    <t>CHUBB DE COLOMBIA COMPAÑÍA DE SEGUROS S.A.</t>
  </si>
  <si>
    <t>COMPAÑÍA ASEGURADORA DE FIANZAS S.A., CONFIANZA / CONFIANZA S.A.</t>
  </si>
  <si>
    <t>COMPAÑÍA DE SEGUROS BOLÍVAR S.A.</t>
  </si>
  <si>
    <t xml:space="preserve">COMPAÑÍA MUNDIAL DE SEGUROS S.A. </t>
  </si>
  <si>
    <t xml:space="preserve">CÓNDOR S.A. COMPAÑÍA DE SEGUROS GENERALES </t>
  </si>
  <si>
    <t>ECO SEGUROS S.A.</t>
  </si>
  <si>
    <t>GENERALI COLOMBIA-SEGUROS GENERALES S.A</t>
  </si>
  <si>
    <t>LA EQUIDAD SEGUROS GENERALES ORGANISMO COOPERATIVO / LA EQUIDAD</t>
  </si>
  <si>
    <t>LA PREVISORA S.A. COMPAÑÍA DE SEGUROS</t>
  </si>
  <si>
    <t>LIBERTY SEGUROS S.A., / LIBERTY SEGUROS / LIBERTY</t>
  </si>
  <si>
    <t>MAPFRE SEGUROS GENERALES DE COLOMBIA S.A.</t>
  </si>
  <si>
    <t>METLIFE COLOMBIA S.A</t>
  </si>
  <si>
    <t>PAN AMERICAN LIFE DE COLOMBIA COMPAÑÍA DE SEGUROS S.A.</t>
  </si>
  <si>
    <t>POSITIVA  COMPAÑÍA DE SEGUROS S.A.</t>
  </si>
  <si>
    <t>QBE SEGUROS S.A. / QBE COLOMBIA / QBE SEGUROS</t>
  </si>
  <si>
    <t>ROYAL &amp; SUN ALLIANCE SEGUROS (COLOMBIA) S.A. / RSA</t>
  </si>
  <si>
    <t>SEGUREXPO DE COLOMBIA S.A. ASEGURADORA DE CRÉDITO Y DEL COMERCIO EXTERIOR</t>
  </si>
  <si>
    <t>SEGUROS ALFA S.A.</t>
  </si>
  <si>
    <t>SEGUROS COLPATRIA S.A.</t>
  </si>
  <si>
    <t>SEGUROS COMERCIALES BOLÍVAR S.A.</t>
  </si>
  <si>
    <t>SEGUROS DEL ESTADO S.A.</t>
  </si>
  <si>
    <t>SEGUROS GENERALES SURAMERICANA S.A.</t>
  </si>
  <si>
    <t>SKANDIA COMPAÑÍA DE SEGUROS DE VIDA S.A.</t>
  </si>
  <si>
    <t>4.1 VIGENCIA HASTA</t>
  </si>
  <si>
    <t>4.2. VALOR ASEGURADO</t>
  </si>
  <si>
    <t xml:space="preserve">5.- COMPROMISO ANTICORRUPCIÓN (ANEXO No. 3) </t>
  </si>
  <si>
    <t>6. CERTIFICACIÓN DE PAGOS DE SEGURIDAD SOCIAL Y PARAFISCALES PERSONA JURÍDICA O PERSONA NATURAL.</t>
  </si>
  <si>
    <r>
      <t xml:space="preserve">7. REGISTRO ÚNICO DE PROPONENTES.                                  </t>
    </r>
    <r>
      <rPr>
        <b/>
        <sz val="8"/>
        <rFont val="Arial Narrow"/>
        <family val="2"/>
      </rPr>
      <t>FECHA DE EXPEDICIÓN</t>
    </r>
  </si>
  <si>
    <t>7.1. INSCRITO, RENOVADO Y EN FIRME</t>
  </si>
  <si>
    <t>8. ANTECEDENTES DE LA PROCURADURÍA</t>
  </si>
  <si>
    <t>9. CERTIFICADO DE CONTRALORÍA</t>
  </si>
  <si>
    <t>10. FORMATO MULTAS</t>
  </si>
  <si>
    <t>2.2. Certificado de vigencia matricula profesional. (En procesos de obra)</t>
  </si>
  <si>
    <r>
      <t xml:space="preserve">1.- CERTIFICADO DE EXISTENCIA Y REPRESENTACIÓN LEGAL O MATRICULA MERCANTIL PERSONA NATURAL (30 DÍAS DE EXPEDICIÓN)                          </t>
    </r>
    <r>
      <rPr>
        <b/>
        <sz val="9"/>
        <rFont val="Arial Narrow"/>
        <family val="2"/>
      </rPr>
      <t>FECHA DE EXPEDICIÓN</t>
    </r>
  </si>
  <si>
    <r>
      <t xml:space="preserve">1.- CERTIFICADO DE EXISTENCIA Y REPRESENTACIÓN LEGAL O MATRICULA MERCANTIL PERSONA NATURAL (30 DÍAS DE EXPEDICIÓN)                         </t>
    </r>
    <r>
      <rPr>
        <b/>
        <sz val="8"/>
        <rFont val="Arial Narrow"/>
        <family val="2"/>
      </rPr>
      <t xml:space="preserve">  FECHA DE EXPEDICIÓN</t>
    </r>
  </si>
  <si>
    <r>
      <t xml:space="preserve">1.- CERTIFICADO DE EXISTENCIA Y REPRESENTACIÓN LEGAL O MATRICULA MERCANTIL PERSONA NATURAL (30 DÍAS DE EXPEDICIÓN)                         </t>
    </r>
    <r>
      <rPr>
        <b/>
        <sz val="8"/>
        <rFont val="Arial Narrow"/>
        <family val="2"/>
      </rPr>
      <t>FECHA DE EXPEDICIÓN</t>
    </r>
  </si>
  <si>
    <t>KRA 13 No 27-00 piso 3</t>
  </si>
  <si>
    <t>Conmutador (57 1) 5870000</t>
  </si>
  <si>
    <t>grcontratacion @sic.gov.co</t>
  </si>
  <si>
    <t xml:space="preserve">CUMPLE </t>
  </si>
  <si>
    <t xml:space="preserve">8. ANTECEDENTES DE LA PROCURADURÍA Y PENALES </t>
  </si>
  <si>
    <t xml:space="preserve">10. CERTIFICACIÒN BANCARIA </t>
  </si>
  <si>
    <t xml:space="preserve">11. RUT </t>
  </si>
  <si>
    <t xml:space="preserve">12. COMPROMISO ANTICORRUPCIÒN </t>
  </si>
  <si>
    <t xml:space="preserve">13.CERTIFICACIÒN DE PARTICIPACIÒN INDEPENDIENTE </t>
  </si>
  <si>
    <r>
      <rPr>
        <b/>
        <sz val="8"/>
        <rFont val="Arial"/>
        <family val="2"/>
      </rPr>
      <t>PRESUPUESTO OFICIAL</t>
    </r>
    <r>
      <rPr>
        <sz val="8"/>
        <rFont val="Arial"/>
        <family val="2"/>
      </rPr>
      <t xml:space="preserve">: </t>
    </r>
  </si>
  <si>
    <t xml:space="preserve">Mediante comunicaciòn del 22/09/2016,se requerio el oferente por no haber diligenciado el Anexo 1 debidamente, sin embargo mediante comunicaciòn de 23 de seprtiembre de 2016, anexò el documento debiamente diligenciado   </t>
  </si>
  <si>
    <t xml:space="preserve">Mediante comunicaciòn del 22/09/2016,se requerio el oferente por no haber diligenciado el Anexo 6 debidamente, sin embargo mediante comunicaciòn de 23 de seprtiembre de 2016, anexò el documento debiamente diligenciado   </t>
  </si>
  <si>
    <t xml:space="preserve">Mediante comunicaciòn del 22/09/2016,se requerio el oferente toda vez que el documento aportado no pudo verificarse, sin embargo mediante comunicaciòn de 23 de seprtiembre de 2016, anexò el documento.   </t>
  </si>
  <si>
    <t xml:space="preserve">MINIMA CUANTÍA N° </t>
  </si>
  <si>
    <t>YOLIMA ACERO MONTAÑA</t>
  </si>
  <si>
    <t>JORGE MARIO HERNANDEZ</t>
  </si>
  <si>
    <t>JORGE ARIEL HERRERA</t>
  </si>
  <si>
    <t>JUAN DAVID LOZANO</t>
  </si>
  <si>
    <t>ANDRES FELIPE RAMIREZ</t>
  </si>
  <si>
    <t>NICKY LAURA ECHEVERRY</t>
  </si>
  <si>
    <t>NELLY ESPERANZA CONTRERAS</t>
  </si>
  <si>
    <t>CAROLINA TORRES</t>
  </si>
  <si>
    <t>GERMAN GONGORA</t>
  </si>
  <si>
    <t>NORMA GOMEZ</t>
  </si>
  <si>
    <t>MARCELO BARRETO</t>
  </si>
  <si>
    <t>CONSOLIDADO PRELIMINAR N°</t>
  </si>
  <si>
    <t xml:space="preserve">Mediante comunicaciòn del 2/09/2016,se requerio el oferente por no haber diligenciado el Anexo 1 debidamente, sin embargo mediante comunicaciòn de 23 de seprtiembre de 2016, anexò el documento debiamente diligenciado   </t>
  </si>
  <si>
    <t>5. CERTIFICACIÓN DE PAGOS DE SEGURIDAD SOCIAL Y PARAFISCALES PERSONA JURÍDICA O PERSONA NATURAL.</t>
  </si>
  <si>
    <t>6.1. INSCRITO, RENOVADO Y EN FIRME</t>
  </si>
  <si>
    <t xml:space="preserve">7. ANTECEDENTES DE LA PROCURADURÍA Y PENALES </t>
  </si>
  <si>
    <t xml:space="preserve">9. CERTIFICACIÒN BANCARIA </t>
  </si>
  <si>
    <t xml:space="preserve">10. RUT </t>
  </si>
  <si>
    <t xml:space="preserve">11. COMPROMISO ANTICORRUPCIÒN </t>
  </si>
  <si>
    <t xml:space="preserve">12.CERTIFICACIÒN DE PARTICIPACIÒN INDEPENDIENTE </t>
  </si>
  <si>
    <t>8. CERTIFICADO DE CONTRALORÍA</t>
  </si>
  <si>
    <t xml:space="preserve"> </t>
  </si>
  <si>
    <t>MARCELO BARRETO DAZA</t>
  </si>
  <si>
    <t>TÉCNICA Y ECONOMICA</t>
  </si>
  <si>
    <t>Proponente</t>
  </si>
  <si>
    <t>VERIFICADOS POR LA ENTIDAD</t>
  </si>
  <si>
    <r>
      <rPr>
        <b/>
        <sz val="12"/>
        <rFont val="Arial Narrow"/>
        <family val="2"/>
      </rPr>
      <t>PRESUPUESTO OFICIAL</t>
    </r>
    <r>
      <rPr>
        <sz val="12"/>
        <rFont val="Arial Narrow"/>
        <family val="2"/>
      </rPr>
      <t xml:space="preserve">: </t>
    </r>
  </si>
  <si>
    <t>Valor Oferta Económica</t>
  </si>
  <si>
    <t>DE CONFORMIDAD CON EL ESTATUTO DE CONTRATACION PUBLICA Y LA INVITACIÓN PÚBLICA DEL PRESENTE PROCESO, SE EVALUARA LA OFERTA QUE TENGA EL MENOR PRECIO Y EN EL EVENTO DE NO CUMPLIR CON LOS REQUISITOS EXIGIDOS, SE PROCEDERÁ A EVALUAR LA OFERTA QUE ESTE EN EL SEGUNDO ORDEN Y ASI SUCESIVAMENTE.</t>
  </si>
  <si>
    <r>
      <rPr>
        <b/>
        <sz val="10"/>
        <rFont val="Arial Narrow"/>
        <family val="2"/>
      </rPr>
      <t>PRESUPUESTO OFICIAL</t>
    </r>
    <r>
      <rPr>
        <sz val="10"/>
        <rFont val="Arial Narrow"/>
        <family val="2"/>
      </rPr>
      <t xml:space="preserve">: </t>
    </r>
  </si>
  <si>
    <r>
      <t xml:space="preserve">6. REGISTRO ÚNICO DE PROPONENTES.                                  </t>
    </r>
    <r>
      <rPr>
        <b/>
        <sz val="10"/>
        <rFont val="Arial Narrow"/>
        <family val="2"/>
      </rPr>
      <t>FECHA DE EXPEDICIÓN</t>
    </r>
  </si>
  <si>
    <t>Abogado Grupo de Trabajo de Contratación</t>
  </si>
  <si>
    <t>2.- PRESENTACIÓN DE LA PROPUESTA (ANEXO 1)</t>
  </si>
  <si>
    <t>23 DE 2022</t>
  </si>
  <si>
    <t>Suministro de elementos de dotación de vestuario para los funcionarios de la Superintendencia de Industria y Comercio, que por ley tengan derecho</t>
  </si>
  <si>
    <t>ROSARIO VANEGAS NIETO</t>
  </si>
  <si>
    <t>INVERSIONES BRT S.A.S</t>
  </si>
  <si>
    <t>OPEN FOR DRESSMAKING S.A.S</t>
  </si>
  <si>
    <t>JILBER ORLANDO BLANCO FORERO</t>
  </si>
  <si>
    <t>CRR SOLUCIONES INTEGRALES S.A.S</t>
  </si>
  <si>
    <t>KOSTA AZUL</t>
  </si>
  <si>
    <t>C.I MORASU S.A.S</t>
  </si>
  <si>
    <t>SE VERIFICO LA INFORMACION EN EL REGISTRO UNICO EMPRESARIAL - RUES</t>
  </si>
  <si>
    <t>29 de julio de 2022</t>
  </si>
  <si>
    <t>11:00:00 a.m.</t>
  </si>
  <si>
    <t>VERIFICADA LA OFERTA, SE OBSERVO QUE NO SE ENCONTRABA ADJUNTO EL ANEXO No. 5, POR LO QUE AL SER UN REQUISITO HABILITANTE SE LE SOLICITO A TRAVÉS DE LA PLATAFORMA SECOP II DEL PROCESO, EL CITADO ANEXO. EL PROPONENTE EN MENSAJE ENVIADO POR LA CITADA PLATAFORMA ADJUNTO EL CITADO ANEXO CUMPLIENDO CON LO REQUERIDO EN LA INVITACIÓN PÚBLICA.</t>
  </si>
  <si>
    <t>LILIA ADRIANA MATIZ FLOREZ</t>
  </si>
  <si>
    <t>Coordinadora Grupo de Trabajo de Contratación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</si>
</sst>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quot;€&quot;_-;\-* #,##0.00\ &quot;€&quot;_-;_-* &quot;-&quot;??\ &quot;€&quot;_-;_-@_-"/>
    <numFmt numFmtId="165" formatCode="_-* #,##0.00\ _€_-;\-* #,##0.00\ _€_-;_-* &quot;-&quot;??\ _€_-;_-@_-"/>
    <numFmt numFmtId="166" formatCode="_([$$-240A]\ * #,##0.00_);_([$$-240A]\ * \(#,##0.00\);_([$$-240A]\ * &quot;-&quot;??_);_(@_)"/>
    <numFmt numFmtId="167" formatCode="_([$$-240A]\ * #,##0_);_([$$-240A]\ * \(#,##0\);_([$$-240A]\ * &quot;-&quot;??_);_(@_)"/>
    <numFmt numFmtId="168" formatCode="[$-240A]d&quot; de &quot;mmmm&quot; de &quot;yyyy;@"/>
    <numFmt numFmtId="169" formatCode="[$-240A]h:mm:ss\ AM/PM;@"/>
    <numFmt numFmtId="170" formatCode="_-[$$-240A]* #,##0.00_-;\-[$$-240A]* #,##0.00_-;_-[$$-240A]* &quot;-&quot;??_-;_-@_-"/>
  </numFmts>
  <fonts count="39" x14ac:knownFonts="1">
    <font>
      <sz val="10"/>
      <name val="Arial"/>
    </font>
    <font>
      <sz val="10"/>
      <name val="Arial"/>
      <family val="2"/>
    </font>
    <font>
      <b/>
      <sz val="8"/>
      <name val="Arial"/>
      <family val="2"/>
    </font>
    <font>
      <sz val="8"/>
      <name val="Arial"/>
      <family val="2"/>
    </font>
    <font>
      <b/>
      <sz val="8"/>
      <color indexed="8"/>
      <name val="Arial"/>
      <family val="2"/>
    </font>
    <font>
      <sz val="10"/>
      <name val="Arial"/>
      <family val="2"/>
    </font>
    <font>
      <sz val="10"/>
      <name val="Arial"/>
      <family val="2"/>
    </font>
    <font>
      <b/>
      <sz val="12"/>
      <name val="Arial"/>
      <family val="2"/>
    </font>
    <font>
      <sz val="12"/>
      <name val="Arial"/>
      <family val="2"/>
    </font>
    <font>
      <u/>
      <sz val="10"/>
      <color indexed="12"/>
      <name val="Arial"/>
      <family val="2"/>
    </font>
    <font>
      <b/>
      <sz val="9"/>
      <name val="Arial"/>
      <family val="2"/>
    </font>
    <font>
      <b/>
      <sz val="10"/>
      <color indexed="8"/>
      <name val="Arial"/>
      <family val="2"/>
    </font>
    <font>
      <b/>
      <sz val="10"/>
      <name val="Arial"/>
      <family val="2"/>
    </font>
    <font>
      <b/>
      <u/>
      <sz val="10"/>
      <name val="Arial"/>
      <family val="2"/>
    </font>
    <font>
      <sz val="14"/>
      <name val="Arial Narrow"/>
      <family val="2"/>
    </font>
    <font>
      <b/>
      <sz val="11"/>
      <name val="Arial"/>
      <family val="2"/>
    </font>
    <font>
      <sz val="8"/>
      <name val="Arial Narrow"/>
      <family val="2"/>
    </font>
    <font>
      <b/>
      <sz val="9"/>
      <color indexed="8"/>
      <name val="Arial"/>
      <family val="2"/>
    </font>
    <font>
      <sz val="11"/>
      <name val="Arial"/>
      <family val="2"/>
    </font>
    <font>
      <b/>
      <sz val="9"/>
      <color indexed="81"/>
      <name val="Tahoma"/>
      <family val="2"/>
    </font>
    <font>
      <sz val="9"/>
      <color indexed="81"/>
      <name val="Tahoma"/>
      <family val="2"/>
    </font>
    <font>
      <sz val="12"/>
      <name val="Arial Narrow"/>
      <family val="2"/>
    </font>
    <font>
      <b/>
      <sz val="10"/>
      <name val="Arial Narrow"/>
      <family val="2"/>
    </font>
    <font>
      <b/>
      <sz val="12"/>
      <name val="Arial Narrow"/>
      <family val="2"/>
    </font>
    <font>
      <b/>
      <sz val="8"/>
      <name val="Arial Narrow"/>
      <family val="2"/>
    </font>
    <font>
      <b/>
      <sz val="11"/>
      <name val="Arial Narrow"/>
      <family val="2"/>
    </font>
    <font>
      <sz val="9"/>
      <name val="Arial"/>
      <family val="2"/>
    </font>
    <font>
      <b/>
      <sz val="9"/>
      <name val="Arial Narrow"/>
      <family val="2"/>
    </font>
    <font>
      <sz val="8"/>
      <color indexed="8"/>
      <name val="Arial"/>
      <family val="2"/>
    </font>
    <font>
      <b/>
      <u/>
      <sz val="8"/>
      <name val="Arial"/>
      <family val="2"/>
    </font>
    <font>
      <sz val="11"/>
      <color theme="1"/>
      <name val="Arial"/>
      <family val="2"/>
    </font>
    <font>
      <sz val="14"/>
      <name val="Arial"/>
      <family val="2"/>
    </font>
    <font>
      <sz val="10"/>
      <name val="Arial Narrow"/>
      <family val="2"/>
    </font>
    <font>
      <u/>
      <sz val="10"/>
      <color indexed="12"/>
      <name val="Arial Narrow"/>
      <family val="2"/>
    </font>
    <font>
      <sz val="9"/>
      <name val="Arial Narrow"/>
      <family val="2"/>
    </font>
    <font>
      <b/>
      <sz val="10"/>
      <color indexed="8"/>
      <name val="Arial Narrow"/>
      <family val="2"/>
    </font>
    <font>
      <sz val="10"/>
      <color indexed="8"/>
      <name val="Arial Narrow"/>
      <family val="2"/>
    </font>
    <font>
      <b/>
      <u/>
      <sz val="10"/>
      <name val="Arial Narrow"/>
      <family val="2"/>
    </font>
    <font>
      <b/>
      <u/>
      <sz val="12"/>
      <name val="Arial Narrow"/>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4.9989318521683403E-2"/>
        <bgColor indexed="64"/>
      </patternFill>
    </fill>
  </fills>
  <borders count="29">
    <border>
      <left/>
      <right/>
      <top/>
      <bottom/>
      <diagonal/>
    </border>
    <border>
      <left style="double">
        <color indexed="64"/>
      </left>
      <right style="double">
        <color indexed="64"/>
      </right>
      <top style="double">
        <color indexed="64"/>
      </top>
      <bottom style="double">
        <color indexed="64"/>
      </bottom>
      <diagonal/>
    </border>
    <border>
      <left/>
      <right style="medium">
        <color indexed="64"/>
      </right>
      <top style="medium">
        <color indexed="64"/>
      </top>
      <bottom/>
      <diagonal/>
    </border>
    <border>
      <left style="double">
        <color indexed="64"/>
      </left>
      <right/>
      <top/>
      <bottom/>
      <diagonal/>
    </border>
    <border>
      <left/>
      <right style="medium">
        <color indexed="64"/>
      </right>
      <top/>
      <bottom style="medium">
        <color indexed="64"/>
      </bottom>
      <diagonal/>
    </border>
    <border>
      <left/>
      <right/>
      <top style="medium">
        <color indexed="64"/>
      </top>
      <bottom style="medium">
        <color indexed="64"/>
      </bottom>
      <diagonal/>
    </border>
    <border>
      <left style="double">
        <color indexed="64"/>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double">
        <color indexed="64"/>
      </bottom>
      <diagonal/>
    </border>
    <border>
      <left style="medium">
        <color indexed="64"/>
      </left>
      <right/>
      <top/>
      <bottom/>
      <diagonal/>
    </border>
    <border>
      <left/>
      <right style="medium">
        <color indexed="64"/>
      </right>
      <top/>
      <bottom/>
      <diagonal/>
    </border>
    <border>
      <left/>
      <right/>
      <top style="double">
        <color indexed="64"/>
      </top>
      <bottom style="double">
        <color indexed="64"/>
      </bottom>
      <diagonal/>
    </border>
    <border>
      <left/>
      <right/>
      <top style="medium">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s>
  <cellStyleXfs count="4">
    <xf numFmtId="0" fontId="0" fillId="0" borderId="0"/>
    <xf numFmtId="0" fontId="9" fillId="0" borderId="0" applyNumberFormat="0" applyFill="0" applyBorder="0" applyAlignment="0" applyProtection="0">
      <alignment vertical="top"/>
      <protection locked="0"/>
    </xf>
    <xf numFmtId="165" fontId="1" fillId="0" borderId="0" applyFont="0" applyFill="0" applyBorder="0" applyAlignment="0" applyProtection="0"/>
    <xf numFmtId="164" fontId="1" fillId="0" borderId="0" applyFont="0" applyFill="0" applyBorder="0" applyAlignment="0" applyProtection="0"/>
  </cellStyleXfs>
  <cellXfs count="376">
    <xf numFmtId="0" fontId="0" fillId="0" borderId="0" xfId="0"/>
    <xf numFmtId="0" fontId="3" fillId="0" borderId="0" xfId="0" applyFont="1" applyBorder="1"/>
    <xf numFmtId="0" fontId="3" fillId="0" borderId="0" xfId="0" applyFont="1"/>
    <xf numFmtId="0" fontId="0" fillId="0" borderId="0" xfId="0" applyBorder="1"/>
    <xf numFmtId="0" fontId="8" fillId="0" borderId="0" xfId="0" applyFont="1"/>
    <xf numFmtId="0" fontId="8" fillId="0" borderId="0" xfId="0" applyFont="1" applyFill="1" applyBorder="1"/>
    <xf numFmtId="0" fontId="7" fillId="0" borderId="0" xfId="0" applyFont="1" applyFill="1" applyBorder="1" applyAlignment="1">
      <alignment horizontal="center"/>
    </xf>
    <xf numFmtId="0" fontId="7" fillId="0" borderId="0" xfId="0" applyFont="1" applyBorder="1" applyAlignment="1">
      <alignment horizontal="center"/>
    </xf>
    <xf numFmtId="0" fontId="8" fillId="0" borderId="0" xfId="0" applyFont="1" applyBorder="1"/>
    <xf numFmtId="0" fontId="11" fillId="0" borderId="0" xfId="0" applyFont="1" applyAlignment="1">
      <alignment horizontal="center" readingOrder="1"/>
    </xf>
    <xf numFmtId="0" fontId="6" fillId="0" borderId="0" xfId="0" applyFont="1"/>
    <xf numFmtId="0" fontId="6" fillId="0" borderId="0" xfId="0" applyFont="1" applyBorder="1"/>
    <xf numFmtId="0" fontId="12" fillId="0" borderId="0" xfId="0" applyFont="1" applyBorder="1" applyAlignment="1">
      <alignment horizontal="centerContinuous"/>
    </xf>
    <xf numFmtId="0" fontId="12" fillId="0" borderId="0" xfId="0" applyFont="1" applyBorder="1" applyAlignment="1">
      <alignment horizontal="center"/>
    </xf>
    <xf numFmtId="0" fontId="6" fillId="3" borderId="1" xfId="0" applyFont="1" applyFill="1" applyBorder="1" applyAlignment="1">
      <alignment horizontal="center" vertical="center" wrapText="1"/>
    </xf>
    <xf numFmtId="0" fontId="6" fillId="3" borderId="1" xfId="0" applyFont="1" applyFill="1" applyBorder="1" applyAlignment="1">
      <alignment horizontal="left" vertical="center" wrapText="1"/>
    </xf>
    <xf numFmtId="3" fontId="0" fillId="0" borderId="0" xfId="0" applyNumberFormat="1"/>
    <xf numFmtId="3" fontId="18" fillId="0" borderId="0" xfId="0" applyNumberFormat="1" applyFont="1"/>
    <xf numFmtId="0" fontId="0" fillId="0" borderId="0" xfId="0" applyProtection="1"/>
    <xf numFmtId="0" fontId="3" fillId="0" borderId="0" xfId="0" applyFont="1" applyBorder="1" applyProtection="1"/>
    <xf numFmtId="0" fontId="3" fillId="0" borderId="0" xfId="0" applyFont="1" applyProtection="1"/>
    <xf numFmtId="168" fontId="0" fillId="0" borderId="2" xfId="0" applyNumberFormat="1" applyBorder="1" applyAlignment="1" applyProtection="1">
      <alignment wrapText="1"/>
    </xf>
    <xf numFmtId="0" fontId="16" fillId="0" borderId="1" xfId="0" applyFont="1" applyFill="1" applyBorder="1" applyAlignment="1" applyProtection="1">
      <alignment horizontal="left" vertical="center" wrapText="1"/>
    </xf>
    <xf numFmtId="0" fontId="6" fillId="0" borderId="0" xfId="0" applyFont="1" applyProtection="1"/>
    <xf numFmtId="2" fontId="0" fillId="0" borderId="0" xfId="0" applyNumberFormat="1" applyProtection="1"/>
    <xf numFmtId="0" fontId="16" fillId="0" borderId="1" xfId="0" applyFont="1" applyBorder="1" applyAlignment="1" applyProtection="1">
      <alignment horizontal="left" vertical="center" wrapText="1"/>
    </xf>
    <xf numFmtId="0" fontId="0" fillId="0" borderId="0" xfId="0" applyBorder="1" applyProtection="1"/>
    <xf numFmtId="0" fontId="16" fillId="0" borderId="0" xfId="0" applyFont="1" applyFill="1" applyBorder="1" applyAlignment="1" applyProtection="1">
      <alignment horizontal="left" vertical="center" wrapText="1"/>
    </xf>
    <xf numFmtId="0" fontId="6" fillId="0" borderId="0" xfId="0" applyFont="1" applyFill="1" applyBorder="1" applyAlignment="1" applyProtection="1">
      <alignment horizontal="center" vertical="center"/>
    </xf>
    <xf numFmtId="166" fontId="0" fillId="0" borderId="0" xfId="3" applyNumberFormat="1" applyFont="1" applyProtection="1"/>
    <xf numFmtId="0" fontId="0" fillId="0" borderId="3" xfId="0" applyBorder="1" applyAlignment="1" applyProtection="1"/>
    <xf numFmtId="0" fontId="8" fillId="0" borderId="3" xfId="0" applyFont="1" applyBorder="1"/>
    <xf numFmtId="0" fontId="5" fillId="0" borderId="0" xfId="0" applyFont="1" applyProtection="1"/>
    <xf numFmtId="0" fontId="5" fillId="0" borderId="0" xfId="0" applyFont="1" applyAlignment="1">
      <alignment horizontal="center" wrapText="1"/>
    </xf>
    <xf numFmtId="166" fontId="0" fillId="0" borderId="4" xfId="3" applyNumberFormat="1" applyFont="1" applyBorder="1" applyAlignment="1" applyProtection="1">
      <alignment wrapText="1"/>
    </xf>
    <xf numFmtId="0" fontId="12" fillId="0" borderId="5" xfId="0" applyFont="1" applyBorder="1" applyAlignment="1">
      <alignment wrapText="1"/>
    </xf>
    <xf numFmtId="0" fontId="12" fillId="0" borderId="1" xfId="0" applyFont="1" applyFill="1" applyBorder="1" applyAlignment="1" applyProtection="1">
      <alignment vertical="center"/>
    </xf>
    <xf numFmtId="0" fontId="12" fillId="4" borderId="1" xfId="0" applyFont="1" applyFill="1" applyBorder="1" applyAlignment="1" applyProtection="1">
      <alignment horizontal="center" vertical="center" wrapText="1"/>
    </xf>
    <xf numFmtId="0" fontId="10" fillId="4" borderId="1" xfId="0" applyFont="1" applyFill="1" applyBorder="1" applyAlignment="1" applyProtection="1">
      <alignment horizontal="center" vertical="center"/>
    </xf>
    <xf numFmtId="0" fontId="21" fillId="4" borderId="1" xfId="0" applyFont="1" applyFill="1" applyBorder="1" applyAlignment="1" applyProtection="1">
      <alignment horizontal="center" vertical="center" wrapText="1"/>
      <protection locked="0"/>
    </xf>
    <xf numFmtId="0" fontId="22" fillId="4" borderId="1" xfId="0" applyFont="1" applyFill="1" applyBorder="1" applyAlignment="1" applyProtection="1">
      <alignment horizontal="center" vertical="center" wrapText="1"/>
    </xf>
    <xf numFmtId="14" fontId="13" fillId="4" borderId="1" xfId="0" applyNumberFormat="1" applyFont="1" applyFill="1" applyBorder="1" applyAlignment="1" applyProtection="1">
      <alignment horizontal="center" vertical="center"/>
      <protection locked="0"/>
    </xf>
    <xf numFmtId="168" fontId="22" fillId="4" borderId="1" xfId="0" applyNumberFormat="1" applyFont="1" applyFill="1" applyBorder="1" applyAlignment="1" applyProtection="1">
      <alignment horizontal="left" vertical="center" wrapText="1"/>
      <protection locked="0"/>
    </xf>
    <xf numFmtId="166" fontId="23" fillId="4" borderId="1" xfId="2" applyNumberFormat="1" applyFont="1" applyFill="1" applyBorder="1" applyAlignment="1" applyProtection="1">
      <alignment horizontal="left" vertical="center" wrapText="1"/>
      <protection locked="0"/>
    </xf>
    <xf numFmtId="0" fontId="16" fillId="4" borderId="1" xfId="0" applyFont="1" applyFill="1" applyBorder="1" applyAlignment="1" applyProtection="1">
      <alignment horizontal="left" vertical="center" wrapText="1"/>
      <protection locked="0"/>
    </xf>
    <xf numFmtId="0" fontId="5" fillId="0" borderId="0" xfId="0" applyFont="1" applyAlignment="1">
      <alignment horizontal="center" vertical="center"/>
    </xf>
    <xf numFmtId="0" fontId="0" fillId="0" borderId="0" xfId="0" applyAlignment="1">
      <alignment horizontal="center" vertical="center"/>
    </xf>
    <xf numFmtId="49" fontId="11" fillId="0" borderId="1" xfId="0" applyNumberFormat="1" applyFont="1" applyFill="1" applyBorder="1" applyAlignment="1" applyProtection="1">
      <alignment horizontal="center" vertical="center"/>
      <protection locked="0"/>
    </xf>
    <xf numFmtId="49" fontId="11" fillId="2" borderId="1" xfId="0" applyNumberFormat="1" applyFont="1" applyFill="1" applyBorder="1" applyAlignment="1" applyProtection="1">
      <alignment horizontal="center" vertical="center"/>
      <protection locked="0"/>
    </xf>
    <xf numFmtId="49" fontId="12" fillId="2" borderId="1" xfId="0" applyNumberFormat="1" applyFont="1" applyFill="1" applyBorder="1" applyAlignment="1" applyProtection="1">
      <alignment horizontal="center" vertical="center"/>
      <protection locked="0"/>
    </xf>
    <xf numFmtId="49" fontId="11" fillId="2" borderId="1" xfId="0" applyNumberFormat="1" applyFont="1" applyFill="1" applyBorder="1" applyAlignment="1" applyProtection="1">
      <alignment horizontal="center"/>
      <protection locked="0"/>
    </xf>
    <xf numFmtId="49" fontId="6" fillId="0" borderId="1" xfId="0" applyNumberFormat="1" applyFont="1" applyFill="1" applyBorder="1" applyAlignment="1" applyProtection="1">
      <alignment horizontal="center" vertical="center"/>
      <protection locked="0"/>
    </xf>
    <xf numFmtId="49" fontId="5" fillId="0" borderId="1" xfId="0" applyNumberFormat="1" applyFont="1" applyFill="1" applyBorder="1" applyAlignment="1" applyProtection="1">
      <alignment vertical="center" wrapText="1"/>
      <protection locked="0"/>
    </xf>
    <xf numFmtId="49" fontId="6" fillId="0" borderId="1" xfId="0" applyNumberFormat="1" applyFont="1" applyFill="1" applyBorder="1" applyAlignment="1" applyProtection="1">
      <alignment horizontal="center" vertical="center"/>
    </xf>
    <xf numFmtId="0" fontId="5" fillId="0" borderId="0" xfId="0" applyFont="1" applyBorder="1"/>
    <xf numFmtId="0" fontId="6" fillId="0" borderId="0" xfId="0" applyFont="1" applyAlignment="1">
      <alignment horizontal="center" vertical="center"/>
    </xf>
    <xf numFmtId="14" fontId="0" fillId="0" borderId="0" xfId="0" applyNumberFormat="1" applyProtection="1"/>
    <xf numFmtId="14" fontId="13" fillId="3" borderId="1" xfId="0" applyNumberFormat="1" applyFont="1" applyFill="1" applyBorder="1" applyAlignment="1" applyProtection="1">
      <alignment horizontal="center" vertical="center"/>
      <protection locked="0"/>
    </xf>
    <xf numFmtId="0" fontId="16" fillId="3" borderId="1" xfId="0" applyFont="1" applyFill="1" applyBorder="1" applyAlignment="1" applyProtection="1">
      <alignment horizontal="left" vertical="center" wrapText="1"/>
    </xf>
    <xf numFmtId="49" fontId="11" fillId="3" borderId="1" xfId="0" applyNumberFormat="1" applyFont="1" applyFill="1" applyBorder="1" applyAlignment="1" applyProtection="1">
      <alignment horizontal="center" vertical="center"/>
      <protection locked="0"/>
    </xf>
    <xf numFmtId="49" fontId="12" fillId="3" borderId="1" xfId="0" applyNumberFormat="1" applyFont="1" applyFill="1" applyBorder="1" applyAlignment="1" applyProtection="1">
      <alignment horizontal="center" vertical="center"/>
      <protection locked="0"/>
    </xf>
    <xf numFmtId="49" fontId="11" fillId="3" borderId="1" xfId="0" applyNumberFormat="1" applyFont="1" applyFill="1" applyBorder="1" applyAlignment="1" applyProtection="1">
      <alignment horizontal="center"/>
      <protection locked="0"/>
    </xf>
    <xf numFmtId="168" fontId="22" fillId="3" borderId="1" xfId="0" applyNumberFormat="1" applyFont="1" applyFill="1" applyBorder="1" applyAlignment="1" applyProtection="1">
      <alignment horizontal="left" vertical="center" wrapText="1"/>
      <protection locked="0"/>
    </xf>
    <xf numFmtId="0" fontId="6" fillId="3" borderId="1" xfId="0" applyFont="1" applyFill="1" applyBorder="1" applyAlignment="1" applyProtection="1">
      <alignment horizontal="center" vertical="center"/>
    </xf>
    <xf numFmtId="0" fontId="16" fillId="3" borderId="1" xfId="0" applyFont="1" applyFill="1" applyBorder="1" applyAlignment="1" applyProtection="1">
      <alignment horizontal="left" vertical="center" wrapText="1"/>
      <protection locked="0"/>
    </xf>
    <xf numFmtId="0" fontId="6" fillId="3" borderId="1" xfId="0" applyFont="1" applyFill="1" applyBorder="1" applyAlignment="1" applyProtection="1">
      <alignment vertical="center" wrapText="1"/>
      <protection locked="0"/>
    </xf>
    <xf numFmtId="49" fontId="6" fillId="3" borderId="1" xfId="0" applyNumberFormat="1" applyFont="1" applyFill="1" applyBorder="1" applyAlignment="1" applyProtection="1">
      <alignment horizontal="center" vertical="center"/>
      <protection locked="0"/>
    </xf>
    <xf numFmtId="49" fontId="6" fillId="3" borderId="1" xfId="0" applyNumberFormat="1" applyFont="1" applyFill="1" applyBorder="1" applyAlignment="1" applyProtection="1">
      <alignment horizontal="center" vertical="center"/>
    </xf>
    <xf numFmtId="0" fontId="12" fillId="3" borderId="1" xfId="0" applyFont="1" applyFill="1" applyBorder="1" applyAlignment="1" applyProtection="1">
      <alignment vertical="center"/>
    </xf>
    <xf numFmtId="0" fontId="23" fillId="5"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xf>
    <xf numFmtId="49" fontId="5" fillId="0" borderId="1" xfId="0" applyNumberFormat="1" applyFont="1" applyFill="1" applyBorder="1" applyAlignment="1" applyProtection="1">
      <alignment horizontal="center" vertical="center"/>
      <protection locked="0"/>
    </xf>
    <xf numFmtId="0" fontId="5" fillId="4" borderId="1" xfId="0" applyFont="1" applyFill="1" applyBorder="1" applyAlignment="1" applyProtection="1">
      <alignment vertical="center" wrapText="1"/>
      <protection locked="0"/>
    </xf>
    <xf numFmtId="49" fontId="5" fillId="0" borderId="1" xfId="0" applyNumberFormat="1" applyFont="1" applyFill="1" applyBorder="1" applyAlignment="1" applyProtection="1">
      <alignment horizontal="center" vertical="center"/>
    </xf>
    <xf numFmtId="0" fontId="5" fillId="0" borderId="7"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16" fillId="0" borderId="1" xfId="0" applyFont="1" applyFill="1" applyBorder="1" applyAlignment="1" applyProtection="1">
      <alignment wrapText="1"/>
    </xf>
    <xf numFmtId="0" fontId="12" fillId="0" borderId="0" xfId="1" applyFont="1" applyAlignment="1" applyProtection="1">
      <alignment horizontal="left" vertical="center"/>
    </xf>
    <xf numFmtId="0" fontId="26" fillId="0" borderId="0" xfId="0" applyFont="1" applyProtection="1"/>
    <xf numFmtId="0" fontId="9" fillId="0" borderId="0" xfId="1" applyFont="1" applyAlignment="1" applyProtection="1"/>
    <xf numFmtId="0" fontId="6" fillId="3" borderId="1" xfId="0" applyFont="1" applyFill="1" applyBorder="1" applyAlignment="1" applyProtection="1">
      <alignment horizontal="center" vertical="center"/>
    </xf>
    <xf numFmtId="0" fontId="10" fillId="3" borderId="1" xfId="0" applyFont="1" applyFill="1" applyBorder="1" applyAlignment="1" applyProtection="1">
      <alignment horizontal="center" vertical="center"/>
    </xf>
    <xf numFmtId="0" fontId="17" fillId="3" borderId="1" xfId="0" applyFont="1" applyFill="1" applyBorder="1" applyAlignment="1" applyProtection="1">
      <alignment horizontal="center" vertical="center"/>
    </xf>
    <xf numFmtId="0" fontId="21" fillId="3" borderId="1" xfId="0" applyFont="1" applyFill="1" applyBorder="1" applyAlignment="1" applyProtection="1">
      <alignment horizontal="center" vertical="center" wrapText="1"/>
      <protection locked="0"/>
    </xf>
    <xf numFmtId="166" fontId="23" fillId="3" borderId="1" xfId="2" applyNumberFormat="1" applyFont="1" applyFill="1" applyBorder="1" applyAlignment="1" applyProtection="1">
      <alignment horizontal="left" vertical="center" wrapText="1"/>
      <protection locked="0"/>
    </xf>
    <xf numFmtId="0" fontId="6" fillId="3" borderId="1" xfId="0" applyFont="1" applyFill="1" applyBorder="1" applyAlignment="1" applyProtection="1">
      <alignment horizontal="center" vertical="center"/>
      <protection locked="0"/>
    </xf>
    <xf numFmtId="0" fontId="0" fillId="0" borderId="1" xfId="0" applyBorder="1" applyProtection="1"/>
    <xf numFmtId="0" fontId="8" fillId="0" borderId="1" xfId="0" applyFont="1" applyBorder="1" applyAlignment="1">
      <alignment horizontal="center" vertical="center"/>
    </xf>
    <xf numFmtId="0" fontId="5" fillId="3"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30" fillId="0" borderId="7" xfId="0" applyFont="1" applyBorder="1"/>
    <xf numFmtId="0" fontId="30" fillId="0" borderId="7" xfId="0" applyFont="1" applyBorder="1" applyAlignment="1">
      <alignment wrapText="1"/>
    </xf>
    <xf numFmtId="0" fontId="30" fillId="0" borderId="8" xfId="0" applyFont="1" applyBorder="1" applyAlignment="1">
      <alignment wrapText="1"/>
    </xf>
    <xf numFmtId="0" fontId="30" fillId="0" borderId="8" xfId="0" applyFont="1" applyBorder="1"/>
    <xf numFmtId="0" fontId="26" fillId="0" borderId="0" xfId="0" applyFont="1"/>
    <xf numFmtId="0" fontId="6" fillId="3" borderId="1" xfId="0" applyNumberFormat="1" applyFont="1" applyFill="1" applyBorder="1" applyAlignment="1" applyProtection="1">
      <alignment horizontal="center" vertical="center"/>
      <protection locked="0"/>
    </xf>
    <xf numFmtId="0" fontId="6" fillId="3" borderId="1" xfId="0" applyFont="1" applyFill="1" applyBorder="1" applyAlignment="1" applyProtection="1">
      <alignment vertical="center"/>
    </xf>
    <xf numFmtId="49" fontId="11" fillId="3" borderId="1" xfId="0" applyNumberFormat="1" applyFont="1" applyFill="1" applyBorder="1" applyAlignment="1" applyProtection="1">
      <alignment vertical="center"/>
      <protection locked="0"/>
    </xf>
    <xf numFmtId="49" fontId="11" fillId="3" borderId="1" xfId="0" applyNumberFormat="1" applyFont="1" applyFill="1" applyBorder="1" applyAlignment="1" applyProtection="1">
      <alignment vertical="center" wrapText="1"/>
      <protection locked="0"/>
    </xf>
    <xf numFmtId="0" fontId="4" fillId="3" borderId="1" xfId="0" applyFont="1" applyFill="1" applyBorder="1" applyAlignment="1" applyProtection="1">
      <alignment horizontal="center"/>
    </xf>
    <xf numFmtId="0" fontId="0" fillId="3" borderId="9" xfId="0" applyFill="1" applyBorder="1" applyAlignment="1" applyProtection="1">
      <alignment horizontal="center"/>
      <protection locked="0"/>
    </xf>
    <xf numFmtId="0" fontId="0" fillId="3" borderId="10" xfId="0" applyFill="1" applyBorder="1" applyAlignment="1" applyProtection="1">
      <alignment horizontal="center"/>
      <protection locked="0"/>
    </xf>
    <xf numFmtId="0" fontId="5" fillId="4" borderId="1" xfId="0" applyFont="1" applyFill="1" applyBorder="1" applyAlignment="1" applyProtection="1">
      <alignment horizontal="center" vertical="center"/>
    </xf>
    <xf numFmtId="0" fontId="17" fillId="4" borderId="1" xfId="0" applyFont="1" applyFill="1" applyBorder="1" applyAlignment="1" applyProtection="1">
      <alignment horizontal="center" vertical="center"/>
    </xf>
    <xf numFmtId="0" fontId="12" fillId="0" borderId="11" xfId="0" applyFont="1" applyBorder="1" applyAlignment="1">
      <alignment horizontal="center" wrapText="1"/>
    </xf>
    <xf numFmtId="0" fontId="3" fillId="3" borderId="1"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xf>
    <xf numFmtId="0" fontId="0" fillId="0" borderId="7" xfId="0" applyBorder="1" applyProtection="1"/>
    <xf numFmtId="0" fontId="5" fillId="0" borderId="12" xfId="0" applyFont="1" applyFill="1" applyBorder="1" applyAlignment="1" applyProtection="1">
      <alignment horizontal="center" vertical="center"/>
    </xf>
    <xf numFmtId="166" fontId="3" fillId="0" borderId="7" xfId="3" applyNumberFormat="1" applyFont="1" applyBorder="1" applyAlignment="1" applyProtection="1">
      <alignment wrapText="1"/>
    </xf>
    <xf numFmtId="168" fontId="3" fillId="0" borderId="7" xfId="0" applyNumberFormat="1" applyFont="1" applyBorder="1" applyAlignment="1" applyProtection="1">
      <alignment wrapText="1"/>
    </xf>
    <xf numFmtId="0" fontId="2" fillId="4" borderId="7" xfId="0" applyFont="1" applyFill="1" applyBorder="1" applyAlignment="1" applyProtection="1">
      <alignment horizontal="center" vertical="center"/>
    </xf>
    <xf numFmtId="0" fontId="2" fillId="4" borderId="7" xfId="0" applyFont="1" applyFill="1" applyBorder="1" applyAlignment="1" applyProtection="1">
      <alignment horizontal="center" vertical="center" wrapText="1"/>
    </xf>
    <xf numFmtId="0" fontId="4" fillId="4" borderId="7" xfId="0" applyFont="1" applyFill="1" applyBorder="1" applyAlignment="1" applyProtection="1">
      <alignment horizontal="center" vertical="center"/>
    </xf>
    <xf numFmtId="0" fontId="16" fillId="0" borderId="7" xfId="0" applyFont="1" applyFill="1" applyBorder="1" applyAlignment="1" applyProtection="1">
      <alignment horizontal="left" vertical="center" wrapText="1"/>
    </xf>
    <xf numFmtId="49" fontId="4" fillId="0" borderId="7" xfId="0" applyNumberFormat="1" applyFont="1" applyFill="1" applyBorder="1" applyAlignment="1" applyProtection="1">
      <alignment horizontal="center" vertical="center"/>
      <protection locked="0"/>
    </xf>
    <xf numFmtId="0" fontId="16" fillId="0" borderId="7" xfId="0" applyFont="1" applyBorder="1" applyAlignment="1" applyProtection="1">
      <alignment horizontal="left" vertical="center" wrapText="1"/>
    </xf>
    <xf numFmtId="49" fontId="4" fillId="2" borderId="7" xfId="0" applyNumberFormat="1" applyFont="1" applyFill="1" applyBorder="1" applyAlignment="1" applyProtection="1">
      <alignment horizontal="center" vertical="center"/>
      <protection locked="0"/>
    </xf>
    <xf numFmtId="0" fontId="16" fillId="4" borderId="7" xfId="0" applyFont="1" applyFill="1" applyBorder="1" applyAlignment="1" applyProtection="1">
      <alignment horizontal="center" vertical="center" wrapText="1"/>
      <protection locked="0"/>
    </xf>
    <xf numFmtId="0" fontId="24" fillId="4" borderId="7" xfId="0" applyFont="1" applyFill="1" applyBorder="1" applyAlignment="1" applyProtection="1">
      <alignment horizontal="center" vertical="center" wrapText="1"/>
    </xf>
    <xf numFmtId="0" fontId="3" fillId="4" borderId="7" xfId="0" applyFont="1" applyFill="1" applyBorder="1" applyAlignment="1" applyProtection="1">
      <alignment horizontal="center" vertical="center"/>
    </xf>
    <xf numFmtId="14" fontId="29" fillId="4" borderId="7" xfId="0" applyNumberFormat="1" applyFont="1" applyFill="1" applyBorder="1" applyAlignment="1" applyProtection="1">
      <alignment horizontal="center" vertical="center"/>
      <protection locked="0"/>
    </xf>
    <xf numFmtId="49" fontId="2" fillId="2" borderId="7" xfId="0" applyNumberFormat="1" applyFont="1" applyFill="1" applyBorder="1" applyAlignment="1" applyProtection="1">
      <alignment horizontal="center" vertical="center"/>
      <protection locked="0"/>
    </xf>
    <xf numFmtId="49" fontId="4" fillId="2" borderId="7" xfId="0" applyNumberFormat="1" applyFont="1" applyFill="1" applyBorder="1" applyAlignment="1" applyProtection="1">
      <alignment horizontal="center"/>
      <protection locked="0"/>
    </xf>
    <xf numFmtId="0" fontId="0" fillId="0" borderId="7" xfId="0" applyBorder="1" applyAlignment="1" applyProtection="1"/>
    <xf numFmtId="168" fontId="24" fillId="4" borderId="7" xfId="0" applyNumberFormat="1" applyFont="1" applyFill="1" applyBorder="1" applyAlignment="1" applyProtection="1">
      <alignment horizontal="left" vertical="center" wrapText="1"/>
      <protection locked="0"/>
    </xf>
    <xf numFmtId="166" fontId="24" fillId="4" borderId="7" xfId="2" applyNumberFormat="1" applyFont="1" applyFill="1" applyBorder="1" applyAlignment="1" applyProtection="1">
      <alignment horizontal="left" vertical="center" wrapText="1"/>
      <protection locked="0"/>
    </xf>
    <xf numFmtId="49" fontId="3" fillId="0" borderId="7" xfId="0" applyNumberFormat="1" applyFont="1" applyFill="1" applyBorder="1" applyAlignment="1" applyProtection="1">
      <alignment horizontal="center" vertical="center"/>
      <protection locked="0"/>
    </xf>
    <xf numFmtId="49" fontId="3" fillId="0" borderId="7" xfId="0" applyNumberFormat="1" applyFont="1" applyFill="1" applyBorder="1" applyAlignment="1" applyProtection="1">
      <alignment vertical="center" wrapText="1"/>
      <protection locked="0"/>
    </xf>
    <xf numFmtId="0" fontId="16" fillId="4" borderId="7" xfId="0" applyFont="1" applyFill="1" applyBorder="1" applyAlignment="1" applyProtection="1">
      <alignment horizontal="left" vertical="center" wrapText="1"/>
      <protection locked="0"/>
    </xf>
    <xf numFmtId="0" fontId="3" fillId="4" borderId="7" xfId="0" applyFont="1" applyFill="1" applyBorder="1" applyAlignment="1" applyProtection="1">
      <alignment vertical="center" wrapText="1"/>
      <protection locked="0"/>
    </xf>
    <xf numFmtId="49" fontId="3" fillId="0" borderId="7" xfId="0" applyNumberFormat="1" applyFont="1" applyFill="1" applyBorder="1" applyAlignment="1" applyProtection="1">
      <alignment horizontal="center" vertical="center"/>
    </xf>
    <xf numFmtId="0" fontId="4" fillId="3" borderId="7" xfId="0" applyFont="1" applyFill="1" applyBorder="1" applyAlignment="1" applyProtection="1">
      <alignment horizontal="center"/>
    </xf>
    <xf numFmtId="0" fontId="16" fillId="0" borderId="7" xfId="0" applyFont="1" applyFill="1" applyBorder="1" applyAlignment="1" applyProtection="1">
      <alignment wrapText="1"/>
    </xf>
    <xf numFmtId="0" fontId="3" fillId="0" borderId="7" xfId="0" applyFont="1" applyFill="1" applyBorder="1" applyAlignment="1" applyProtection="1">
      <alignment horizontal="left" vertical="center"/>
    </xf>
    <xf numFmtId="0" fontId="2" fillId="0" borderId="7" xfId="0" applyFont="1" applyFill="1" applyBorder="1" applyAlignment="1" applyProtection="1">
      <alignment vertical="center"/>
    </xf>
    <xf numFmtId="0" fontId="28" fillId="3" borderId="7" xfId="0" applyFont="1" applyFill="1" applyBorder="1" applyAlignment="1" applyProtection="1">
      <alignment vertical="center" wrapText="1"/>
      <protection locked="0"/>
    </xf>
    <xf numFmtId="0" fontId="6" fillId="0" borderId="0" xfId="0" applyFont="1" applyBorder="1" applyAlignment="1">
      <alignment vertical="top" wrapText="1"/>
    </xf>
    <xf numFmtId="0" fontId="1" fillId="0" borderId="0" xfId="0" applyFont="1"/>
    <xf numFmtId="0" fontId="1" fillId="0" borderId="0" xfId="0" applyFont="1" applyAlignment="1">
      <alignment horizontal="center" vertical="center"/>
    </xf>
    <xf numFmtId="0" fontId="8" fillId="3" borderId="1" xfId="0" applyFont="1" applyFill="1" applyBorder="1" applyAlignment="1" applyProtection="1">
      <alignment horizontal="center" vertical="center" wrapText="1"/>
    </xf>
    <xf numFmtId="0" fontId="18" fillId="3" borderId="1" xfId="0" applyFont="1" applyFill="1" applyBorder="1" applyAlignment="1" applyProtection="1">
      <alignment horizontal="left" vertical="center" wrapText="1"/>
    </xf>
    <xf numFmtId="0" fontId="31" fillId="3" borderId="9" xfId="0" applyFont="1" applyFill="1" applyBorder="1" applyAlignment="1" applyProtection="1">
      <alignment horizontal="center" vertical="center"/>
      <protection locked="0"/>
    </xf>
    <xf numFmtId="0" fontId="31" fillId="3" borderId="10" xfId="0" applyFont="1" applyFill="1" applyBorder="1" applyAlignment="1" applyProtection="1">
      <alignment horizontal="center" vertical="center"/>
      <protection locked="0"/>
    </xf>
    <xf numFmtId="0" fontId="12" fillId="4" borderId="1" xfId="0" applyFont="1" applyFill="1" applyBorder="1" applyAlignment="1">
      <alignment vertical="center" wrapText="1"/>
    </xf>
    <xf numFmtId="0" fontId="12"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21" fillId="0" borderId="0" xfId="0" applyFont="1"/>
    <xf numFmtId="0" fontId="22" fillId="0" borderId="0" xfId="1" applyFont="1" applyAlignment="1" applyProtection="1">
      <alignment horizontal="left" vertical="center"/>
    </xf>
    <xf numFmtId="0" fontId="32" fillId="0" borderId="0" xfId="0" applyFont="1" applyBorder="1" applyProtection="1"/>
    <xf numFmtId="0" fontId="34" fillId="0" borderId="0" xfId="0" applyFont="1" applyProtection="1"/>
    <xf numFmtId="0" fontId="32" fillId="0" borderId="0" xfId="0" applyFont="1" applyProtection="1"/>
    <xf numFmtId="0" fontId="33" fillId="0" borderId="0" xfId="1" applyFont="1" applyAlignment="1" applyProtection="1"/>
    <xf numFmtId="0" fontId="12" fillId="0" borderId="7" xfId="0" applyFont="1" applyBorder="1" applyAlignment="1">
      <alignment wrapText="1"/>
    </xf>
    <xf numFmtId="0" fontId="23" fillId="4" borderId="7" xfId="0" applyFont="1" applyFill="1" applyBorder="1" applyAlignment="1">
      <alignment horizontal="center" vertical="center" wrapText="1"/>
    </xf>
    <xf numFmtId="0" fontId="23" fillId="0" borderId="7" xfId="0" applyFont="1" applyFill="1" applyBorder="1" applyAlignment="1">
      <alignment horizontal="center" vertical="center" wrapText="1"/>
    </xf>
    <xf numFmtId="0" fontId="21" fillId="0" borderId="0" xfId="0" applyFont="1" applyBorder="1" applyAlignment="1">
      <alignment horizontal="left" vertical="center" wrapText="1"/>
    </xf>
    <xf numFmtId="166" fontId="21" fillId="0" borderId="0" xfId="0" applyNumberFormat="1" applyFont="1" applyBorder="1" applyAlignment="1">
      <alignment wrapText="1"/>
    </xf>
    <xf numFmtId="167" fontId="21" fillId="0" borderId="7" xfId="3" applyNumberFormat="1" applyFont="1" applyBorder="1" applyAlignment="1" applyProtection="1">
      <alignment horizontal="center" vertical="center" wrapText="1"/>
      <protection locked="0"/>
    </xf>
    <xf numFmtId="168" fontId="21" fillId="0" borderId="7" xfId="0" applyNumberFormat="1" applyFont="1" applyBorder="1" applyAlignment="1" applyProtection="1">
      <alignment horizontal="center" vertical="center" wrapText="1"/>
      <protection locked="0"/>
    </xf>
    <xf numFmtId="0" fontId="23" fillId="0" borderId="7" xfId="0" applyFont="1" applyBorder="1" applyAlignment="1">
      <alignment horizontal="center" vertical="center" wrapText="1"/>
    </xf>
    <xf numFmtId="169" fontId="21" fillId="0" borderId="7" xfId="0" applyNumberFormat="1" applyFont="1" applyBorder="1" applyAlignment="1" applyProtection="1">
      <alignment horizontal="center" vertical="center" wrapText="1"/>
      <protection locked="0"/>
    </xf>
    <xf numFmtId="167" fontId="32" fillId="0" borderId="7" xfId="3" applyNumberFormat="1" applyFont="1" applyBorder="1" applyAlignment="1" applyProtection="1">
      <alignment horizontal="center" vertical="center" wrapText="1"/>
      <protection locked="0"/>
    </xf>
    <xf numFmtId="0" fontId="22" fillId="4" borderId="7" xfId="0" applyFont="1" applyFill="1" applyBorder="1" applyAlignment="1" applyProtection="1">
      <alignment horizontal="center" vertical="center" wrapText="1"/>
    </xf>
    <xf numFmtId="168" fontId="32" fillId="0" borderId="7" xfId="0" applyNumberFormat="1" applyFont="1" applyBorder="1" applyAlignment="1" applyProtection="1">
      <alignment horizontal="right" vertical="center" wrapText="1"/>
    </xf>
    <xf numFmtId="0" fontId="22" fillId="4" borderId="7" xfId="0" applyFont="1" applyFill="1" applyBorder="1" applyAlignment="1" applyProtection="1">
      <alignment horizontal="center" vertical="center"/>
    </xf>
    <xf numFmtId="0" fontId="35" fillId="4" borderId="7" xfId="0" applyFont="1" applyFill="1" applyBorder="1" applyAlignment="1" applyProtection="1">
      <alignment horizontal="center" vertical="center"/>
    </xf>
    <xf numFmtId="0" fontId="32" fillId="0" borderId="7" xfId="0" applyFont="1" applyFill="1" applyBorder="1" applyAlignment="1" applyProtection="1">
      <alignment horizontal="left" vertical="center" wrapText="1"/>
    </xf>
    <xf numFmtId="49" fontId="35" fillId="0" borderId="7" xfId="0" applyNumberFormat="1" applyFont="1" applyFill="1" applyBorder="1" applyAlignment="1" applyProtection="1">
      <alignment horizontal="center" vertical="center"/>
      <protection locked="0"/>
    </xf>
    <xf numFmtId="0" fontId="32" fillId="0" borderId="7" xfId="0" applyFont="1" applyBorder="1" applyAlignment="1" applyProtection="1">
      <alignment horizontal="left" vertical="center" wrapText="1"/>
    </xf>
    <xf numFmtId="49" fontId="35" fillId="2" borderId="7" xfId="0" applyNumberFormat="1" applyFont="1" applyFill="1" applyBorder="1" applyAlignment="1" applyProtection="1">
      <alignment horizontal="center" vertical="center"/>
      <protection locked="0"/>
    </xf>
    <xf numFmtId="49" fontId="22" fillId="2" borderId="7" xfId="0" applyNumberFormat="1" applyFont="1" applyFill="1" applyBorder="1" applyAlignment="1" applyProtection="1">
      <alignment horizontal="center" vertical="center"/>
      <protection locked="0"/>
    </xf>
    <xf numFmtId="49" fontId="35" fillId="2" borderId="7" xfId="0" applyNumberFormat="1" applyFont="1" applyFill="1" applyBorder="1" applyAlignment="1" applyProtection="1">
      <alignment horizontal="center"/>
      <protection locked="0"/>
    </xf>
    <xf numFmtId="0" fontId="32" fillId="0" borderId="7" xfId="0" applyFont="1" applyFill="1" applyBorder="1" applyAlignment="1" applyProtection="1">
      <alignment horizontal="center" vertical="center"/>
    </xf>
    <xf numFmtId="49" fontId="32" fillId="0" borderId="7" xfId="0" applyNumberFormat="1" applyFont="1" applyFill="1" applyBorder="1" applyAlignment="1" applyProtection="1">
      <alignment horizontal="center" vertical="center"/>
      <protection locked="0"/>
    </xf>
    <xf numFmtId="49" fontId="32" fillId="0" borderId="7" xfId="0" applyNumberFormat="1" applyFont="1" applyFill="1" applyBorder="1" applyAlignment="1" applyProtection="1">
      <alignment vertical="center" wrapText="1"/>
      <protection locked="0"/>
    </xf>
    <xf numFmtId="49" fontId="32" fillId="0" borderId="7" xfId="0" applyNumberFormat="1" applyFont="1" applyFill="1" applyBorder="1" applyAlignment="1" applyProtection="1">
      <alignment horizontal="center" vertical="center"/>
    </xf>
    <xf numFmtId="0" fontId="35" fillId="3" borderId="7" xfId="0" applyFont="1" applyFill="1" applyBorder="1" applyAlignment="1" applyProtection="1">
      <alignment horizontal="center"/>
    </xf>
    <xf numFmtId="0" fontId="32" fillId="0" borderId="7" xfId="0" applyFont="1" applyFill="1" applyBorder="1" applyAlignment="1" applyProtection="1">
      <alignment wrapText="1"/>
    </xf>
    <xf numFmtId="0" fontId="32" fillId="0" borderId="7" xfId="0" applyFont="1" applyFill="1" applyBorder="1" applyAlignment="1" applyProtection="1">
      <alignment horizontal="left" vertical="center"/>
    </xf>
    <xf numFmtId="0" fontId="22" fillId="0" borderId="7" xfId="0" applyFont="1" applyFill="1" applyBorder="1" applyAlignment="1" applyProtection="1">
      <alignment vertical="center"/>
    </xf>
    <xf numFmtId="0" fontId="32" fillId="0" borderId="7" xfId="0" applyFont="1" applyFill="1" applyBorder="1" applyAlignment="1" applyProtection="1">
      <alignment horizontal="center" vertical="center" wrapText="1"/>
    </xf>
    <xf numFmtId="0" fontId="32" fillId="0" borderId="7" xfId="0" applyFont="1" applyFill="1" applyBorder="1" applyAlignment="1" applyProtection="1">
      <alignment horizontal="center" wrapText="1"/>
    </xf>
    <xf numFmtId="0" fontId="8" fillId="0" borderId="24" xfId="0" applyFont="1" applyBorder="1" applyAlignment="1">
      <alignment horizontal="center" vertical="center"/>
    </xf>
    <xf numFmtId="0" fontId="8" fillId="3" borderId="24" xfId="0" applyFont="1" applyFill="1" applyBorder="1" applyAlignment="1" applyProtection="1">
      <alignment horizontal="center" vertical="center" wrapText="1"/>
    </xf>
    <xf numFmtId="0" fontId="21" fillId="0" borderId="7" xfId="0" applyFont="1" applyBorder="1" applyAlignment="1">
      <alignment horizontal="center" vertical="center"/>
    </xf>
    <xf numFmtId="0" fontId="21" fillId="3" borderId="7" xfId="0" applyFont="1" applyFill="1" applyBorder="1" applyAlignment="1" applyProtection="1">
      <alignment horizontal="center" vertical="center" wrapText="1"/>
    </xf>
    <xf numFmtId="0" fontId="32" fillId="0" borderId="7" xfId="0" applyFont="1" applyFill="1" applyBorder="1" applyAlignment="1" applyProtection="1">
      <alignment horizontal="center" vertical="center"/>
    </xf>
    <xf numFmtId="0" fontId="23" fillId="0" borderId="7" xfId="0" applyFont="1" applyFill="1" applyBorder="1" applyAlignment="1">
      <alignment horizontal="center" vertical="center" wrapText="1"/>
    </xf>
    <xf numFmtId="0" fontId="32" fillId="0" borderId="7" xfId="0" applyFont="1" applyFill="1" applyBorder="1" applyAlignment="1" applyProtection="1">
      <alignment horizontal="center" vertical="center" wrapText="1"/>
      <protection locked="0"/>
    </xf>
    <xf numFmtId="0" fontId="22" fillId="0" borderId="7" xfId="0" applyFont="1" applyFill="1" applyBorder="1" applyAlignment="1" applyProtection="1">
      <alignment horizontal="center" vertical="center" wrapText="1"/>
    </xf>
    <xf numFmtId="14" fontId="37" fillId="0" borderId="7" xfId="0" applyNumberFormat="1" applyFont="1" applyFill="1" applyBorder="1" applyAlignment="1" applyProtection="1">
      <alignment horizontal="center" vertical="center"/>
      <protection locked="0"/>
    </xf>
    <xf numFmtId="168" fontId="22" fillId="0" borderId="7" xfId="0" applyNumberFormat="1" applyFont="1" applyFill="1" applyBorder="1" applyAlignment="1" applyProtection="1">
      <alignment horizontal="left" vertical="center" wrapText="1"/>
      <protection locked="0"/>
    </xf>
    <xf numFmtId="166" fontId="22" fillId="0" borderId="7" xfId="2" applyNumberFormat="1" applyFont="1" applyFill="1" applyBorder="1" applyAlignment="1" applyProtection="1">
      <alignment horizontal="left" vertical="center" wrapText="1"/>
      <protection locked="0"/>
    </xf>
    <xf numFmtId="0" fontId="12" fillId="3" borderId="1" xfId="0" applyFont="1" applyFill="1" applyBorder="1" applyAlignment="1">
      <alignment horizontal="center" vertical="center" wrapText="1"/>
    </xf>
    <xf numFmtId="0" fontId="12" fillId="3" borderId="1" xfId="0" applyFont="1" applyFill="1" applyBorder="1" applyAlignment="1" applyProtection="1">
      <alignment horizontal="center" vertical="center" wrapText="1"/>
      <protection locked="0"/>
    </xf>
    <xf numFmtId="0" fontId="12" fillId="3" borderId="1" xfId="0" applyFont="1" applyFill="1" applyBorder="1" applyAlignment="1" applyProtection="1">
      <alignment horizontal="center" vertical="center"/>
      <protection locked="0"/>
    </xf>
    <xf numFmtId="0" fontId="23" fillId="0" borderId="7" xfId="0" applyFont="1" applyBorder="1" applyAlignment="1">
      <alignment horizontal="center" vertical="center"/>
    </xf>
    <xf numFmtId="0" fontId="23" fillId="0" borderId="7" xfId="0" applyFont="1" applyBorder="1" applyAlignment="1">
      <alignment horizontal="center" vertical="center" wrapText="1"/>
    </xf>
    <xf numFmtId="0" fontId="21" fillId="0" borderId="7" xfId="0" applyFont="1" applyBorder="1" applyAlignment="1">
      <alignment horizontal="center" vertical="center" wrapText="1"/>
    </xf>
    <xf numFmtId="0" fontId="23" fillId="0" borderId="15" xfId="0" applyFont="1" applyBorder="1" applyAlignment="1">
      <alignment horizontal="center" wrapText="1"/>
    </xf>
    <xf numFmtId="0" fontId="23" fillId="0" borderId="0" xfId="0" applyFont="1" applyBorder="1" applyAlignment="1">
      <alignment horizontal="center" wrapText="1"/>
    </xf>
    <xf numFmtId="0" fontId="23" fillId="0" borderId="16" xfId="0" applyFont="1" applyBorder="1" applyAlignment="1">
      <alignment horizontal="center" wrapText="1"/>
    </xf>
    <xf numFmtId="0" fontId="23" fillId="4" borderId="7" xfId="0" applyFont="1" applyFill="1" applyBorder="1" applyAlignment="1" applyProtection="1">
      <alignment horizontal="center" vertical="center" wrapText="1"/>
      <protection locked="0"/>
    </xf>
    <xf numFmtId="0" fontId="21" fillId="0" borderId="7" xfId="0" applyFont="1" applyBorder="1" applyAlignment="1" applyProtection="1">
      <alignment horizontal="justify" vertical="justify" wrapText="1"/>
      <protection locked="0"/>
    </xf>
    <xf numFmtId="0" fontId="23" fillId="4" borderId="7" xfId="0" applyFont="1" applyFill="1" applyBorder="1" applyAlignment="1">
      <alignment horizontal="center" vertical="center" wrapText="1"/>
    </xf>
    <xf numFmtId="170" fontId="23" fillId="0" borderId="7" xfId="3" applyNumberFormat="1" applyFont="1" applyFill="1" applyBorder="1" applyAlignment="1">
      <alignment horizontal="center" vertical="center" wrapText="1"/>
    </xf>
    <xf numFmtId="0" fontId="23" fillId="0" borderId="7" xfId="0" applyFont="1" applyFill="1" applyBorder="1" applyAlignment="1">
      <alignment horizontal="center" vertical="center" wrapText="1"/>
    </xf>
    <xf numFmtId="0" fontId="7" fillId="0" borderId="0" xfId="0" applyFont="1" applyAlignment="1">
      <alignment horizontal="center" vertical="center"/>
    </xf>
    <xf numFmtId="0" fontId="23" fillId="0" borderId="8" xfId="0" applyFont="1" applyFill="1" applyBorder="1" applyAlignment="1">
      <alignment horizontal="center" vertical="center" wrapText="1"/>
    </xf>
    <xf numFmtId="0" fontId="23" fillId="0" borderId="28"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8" fillId="0" borderId="0" xfId="0" applyFont="1" applyAlignment="1">
      <alignment horizontal="center" vertical="center"/>
    </xf>
    <xf numFmtId="0" fontId="21" fillId="0" borderId="0" xfId="0" applyFont="1" applyAlignment="1">
      <alignment horizontal="center" vertical="center" wrapText="1"/>
    </xf>
    <xf numFmtId="0" fontId="23" fillId="0" borderId="0" xfId="0" applyFont="1" applyAlignment="1">
      <alignment horizontal="center" vertical="center"/>
    </xf>
    <xf numFmtId="0" fontId="23" fillId="0" borderId="7" xfId="0" applyFont="1" applyBorder="1" applyAlignment="1">
      <alignment horizontal="justify" vertical="center" wrapText="1"/>
    </xf>
    <xf numFmtId="0" fontId="36" fillId="3" borderId="7" xfId="0" applyFont="1" applyFill="1" applyBorder="1" applyAlignment="1" applyProtection="1">
      <alignment horizontal="justify" vertical="center" wrapText="1"/>
      <protection locked="0"/>
    </xf>
    <xf numFmtId="0" fontId="22" fillId="0" borderId="7" xfId="0" applyFont="1" applyBorder="1" applyAlignment="1" applyProtection="1">
      <alignment horizontal="right" vertical="center"/>
    </xf>
    <xf numFmtId="0" fontId="22" fillId="0" borderId="7" xfId="0" applyFont="1" applyBorder="1" applyAlignment="1" applyProtection="1">
      <alignment horizontal="left" vertical="center" wrapText="1"/>
    </xf>
    <xf numFmtId="0" fontId="22" fillId="0" borderId="7" xfId="0" applyFont="1" applyBorder="1" applyAlignment="1" applyProtection="1">
      <alignment horizontal="center" vertical="center" wrapText="1"/>
    </xf>
    <xf numFmtId="0" fontId="32" fillId="4" borderId="7" xfId="0" applyFont="1" applyFill="1" applyBorder="1" applyAlignment="1" applyProtection="1">
      <alignment horizontal="justify" vertical="center" wrapText="1"/>
    </xf>
    <xf numFmtId="0" fontId="32" fillId="0" borderId="7" xfId="0" applyFont="1" applyBorder="1" applyAlignment="1" applyProtection="1">
      <alignment horizontal="right" vertical="center" wrapText="1"/>
    </xf>
    <xf numFmtId="0" fontId="22" fillId="0" borderId="7" xfId="0" applyFont="1" applyBorder="1" applyAlignment="1" applyProtection="1">
      <alignment horizontal="right" vertical="center" wrapText="1"/>
    </xf>
    <xf numFmtId="0" fontId="22" fillId="4" borderId="7" xfId="0" applyFont="1" applyFill="1" applyBorder="1" applyAlignment="1" applyProtection="1">
      <alignment horizontal="center"/>
    </xf>
    <xf numFmtId="0" fontId="22" fillId="4" borderId="7" xfId="0" applyFont="1" applyFill="1" applyBorder="1" applyAlignment="1" applyProtection="1">
      <alignment horizontal="center" vertical="center" wrapText="1"/>
      <protection locked="0"/>
    </xf>
    <xf numFmtId="0" fontId="22" fillId="4" borderId="7" xfId="0" applyFont="1" applyFill="1" applyBorder="1" applyAlignment="1" applyProtection="1">
      <alignment horizontal="center" vertical="center" wrapText="1"/>
    </xf>
    <xf numFmtId="0" fontId="35" fillId="4" borderId="7" xfId="0" applyFont="1" applyFill="1" applyBorder="1" applyAlignment="1" applyProtection="1">
      <alignment horizontal="center" vertical="center"/>
    </xf>
    <xf numFmtId="0" fontId="35" fillId="3" borderId="7" xfId="0" applyFont="1" applyFill="1" applyBorder="1" applyAlignment="1" applyProtection="1">
      <alignment horizontal="center"/>
      <protection locked="0"/>
    </xf>
    <xf numFmtId="0" fontId="32" fillId="0" borderId="7" xfId="0" applyFont="1" applyFill="1" applyBorder="1" applyAlignment="1" applyProtection="1">
      <alignment horizontal="center" vertical="center"/>
      <protection locked="0"/>
    </xf>
    <xf numFmtId="0" fontId="35" fillId="3" borderId="7" xfId="0" applyFont="1" applyFill="1" applyBorder="1" applyAlignment="1" applyProtection="1">
      <alignment horizontal="justify" vertical="center" wrapText="1"/>
      <protection locked="0"/>
    </xf>
    <xf numFmtId="0" fontId="36" fillId="3" borderId="7" xfId="0" applyFont="1" applyFill="1" applyBorder="1" applyAlignment="1" applyProtection="1">
      <alignment horizontal="center" wrapText="1"/>
      <protection locked="0"/>
    </xf>
    <xf numFmtId="0" fontId="32" fillId="0" borderId="7" xfId="0" applyFont="1" applyFill="1" applyBorder="1" applyAlignment="1" applyProtection="1">
      <alignment horizontal="center" vertical="center" wrapText="1"/>
      <protection locked="0"/>
    </xf>
    <xf numFmtId="0" fontId="32" fillId="3" borderId="7" xfId="0" applyFont="1" applyFill="1" applyBorder="1" applyAlignment="1" applyProtection="1">
      <alignment horizontal="left" vertical="center" wrapText="1"/>
    </xf>
    <xf numFmtId="0" fontId="32" fillId="0" borderId="7" xfId="0" applyFont="1" applyFill="1" applyBorder="1" applyAlignment="1" applyProtection="1">
      <alignment horizontal="center" vertical="center"/>
    </xf>
    <xf numFmtId="49" fontId="35" fillId="3" borderId="7" xfId="0" applyNumberFormat="1" applyFont="1" applyFill="1" applyBorder="1" applyAlignment="1" applyProtection="1">
      <alignment horizontal="center" vertical="center"/>
      <protection locked="0"/>
    </xf>
    <xf numFmtId="0" fontId="0" fillId="0" borderId="7" xfId="0" applyBorder="1" applyAlignment="1" applyProtection="1">
      <alignment horizontal="right"/>
    </xf>
    <xf numFmtId="0" fontId="36" fillId="0" borderId="7" xfId="0" applyFont="1" applyFill="1" applyBorder="1" applyAlignment="1" applyProtection="1">
      <alignment horizontal="justify" vertical="center" wrapText="1"/>
      <protection locked="0"/>
    </xf>
    <xf numFmtId="0" fontId="35" fillId="3" borderId="7" xfId="0" applyFont="1" applyFill="1" applyBorder="1" applyAlignment="1" applyProtection="1">
      <alignment horizontal="center"/>
    </xf>
    <xf numFmtId="0" fontId="32" fillId="3" borderId="7" xfId="0" applyFont="1" applyFill="1" applyBorder="1" applyAlignment="1" applyProtection="1">
      <alignment horizontal="center"/>
      <protection locked="0"/>
    </xf>
    <xf numFmtId="0" fontId="36" fillId="3" borderId="7" xfId="0" applyFont="1" applyFill="1" applyBorder="1" applyAlignment="1" applyProtection="1">
      <alignment horizontal="center" vertical="center"/>
      <protection locked="0"/>
    </xf>
    <xf numFmtId="0" fontId="22" fillId="0" borderId="7" xfId="0" applyFont="1" applyFill="1" applyBorder="1" applyAlignment="1" applyProtection="1">
      <alignment horizontal="center" vertical="center"/>
    </xf>
    <xf numFmtId="0" fontId="33" fillId="0" borderId="0" xfId="1" applyFont="1" applyBorder="1" applyAlignment="1" applyProtection="1">
      <alignment horizontal="center"/>
    </xf>
    <xf numFmtId="0" fontId="32" fillId="0" borderId="8" xfId="0" applyFont="1" applyFill="1" applyBorder="1" applyAlignment="1" applyProtection="1">
      <alignment horizontal="justify" vertical="center" wrapText="1"/>
    </xf>
    <xf numFmtId="0" fontId="32" fillId="0" borderId="12" xfId="0" applyFont="1" applyFill="1" applyBorder="1" applyAlignment="1" applyProtection="1">
      <alignment horizontal="justify" vertical="center" wrapText="1"/>
    </xf>
    <xf numFmtId="0" fontId="36" fillId="3" borderId="8" xfId="0" applyFont="1" applyFill="1" applyBorder="1" applyAlignment="1" applyProtection="1">
      <alignment horizontal="center" vertical="center" wrapText="1"/>
      <protection locked="0"/>
    </xf>
    <xf numFmtId="0" fontId="36" fillId="3" borderId="12"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xf>
    <xf numFmtId="0" fontId="9" fillId="0" borderId="0" xfId="1" applyFont="1" applyBorder="1" applyAlignment="1" applyProtection="1">
      <alignment horizontal="center"/>
    </xf>
    <xf numFmtId="0" fontId="4" fillId="3" borderId="7" xfId="0" applyFont="1" applyFill="1" applyBorder="1" applyAlignment="1" applyProtection="1">
      <alignment horizontal="center"/>
    </xf>
    <xf numFmtId="0" fontId="3" fillId="0" borderId="7" xfId="0" applyFont="1" applyFill="1" applyBorder="1" applyAlignment="1" applyProtection="1">
      <alignment horizontal="center" vertical="center"/>
    </xf>
    <xf numFmtId="0" fontId="3" fillId="0" borderId="8" xfId="0" applyFont="1" applyFill="1" applyBorder="1" applyAlignment="1" applyProtection="1">
      <alignment horizontal="center" vertical="center"/>
    </xf>
    <xf numFmtId="0" fontId="3" fillId="0" borderId="12" xfId="0" applyFont="1" applyFill="1" applyBorder="1" applyAlignment="1" applyProtection="1">
      <alignment horizontal="center" vertical="center"/>
    </xf>
    <xf numFmtId="0" fontId="28" fillId="3" borderId="8" xfId="0" applyFont="1" applyFill="1" applyBorder="1" applyAlignment="1" applyProtection="1">
      <alignment horizontal="center" vertical="center" wrapText="1"/>
      <protection locked="0"/>
    </xf>
    <xf numFmtId="0" fontId="28" fillId="3" borderId="12" xfId="0"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protection locked="0"/>
    </xf>
    <xf numFmtId="0" fontId="3" fillId="4" borderId="7" xfId="0" applyFont="1" applyFill="1" applyBorder="1" applyAlignment="1" applyProtection="1">
      <alignment horizontal="center" vertical="center" wrapText="1"/>
      <protection locked="0"/>
    </xf>
    <xf numFmtId="0" fontId="28" fillId="3" borderId="7" xfId="0" applyFont="1" applyFill="1" applyBorder="1" applyAlignment="1" applyProtection="1">
      <alignment horizontal="center" vertical="center"/>
      <protection locked="0"/>
    </xf>
    <xf numFmtId="0" fontId="3" fillId="4" borderId="7" xfId="0" applyFont="1" applyFill="1" applyBorder="1" applyAlignment="1" applyProtection="1">
      <alignment horizontal="center" vertical="center"/>
      <protection locked="0"/>
    </xf>
    <xf numFmtId="0" fontId="4" fillId="3" borderId="7" xfId="0" applyFont="1" applyFill="1" applyBorder="1" applyAlignment="1" applyProtection="1">
      <alignment horizontal="center"/>
      <protection locked="0"/>
    </xf>
    <xf numFmtId="49" fontId="4" fillId="3" borderId="7" xfId="0" applyNumberFormat="1" applyFont="1" applyFill="1" applyBorder="1" applyAlignment="1" applyProtection="1">
      <alignment horizontal="center" vertical="center"/>
      <protection locked="0"/>
    </xf>
    <xf numFmtId="0" fontId="16" fillId="3" borderId="7" xfId="0" applyFont="1" applyFill="1" applyBorder="1" applyAlignment="1" applyProtection="1">
      <alignment horizontal="left" vertical="center" wrapText="1"/>
    </xf>
    <xf numFmtId="0" fontId="3" fillId="4" borderId="7" xfId="0" applyFont="1" applyFill="1" applyBorder="1" applyAlignment="1" applyProtection="1">
      <alignment horizontal="center" vertical="center"/>
    </xf>
    <xf numFmtId="0" fontId="28" fillId="3" borderId="7" xfId="0" applyFont="1" applyFill="1" applyBorder="1" applyAlignment="1" applyProtection="1">
      <alignment horizontal="center" vertical="center" wrapText="1"/>
      <protection locked="0"/>
    </xf>
    <xf numFmtId="0" fontId="28" fillId="3" borderId="7" xfId="0" applyFont="1" applyFill="1" applyBorder="1" applyAlignment="1" applyProtection="1">
      <alignment horizontal="center" wrapText="1"/>
      <protection locked="0"/>
    </xf>
    <xf numFmtId="0" fontId="16" fillId="4" borderId="7" xfId="0" applyFont="1" applyFill="1" applyBorder="1" applyAlignment="1" applyProtection="1">
      <alignment horizontal="center" vertical="center" wrapText="1"/>
      <protection locked="0"/>
    </xf>
    <xf numFmtId="0" fontId="2" fillId="0" borderId="7" xfId="0" applyFont="1" applyBorder="1" applyAlignment="1" applyProtection="1">
      <alignment horizontal="right" vertical="center"/>
    </xf>
    <xf numFmtId="0" fontId="2" fillId="0" borderId="7" xfId="0" applyFont="1" applyBorder="1" applyAlignment="1" applyProtection="1">
      <alignment horizontal="left" vertical="center" wrapText="1"/>
    </xf>
    <xf numFmtId="0" fontId="2" fillId="0" borderId="7" xfId="0" applyFont="1" applyBorder="1" applyAlignment="1" applyProtection="1">
      <alignment horizontal="center" vertical="center" wrapText="1"/>
    </xf>
    <xf numFmtId="0" fontId="3" fillId="4" borderId="7" xfId="0" applyFont="1" applyFill="1" applyBorder="1" applyAlignment="1" applyProtection="1">
      <alignment horizontal="center" vertical="center" wrapText="1"/>
    </xf>
    <xf numFmtId="0" fontId="3" fillId="0" borderId="7" xfId="0" applyFont="1" applyBorder="1" applyAlignment="1" applyProtection="1">
      <alignment horizontal="right" vertical="center" wrapText="1"/>
    </xf>
    <xf numFmtId="0" fontId="2" fillId="0" borderId="7" xfId="0" applyFont="1" applyBorder="1" applyAlignment="1" applyProtection="1">
      <alignment horizontal="right" vertical="center" wrapText="1"/>
    </xf>
    <xf numFmtId="0" fontId="2" fillId="4" borderId="7" xfId="0" applyFont="1" applyFill="1" applyBorder="1" applyAlignment="1" applyProtection="1">
      <alignment horizontal="center"/>
    </xf>
    <xf numFmtId="0" fontId="2" fillId="4" borderId="7" xfId="0" applyFont="1" applyFill="1" applyBorder="1" applyAlignment="1" applyProtection="1">
      <alignment horizontal="center" vertical="center" wrapText="1"/>
      <protection locked="0"/>
    </xf>
    <xf numFmtId="0" fontId="2" fillId="4" borderId="7" xfId="0" applyFont="1" applyFill="1" applyBorder="1" applyAlignment="1" applyProtection="1">
      <alignment horizontal="center" vertical="center" wrapText="1"/>
    </xf>
    <xf numFmtId="0" fontId="4" fillId="4" borderId="7" xfId="0" applyFont="1" applyFill="1" applyBorder="1" applyAlignment="1" applyProtection="1">
      <alignment horizontal="center" vertical="center"/>
    </xf>
    <xf numFmtId="0" fontId="15" fillId="0" borderId="9" xfId="0" applyFont="1" applyBorder="1" applyAlignment="1" applyProtection="1">
      <alignment horizontal="right" vertical="center"/>
    </xf>
    <xf numFmtId="0" fontId="15" fillId="0" borderId="17" xfId="0" applyFont="1" applyBorder="1" applyAlignment="1" applyProtection="1">
      <alignment horizontal="right" vertical="center"/>
    </xf>
    <xf numFmtId="0" fontId="15" fillId="0" borderId="17" xfId="0" applyFont="1" applyBorder="1" applyAlignment="1" applyProtection="1">
      <alignment horizontal="left" vertical="center" wrapText="1"/>
    </xf>
    <xf numFmtId="0" fontId="15" fillId="0" borderId="10" xfId="0" applyFont="1" applyBorder="1" applyAlignment="1" applyProtection="1">
      <alignment horizontal="left" vertical="center" wrapText="1"/>
    </xf>
    <xf numFmtId="0" fontId="15" fillId="0" borderId="15" xfId="0" applyFont="1" applyBorder="1" applyAlignment="1" applyProtection="1">
      <alignment horizontal="center" vertical="center" wrapText="1"/>
    </xf>
    <xf numFmtId="0" fontId="15" fillId="0" borderId="0" xfId="0" applyFont="1" applyBorder="1" applyAlignment="1" applyProtection="1">
      <alignment horizontal="center" vertical="center" wrapText="1"/>
    </xf>
    <xf numFmtId="0" fontId="15" fillId="0" borderId="16" xfId="0" applyFont="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5" fillId="0" borderId="13" xfId="0" applyFont="1" applyBorder="1" applyAlignment="1" applyProtection="1">
      <alignment horizontal="right" vertical="center" wrapText="1"/>
    </xf>
    <xf numFmtId="0" fontId="12" fillId="0" borderId="18" xfId="0" applyFont="1" applyBorder="1" applyAlignment="1" applyProtection="1">
      <alignment horizontal="right" vertical="center" wrapText="1"/>
    </xf>
    <xf numFmtId="0" fontId="2" fillId="4" borderId="1" xfId="0" applyFont="1" applyFill="1" applyBorder="1" applyAlignment="1" applyProtection="1">
      <alignment horizontal="center"/>
    </xf>
    <xf numFmtId="0" fontId="2" fillId="4" borderId="9" xfId="0" applyFont="1" applyFill="1" applyBorder="1" applyAlignment="1" applyProtection="1">
      <alignment horizontal="center" vertical="center" wrapText="1"/>
      <protection locked="0"/>
    </xf>
    <xf numFmtId="0" fontId="2" fillId="4" borderId="17" xfId="0" applyFont="1" applyFill="1" applyBorder="1" applyAlignment="1" applyProtection="1">
      <alignment horizontal="center" vertical="center" wrapText="1"/>
      <protection locked="0"/>
    </xf>
    <xf numFmtId="0" fontId="2" fillId="4" borderId="10" xfId="0" applyFont="1" applyFill="1" applyBorder="1" applyAlignment="1" applyProtection="1">
      <alignment horizontal="center" vertical="center" wrapText="1"/>
      <protection locked="0"/>
    </xf>
    <xf numFmtId="0" fontId="10" fillId="4" borderId="1" xfId="0" applyFont="1" applyFill="1" applyBorder="1" applyAlignment="1" applyProtection="1">
      <alignment horizontal="center" vertical="center" wrapText="1"/>
    </xf>
    <xf numFmtId="0" fontId="17" fillId="4" borderId="1" xfId="0" applyFont="1" applyFill="1" applyBorder="1" applyAlignment="1" applyProtection="1">
      <alignment horizontal="center" vertical="center"/>
    </xf>
    <xf numFmtId="0" fontId="4" fillId="3" borderId="1" xfId="0" applyFont="1" applyFill="1" applyBorder="1" applyAlignment="1" applyProtection="1">
      <alignment horizontal="center"/>
      <protection locked="0"/>
    </xf>
    <xf numFmtId="0" fontId="4" fillId="3" borderId="9" xfId="0" applyFont="1" applyFill="1" applyBorder="1" applyAlignment="1" applyProtection="1">
      <alignment horizontal="center"/>
      <protection locked="0"/>
    </xf>
    <xf numFmtId="0" fontId="4" fillId="3" borderId="10" xfId="0" applyFont="1" applyFill="1" applyBorder="1" applyAlignment="1" applyProtection="1">
      <alignment horizontal="center"/>
      <protection locked="0"/>
    </xf>
    <xf numFmtId="0" fontId="21" fillId="4" borderId="9" xfId="0" applyFont="1" applyFill="1" applyBorder="1" applyAlignment="1" applyProtection="1">
      <alignment horizontal="center" vertical="center" wrapText="1"/>
      <protection locked="0"/>
    </xf>
    <xf numFmtId="0" fontId="21" fillId="4" borderId="10" xfId="0" applyFont="1" applyFill="1" applyBorder="1" applyAlignment="1" applyProtection="1">
      <alignment horizontal="center" vertical="center" wrapText="1"/>
      <protection locked="0"/>
    </xf>
    <xf numFmtId="0" fontId="5" fillId="4" borderId="1" xfId="0" applyFont="1" applyFill="1" applyBorder="1" applyAlignment="1" applyProtection="1">
      <alignment horizontal="center" vertical="center"/>
      <protection locked="0"/>
    </xf>
    <xf numFmtId="0" fontId="16" fillId="3" borderId="1" xfId="0" applyFont="1" applyFill="1" applyBorder="1" applyAlignment="1" applyProtection="1">
      <alignment horizontal="left" vertical="center" wrapText="1"/>
    </xf>
    <xf numFmtId="0" fontId="5" fillId="4" borderId="1" xfId="0" applyFont="1" applyFill="1" applyBorder="1" applyAlignment="1" applyProtection="1">
      <alignment horizontal="center" vertical="center"/>
    </xf>
    <xf numFmtId="49" fontId="11" fillId="3" borderId="1" xfId="0" applyNumberFormat="1" applyFont="1" applyFill="1" applyBorder="1" applyAlignment="1" applyProtection="1">
      <alignment horizontal="center" vertical="center"/>
      <protection locked="0"/>
    </xf>
    <xf numFmtId="0" fontId="4" fillId="3" borderId="19" xfId="0" applyFont="1" applyFill="1" applyBorder="1" applyAlignment="1" applyProtection="1">
      <alignment horizontal="center"/>
      <protection locked="0"/>
    </xf>
    <xf numFmtId="0" fontId="4" fillId="3" borderId="20" xfId="0" applyFont="1" applyFill="1" applyBorder="1" applyAlignment="1" applyProtection="1">
      <alignment horizontal="center"/>
      <protection locked="0"/>
    </xf>
    <xf numFmtId="0" fontId="4" fillId="3" borderId="21" xfId="0" applyFont="1" applyFill="1" applyBorder="1" applyAlignment="1" applyProtection="1">
      <alignment horizontal="center"/>
      <protection locked="0"/>
    </xf>
    <xf numFmtId="0" fontId="4" fillId="3" borderId="22" xfId="0" applyFont="1" applyFill="1" applyBorder="1" applyAlignment="1" applyProtection="1">
      <alignment horizontal="center"/>
      <protection locked="0"/>
    </xf>
    <xf numFmtId="0" fontId="0" fillId="0" borderId="3" xfId="0" applyBorder="1" applyAlignment="1" applyProtection="1">
      <alignment horizontal="right"/>
    </xf>
    <xf numFmtId="0" fontId="4" fillId="3" borderId="3" xfId="0" applyFont="1" applyFill="1" applyBorder="1" applyAlignment="1" applyProtection="1">
      <alignment horizontal="center"/>
      <protection locked="0"/>
    </xf>
    <xf numFmtId="0" fontId="4" fillId="3" borderId="23" xfId="0" applyFont="1" applyFill="1" applyBorder="1" applyAlignment="1" applyProtection="1">
      <alignment horizontal="center"/>
      <protection locked="0"/>
    </xf>
    <xf numFmtId="0" fontId="0" fillId="3" borderId="9" xfId="0" applyFill="1" applyBorder="1" applyAlignment="1" applyProtection="1">
      <alignment horizontal="center"/>
      <protection locked="0"/>
    </xf>
    <xf numFmtId="0" fontId="0" fillId="3" borderId="10" xfId="0" applyFill="1" applyBorder="1" applyAlignment="1" applyProtection="1">
      <alignment horizontal="center"/>
      <protection locked="0"/>
    </xf>
    <xf numFmtId="0" fontId="5" fillId="4" borderId="9" xfId="0" applyFont="1" applyFill="1" applyBorder="1" applyAlignment="1" applyProtection="1">
      <alignment horizontal="center" vertical="center" wrapText="1"/>
      <protection locked="0"/>
    </xf>
    <xf numFmtId="0" fontId="5" fillId="4" borderId="10"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xf>
    <xf numFmtId="0" fontId="12" fillId="0" borderId="1" xfId="0" applyFont="1" applyFill="1" applyBorder="1" applyAlignment="1" applyProtection="1">
      <alignment horizontal="center" vertical="center"/>
    </xf>
    <xf numFmtId="0" fontId="4" fillId="3" borderId="1" xfId="0" applyFont="1" applyFill="1" applyBorder="1" applyAlignment="1" applyProtection="1">
      <alignment horizontal="center"/>
    </xf>
    <xf numFmtId="0" fontId="16" fillId="4" borderId="9" xfId="0" applyFont="1" applyFill="1" applyBorder="1" applyAlignment="1" applyProtection="1">
      <alignment horizontal="center" vertical="center" wrapText="1"/>
    </xf>
    <xf numFmtId="0" fontId="16" fillId="4" borderId="17" xfId="0" applyFont="1" applyFill="1" applyBorder="1" applyAlignment="1" applyProtection="1">
      <alignment horizontal="center" vertical="center" wrapText="1"/>
    </xf>
    <xf numFmtId="0" fontId="16" fillId="4" borderId="10"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protection locked="0"/>
    </xf>
    <xf numFmtId="0" fontId="4" fillId="3" borderId="19" xfId="0" applyFont="1" applyFill="1" applyBorder="1" applyAlignment="1" applyProtection="1">
      <alignment horizontal="center" wrapText="1"/>
      <protection locked="0"/>
    </xf>
    <xf numFmtId="0" fontId="4" fillId="3" borderId="20" xfId="0" applyFont="1" applyFill="1" applyBorder="1" applyAlignment="1" applyProtection="1">
      <alignment horizontal="center" wrapText="1"/>
      <protection locked="0"/>
    </xf>
    <xf numFmtId="0" fontId="4" fillId="3" borderId="21" xfId="0" applyFont="1" applyFill="1" applyBorder="1" applyAlignment="1" applyProtection="1">
      <alignment horizontal="center" wrapText="1"/>
      <protection locked="0"/>
    </xf>
    <xf numFmtId="0" fontId="4" fillId="3" borderId="22" xfId="0" applyFont="1" applyFill="1" applyBorder="1" applyAlignment="1" applyProtection="1">
      <alignment horizontal="center" wrapText="1"/>
      <protection locked="0"/>
    </xf>
    <xf numFmtId="0" fontId="12" fillId="3" borderId="1" xfId="0" applyFont="1" applyFill="1" applyBorder="1" applyAlignment="1" applyProtection="1">
      <alignment horizontal="center" vertical="center"/>
    </xf>
    <xf numFmtId="49" fontId="11" fillId="3" borderId="6" xfId="0" applyNumberFormat="1" applyFont="1" applyFill="1" applyBorder="1" applyAlignment="1" applyProtection="1">
      <alignment horizontal="center" vertical="center"/>
      <protection locked="0"/>
    </xf>
    <xf numFmtId="49" fontId="11" fillId="3" borderId="24" xfId="0" applyNumberFormat="1" applyFont="1" applyFill="1" applyBorder="1" applyAlignment="1" applyProtection="1">
      <alignment horizontal="center" vertical="center"/>
      <protection locked="0"/>
    </xf>
    <xf numFmtId="0" fontId="12" fillId="3" borderId="9" xfId="0" applyFont="1" applyFill="1" applyBorder="1" applyAlignment="1" applyProtection="1">
      <alignment horizontal="center" vertical="center"/>
    </xf>
    <xf numFmtId="0" fontId="12" fillId="3" borderId="17" xfId="0" applyFont="1" applyFill="1" applyBorder="1" applyAlignment="1" applyProtection="1">
      <alignment horizontal="center" vertical="center"/>
    </xf>
    <xf numFmtId="0" fontId="12" fillId="3" borderId="10" xfId="0" applyFont="1" applyFill="1" applyBorder="1" applyAlignment="1" applyProtection="1">
      <alignment horizontal="center" vertical="center"/>
    </xf>
    <xf numFmtId="0" fontId="22" fillId="3" borderId="9" xfId="0" applyFont="1" applyFill="1" applyBorder="1" applyAlignment="1" applyProtection="1">
      <alignment horizontal="center" vertical="center" wrapText="1"/>
    </xf>
    <xf numFmtId="0" fontId="22" fillId="3" borderId="10" xfId="0" applyFont="1" applyFill="1" applyBorder="1" applyAlignment="1" applyProtection="1">
      <alignment horizontal="center" vertical="center" wrapText="1"/>
    </xf>
    <xf numFmtId="0" fontId="25" fillId="3" borderId="17" xfId="0" applyFont="1" applyFill="1" applyBorder="1" applyAlignment="1" applyProtection="1">
      <alignment horizontal="center" wrapText="1"/>
    </xf>
    <xf numFmtId="0" fontId="25" fillId="4" borderId="21" xfId="0" applyFont="1" applyFill="1" applyBorder="1" applyAlignment="1" applyProtection="1">
      <alignment horizontal="center" vertical="center" wrapText="1"/>
    </xf>
    <xf numFmtId="0" fontId="25" fillId="4" borderId="14" xfId="0" applyFont="1" applyFill="1" applyBorder="1" applyAlignment="1" applyProtection="1">
      <alignment horizontal="center" vertical="center" wrapText="1"/>
    </xf>
    <xf numFmtId="0" fontId="25" fillId="4" borderId="22" xfId="0" applyFont="1" applyFill="1" applyBorder="1" applyAlignment="1" applyProtection="1">
      <alignment horizontal="center" vertical="center" wrapText="1"/>
    </xf>
    <xf numFmtId="0" fontId="16" fillId="4" borderId="9" xfId="0" applyFont="1" applyFill="1" applyBorder="1" applyAlignment="1" applyProtection="1">
      <alignment horizontal="center" vertical="center" wrapText="1"/>
      <protection locked="0"/>
    </xf>
    <xf numFmtId="0" fontId="16" fillId="4" borderId="17" xfId="0" applyFont="1" applyFill="1" applyBorder="1" applyAlignment="1" applyProtection="1">
      <alignment horizontal="center" vertical="center" wrapText="1"/>
      <protection locked="0"/>
    </xf>
    <xf numFmtId="0" fontId="16" fillId="4" borderId="10" xfId="0" applyFont="1" applyFill="1" applyBorder="1" applyAlignment="1" applyProtection="1">
      <alignment horizontal="center" vertical="center" wrapText="1"/>
      <protection locked="0"/>
    </xf>
    <xf numFmtId="0" fontId="21" fillId="3" borderId="9" xfId="0" applyFont="1" applyFill="1" applyBorder="1" applyAlignment="1" applyProtection="1">
      <alignment horizontal="center" vertical="center" wrapText="1"/>
      <protection locked="0"/>
    </xf>
    <xf numFmtId="0" fontId="21" fillId="3" borderId="10" xfId="0" applyFont="1" applyFill="1" applyBorder="1" applyAlignment="1" applyProtection="1">
      <alignment horizontal="center" vertical="center" wrapText="1"/>
      <protection locked="0"/>
    </xf>
    <xf numFmtId="0" fontId="22" fillId="3" borderId="9" xfId="0" applyNumberFormat="1" applyFont="1" applyFill="1" applyBorder="1" applyAlignment="1" applyProtection="1">
      <alignment horizontal="center" vertical="center" wrapText="1"/>
    </xf>
    <xf numFmtId="0" fontId="22" fillId="3" borderId="10" xfId="0" applyNumberFormat="1" applyFont="1" applyFill="1" applyBorder="1" applyAlignment="1" applyProtection="1">
      <alignment horizontal="center" vertical="center" wrapText="1"/>
    </xf>
    <xf numFmtId="0" fontId="25" fillId="4" borderId="9" xfId="0" applyFont="1" applyFill="1" applyBorder="1" applyAlignment="1" applyProtection="1">
      <alignment horizontal="center" vertical="center" wrapText="1"/>
    </xf>
    <xf numFmtId="0" fontId="25" fillId="4" borderId="17" xfId="0" applyFont="1" applyFill="1" applyBorder="1" applyAlignment="1" applyProtection="1">
      <alignment horizontal="center" vertical="center" wrapText="1"/>
    </xf>
    <xf numFmtId="0" fontId="25" fillId="4" borderId="10" xfId="0" applyFont="1" applyFill="1" applyBorder="1" applyAlignment="1" applyProtection="1">
      <alignment horizontal="center" vertical="center" wrapText="1"/>
    </xf>
    <xf numFmtId="0" fontId="6" fillId="3" borderId="9" xfId="0" applyFont="1" applyFill="1" applyBorder="1" applyAlignment="1" applyProtection="1">
      <alignment horizontal="center" vertical="center"/>
      <protection locked="0"/>
    </xf>
    <xf numFmtId="0" fontId="6" fillId="3" borderId="10" xfId="0" applyFont="1" applyFill="1" applyBorder="1" applyAlignment="1" applyProtection="1">
      <alignment horizontal="center" vertical="center"/>
      <protection locked="0"/>
    </xf>
    <xf numFmtId="0" fontId="21" fillId="3" borderId="9" xfId="0" applyFont="1" applyFill="1" applyBorder="1" applyAlignment="1" applyProtection="1">
      <alignment horizontal="center" vertical="center" wrapText="1"/>
    </xf>
    <xf numFmtId="0" fontId="21" fillId="3" borderId="1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protection locked="0"/>
    </xf>
    <xf numFmtId="0" fontId="6" fillId="3" borderId="1"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0" fontId="6" fillId="0" borderId="13" xfId="0" applyFont="1" applyBorder="1" applyAlignment="1" applyProtection="1">
      <alignment horizontal="right" vertical="center" wrapText="1"/>
    </xf>
    <xf numFmtId="0" fontId="17" fillId="3" borderId="1" xfId="0" applyFont="1" applyFill="1" applyBorder="1" applyAlignment="1" applyProtection="1">
      <alignment horizontal="center" vertical="center"/>
    </xf>
    <xf numFmtId="0" fontId="16" fillId="3" borderId="17" xfId="0" applyFont="1" applyFill="1" applyBorder="1" applyAlignment="1" applyProtection="1">
      <alignment horizontal="center" vertical="center" wrapText="1"/>
    </xf>
    <xf numFmtId="0" fontId="21" fillId="0" borderId="0" xfId="0" applyFont="1" applyFill="1" applyBorder="1" applyAlignment="1">
      <alignment horizontal="center" wrapText="1"/>
    </xf>
    <xf numFmtId="0" fontId="23" fillId="0" borderId="0" xfId="0" applyFont="1" applyFill="1" applyBorder="1" applyAlignment="1">
      <alignment horizontal="center" vertical="center" wrapText="1"/>
    </xf>
    <xf numFmtId="0" fontId="8" fillId="0" borderId="0" xfId="0" applyFont="1" applyFill="1" applyBorder="1" applyAlignment="1">
      <alignment horizontal="center"/>
    </xf>
    <xf numFmtId="0" fontId="38" fillId="3" borderId="26" xfId="0" applyFont="1" applyFill="1" applyBorder="1" applyAlignment="1">
      <alignment horizontal="center" vertical="center" wrapText="1"/>
    </xf>
    <xf numFmtId="0" fontId="38" fillId="3" borderId="27" xfId="0" applyFont="1" applyFill="1" applyBorder="1" applyAlignment="1">
      <alignment horizontal="center" vertical="center" wrapText="1"/>
    </xf>
    <xf numFmtId="0" fontId="14" fillId="3" borderId="25" xfId="0" applyFont="1" applyFill="1" applyBorder="1" applyAlignment="1">
      <alignment horizontal="center" vertical="center"/>
    </xf>
    <xf numFmtId="0" fontId="31" fillId="3" borderId="9" xfId="0" applyFont="1" applyFill="1" applyBorder="1" applyAlignment="1" applyProtection="1">
      <alignment horizontal="center" vertical="center"/>
      <protection locked="0"/>
    </xf>
    <xf numFmtId="0" fontId="31" fillId="3" borderId="10" xfId="0" applyFont="1" applyFill="1" applyBorder="1" applyAlignment="1" applyProtection="1">
      <alignment horizontal="center" vertical="center"/>
      <protection locked="0"/>
    </xf>
    <xf numFmtId="0" fontId="7" fillId="0" borderId="26" xfId="0" applyFont="1" applyFill="1" applyBorder="1" applyAlignment="1">
      <alignment horizontal="center" vertical="center" wrapText="1"/>
    </xf>
    <xf numFmtId="0" fontId="23" fillId="0" borderId="0" xfId="0" applyFont="1" applyFill="1" applyBorder="1" applyAlignment="1">
      <alignment horizontal="center" wrapText="1"/>
    </xf>
    <xf numFmtId="0" fontId="23" fillId="0" borderId="0" xfId="0" applyFont="1" applyBorder="1" applyAlignment="1">
      <alignment horizontal="center" vertical="center"/>
    </xf>
    <xf numFmtId="0" fontId="21" fillId="3" borderId="7" xfId="0" applyFont="1" applyFill="1" applyBorder="1" applyAlignment="1" applyProtection="1">
      <alignment horizontal="center" vertical="center"/>
      <protection locked="0"/>
    </xf>
    <xf numFmtId="0" fontId="8" fillId="3" borderId="21" xfId="0" applyFont="1" applyFill="1" applyBorder="1" applyAlignment="1" applyProtection="1">
      <alignment horizontal="center" vertical="center"/>
      <protection locked="0"/>
    </xf>
    <xf numFmtId="0" fontId="8" fillId="3" borderId="22" xfId="0" applyFont="1" applyFill="1" applyBorder="1" applyAlignment="1" applyProtection="1">
      <alignment horizontal="center" vertical="center"/>
      <protection locked="0"/>
    </xf>
    <xf numFmtId="0" fontId="8" fillId="3" borderId="9" xfId="0" applyFont="1" applyFill="1" applyBorder="1" applyAlignment="1" applyProtection="1">
      <alignment horizontal="center" vertical="center"/>
      <protection locked="0"/>
    </xf>
    <xf numFmtId="0" fontId="8" fillId="3" borderId="10" xfId="0" applyFont="1" applyFill="1" applyBorder="1" applyAlignment="1" applyProtection="1">
      <alignment horizontal="center" vertical="center"/>
      <protection locked="0"/>
    </xf>
    <xf numFmtId="0" fontId="23" fillId="4" borderId="7" xfId="0" applyFont="1" applyFill="1" applyBorder="1" applyAlignment="1">
      <alignment horizontal="justify" vertical="center" wrapText="1"/>
    </xf>
    <xf numFmtId="0" fontId="13" fillId="4" borderId="15" xfId="0" applyFont="1" applyFill="1" applyBorder="1" applyAlignment="1">
      <alignment horizontal="center" vertical="center"/>
    </xf>
    <xf numFmtId="0" fontId="13" fillId="4" borderId="0" xfId="0" applyFont="1" applyFill="1" applyBorder="1" applyAlignment="1">
      <alignment horizontal="center" vertical="center"/>
    </xf>
    <xf numFmtId="0" fontId="13" fillId="4" borderId="16" xfId="0" applyFont="1" applyFill="1" applyBorder="1" applyAlignment="1">
      <alignment horizontal="center" vertical="center"/>
    </xf>
    <xf numFmtId="0" fontId="12" fillId="4" borderId="1" xfId="0" applyFont="1" applyFill="1" applyBorder="1" applyAlignment="1">
      <alignment horizontal="justify" vertical="center" wrapText="1"/>
    </xf>
    <xf numFmtId="0" fontId="12" fillId="0" borderId="0" xfId="0" applyFont="1" applyAlignment="1">
      <alignment horizontal="justify" vertical="center" wrapText="1"/>
    </xf>
  </cellXfs>
  <cellStyles count="4">
    <cellStyle name="Hipervínculo" xfId="1" builtinId="8"/>
    <cellStyle name="Millares" xfId="2" builtinId="3"/>
    <cellStyle name="Moneda" xfId="3" builtinId="4"/>
    <cellStyle name="Normal" xfId="0" builtinId="0"/>
  </cellStyles>
  <dxfs count="40">
    <dxf>
      <font>
        <condense val="0"/>
        <extend val="0"/>
        <color rgb="FF9C0006"/>
      </font>
      <fill>
        <patternFill>
          <bgColor rgb="FFFFC7CE"/>
        </patternFill>
      </fill>
    </dxf>
    <dxf>
      <fill>
        <patternFill patternType="solid">
          <bgColor theme="0"/>
        </patternFill>
      </fill>
    </dxf>
    <dxf>
      <font>
        <condense val="0"/>
        <extend val="0"/>
        <color rgb="FF9C0006"/>
      </font>
      <fill>
        <patternFill>
          <bgColor rgb="FFFFC7CE"/>
        </patternFill>
      </fill>
    </dxf>
    <dxf>
      <fill>
        <patternFill patternType="solid">
          <bgColor theme="0"/>
        </patternFill>
      </fill>
    </dxf>
    <dxf>
      <font>
        <condense val="0"/>
        <extend val="0"/>
        <color rgb="FF9C0006"/>
      </font>
      <fill>
        <patternFill>
          <bgColor rgb="FFFFC7CE"/>
        </patternFill>
      </fill>
    </dxf>
    <dxf>
      <fill>
        <patternFill patternType="solid">
          <bgColor theme="0"/>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hartsheet" Target="chartsheets/sheet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0.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9.xml"/><Relationship Id="rId4" Type="http://schemas.openxmlformats.org/officeDocument/2006/relationships/worksheet" Target="worksheets/sheet4.xml"/><Relationship Id="rId9" Type="http://schemas.openxmlformats.org/officeDocument/2006/relationships/worksheet" Target="worksheets/sheet8.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xPr>
        <a:bodyPr/>
        <a:lstStyle/>
        <a:p>
          <a:pPr>
            <a:defRPr sz="1800" b="1" i="0" u="none" strike="noStrike" baseline="0">
              <a:solidFill>
                <a:srgbClr val="000000"/>
              </a:solidFill>
              <a:latin typeface="Calibri"/>
              <a:ea typeface="Calibri"/>
              <a:cs typeface="Calibri"/>
            </a:defRPr>
          </a:pPr>
          <a:endParaRPr lang="es-CO"/>
        </a:p>
      </c:txPr>
    </c:title>
    <c:autoTitleDeleted val="0"/>
    <c:plotArea>
      <c:layout/>
      <c:barChart>
        <c:barDir val="col"/>
        <c:grouping val="clustered"/>
        <c:varyColors val="0"/>
        <c:ser>
          <c:idx val="0"/>
          <c:order val="0"/>
          <c:invertIfNegative val="0"/>
          <c:val>
            <c:numRef>
              <c:f>#REF!</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0-676C-46B6-9B9C-154EA0027EA5}"/>
            </c:ext>
            <c:ext xmlns:c15="http://schemas.microsoft.com/office/drawing/2012/chart" uri="{02D57815-91ED-43cb-92C2-25804820EDAC}">
              <c15:filteredSeriesTitle>
                <c15:tx>
                  <c:strRef>
                    <c:extLst xmlns:c16r2="http://schemas.microsoft.com/office/drawing/2015/06/chart">
                      <c:ext uri="{02D57815-91ED-43cb-92C2-25804820EDAC}">
                        <c15:formulaRef>
                          <c15:sqref>#REF!</c15:sqref>
                        </c15:formulaRef>
                      </c:ext>
                    </c:extLst>
                    <c:strCache>
                      <c:ptCount val="1"/>
                      <c:pt idx="0">
                        <c:v>#¡REF!</c:v>
                      </c:pt>
                    </c:strCache>
                  </c:strRef>
                </c15:tx>
              </c15:filteredSeriesTitle>
            </c:ext>
            <c:ext xmlns:c15="http://schemas.microsoft.com/office/drawing/2012/chart" uri="{02D57815-91ED-43cb-92C2-25804820EDAC}">
              <c15:filteredCategoryTitle>
                <c15:cat>
                  <c:numRef>
                    <c:extLst xmlns:c16r2="http://schemas.microsoft.com/office/drawing/2015/06/chart">
                      <c:ext uri="{02D57815-91ED-43cb-92C2-25804820EDAC}">
                        <c15:formulaRef>
                          <c15:sqref>#REF!</c15:sqref>
                        </c15:formulaRef>
                      </c:ext>
                    </c:extLst>
                    <c:numCache>
                      <c:formatCode>General</c:formatCode>
                      <c:ptCount val="1"/>
                      <c:pt idx="0">
                        <c:v>1</c:v>
                      </c:pt>
                    </c:numCache>
                  </c:numRef>
                </c15:cat>
              </c15:filteredCategoryTitle>
            </c:ext>
          </c:extLst>
        </c:ser>
        <c:dLbls>
          <c:showLegendKey val="0"/>
          <c:showVal val="0"/>
          <c:showCatName val="0"/>
          <c:showSerName val="0"/>
          <c:showPercent val="0"/>
          <c:showBubbleSize val="0"/>
        </c:dLbls>
        <c:gapWidth val="150"/>
        <c:axId val="-1271988320"/>
        <c:axId val="-1272001376"/>
      </c:barChart>
      <c:catAx>
        <c:axId val="-1271988320"/>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272001376"/>
        <c:crosses val="autoZero"/>
        <c:auto val="1"/>
        <c:lblAlgn val="ctr"/>
        <c:lblOffset val="100"/>
        <c:noMultiLvlLbl val="0"/>
      </c:catAx>
      <c:valAx>
        <c:axId val="-1272001376"/>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271988320"/>
        <c:crosses val="autoZero"/>
        <c:crossBetween val="between"/>
      </c:valAx>
    </c:plotArea>
    <c:legend>
      <c:legendPos val="r"/>
      <c:overlay val="0"/>
      <c:txPr>
        <a:bodyPr/>
        <a:lstStyle/>
        <a:p>
          <a:pPr>
            <a:defRPr sz="84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7.xml"/></Relationships>
</file>

<file path=xl/chartsheets/sheet1.xml><?xml version="1.0" encoding="utf-8"?>
<chartsheet xmlns="http://schemas.openxmlformats.org/spreadsheetml/2006/main" xmlns:r="http://schemas.openxmlformats.org/officeDocument/2006/relationships">
  <sheetPr/>
  <sheetViews>
    <sheetView zoomScale="97"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4.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0</xdr:col>
      <xdr:colOff>428625</xdr:colOff>
      <xdr:row>0</xdr:row>
      <xdr:rowOff>57150</xdr:rowOff>
    </xdr:from>
    <xdr:to>
      <xdr:col>1</xdr:col>
      <xdr:colOff>590550</xdr:colOff>
      <xdr:row>3</xdr:row>
      <xdr:rowOff>152400</xdr:rowOff>
    </xdr:to>
    <xdr:pic>
      <xdr:nvPicPr>
        <xdr:cNvPr id="27355" name="Imagen 17">
          <a:extLst>
            <a:ext uri="{FF2B5EF4-FFF2-40B4-BE49-F238E27FC236}">
              <a16:creationId xmlns:a16="http://schemas.microsoft.com/office/drawing/2014/main" xmlns="" id="{00000000-0008-0000-0000-0000DB6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8625" y="57150"/>
          <a:ext cx="113347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847725</xdr:colOff>
      <xdr:row>1</xdr:row>
      <xdr:rowOff>47625</xdr:rowOff>
    </xdr:from>
    <xdr:to>
      <xdr:col>0</xdr:col>
      <xdr:colOff>847725</xdr:colOff>
      <xdr:row>4</xdr:row>
      <xdr:rowOff>123825</xdr:rowOff>
    </xdr:to>
    <xdr:pic>
      <xdr:nvPicPr>
        <xdr:cNvPr id="2" name="9 Imagen">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209550"/>
          <a:ext cx="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285750</xdr:colOff>
      <xdr:row>0</xdr:row>
      <xdr:rowOff>85725</xdr:rowOff>
    </xdr:from>
    <xdr:to>
      <xdr:col>0</xdr:col>
      <xdr:colOff>1600200</xdr:colOff>
      <xdr:row>4</xdr:row>
      <xdr:rowOff>104775</xdr:rowOff>
    </xdr:to>
    <xdr:pic>
      <xdr:nvPicPr>
        <xdr:cNvPr id="4" name="Imagen 17">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85725"/>
          <a:ext cx="13144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847725</xdr:colOff>
      <xdr:row>1</xdr:row>
      <xdr:rowOff>47625</xdr:rowOff>
    </xdr:from>
    <xdr:to>
      <xdr:col>0</xdr:col>
      <xdr:colOff>847725</xdr:colOff>
      <xdr:row>4</xdr:row>
      <xdr:rowOff>123825</xdr:rowOff>
    </xdr:to>
    <xdr:pic>
      <xdr:nvPicPr>
        <xdr:cNvPr id="61601" name="9 Imagen">
          <a:extLst>
            <a:ext uri="{FF2B5EF4-FFF2-40B4-BE49-F238E27FC236}">
              <a16:creationId xmlns:a16="http://schemas.microsoft.com/office/drawing/2014/main" xmlns="" id="{00000000-0008-0000-0200-0000A1F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209550"/>
          <a:ext cx="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400050</xdr:colOff>
      <xdr:row>0</xdr:row>
      <xdr:rowOff>95250</xdr:rowOff>
    </xdr:from>
    <xdr:to>
      <xdr:col>16</xdr:col>
      <xdr:colOff>171450</xdr:colOff>
      <xdr:row>3</xdr:row>
      <xdr:rowOff>152400</xdr:rowOff>
    </xdr:to>
    <xdr:pic>
      <xdr:nvPicPr>
        <xdr:cNvPr id="61602" name="4 Imagen">
          <a:extLst>
            <a:ext uri="{FF2B5EF4-FFF2-40B4-BE49-F238E27FC236}">
              <a16:creationId xmlns:a16="http://schemas.microsoft.com/office/drawing/2014/main" xmlns="" id="{00000000-0008-0000-0200-0000A2F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00925" y="95250"/>
          <a:ext cx="14573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285750</xdr:colOff>
      <xdr:row>0</xdr:row>
      <xdr:rowOff>85725</xdr:rowOff>
    </xdr:from>
    <xdr:to>
      <xdr:col>0</xdr:col>
      <xdr:colOff>1600200</xdr:colOff>
      <xdr:row>4</xdr:row>
      <xdr:rowOff>104775</xdr:rowOff>
    </xdr:to>
    <xdr:pic>
      <xdr:nvPicPr>
        <xdr:cNvPr id="61603" name="Imagen 17">
          <a:extLst>
            <a:ext uri="{FF2B5EF4-FFF2-40B4-BE49-F238E27FC236}">
              <a16:creationId xmlns:a16="http://schemas.microsoft.com/office/drawing/2014/main" xmlns="" id="{00000000-0008-0000-0200-0000A3F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5750" y="85725"/>
          <a:ext cx="13144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847725</xdr:colOff>
      <xdr:row>1</xdr:row>
      <xdr:rowOff>47625</xdr:rowOff>
    </xdr:from>
    <xdr:to>
      <xdr:col>0</xdr:col>
      <xdr:colOff>847725</xdr:colOff>
      <xdr:row>4</xdr:row>
      <xdr:rowOff>123825</xdr:rowOff>
    </xdr:to>
    <xdr:pic>
      <xdr:nvPicPr>
        <xdr:cNvPr id="62602" name="9 Imagen">
          <a:extLst>
            <a:ext uri="{FF2B5EF4-FFF2-40B4-BE49-F238E27FC236}">
              <a16:creationId xmlns:a16="http://schemas.microsoft.com/office/drawing/2014/main" xmlns="" id="{00000000-0008-0000-0300-00008AF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209550"/>
          <a:ext cx="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400050</xdr:colOff>
      <xdr:row>0</xdr:row>
      <xdr:rowOff>95250</xdr:rowOff>
    </xdr:from>
    <xdr:to>
      <xdr:col>16</xdr:col>
      <xdr:colOff>171450</xdr:colOff>
      <xdr:row>3</xdr:row>
      <xdr:rowOff>152400</xdr:rowOff>
    </xdr:to>
    <xdr:pic>
      <xdr:nvPicPr>
        <xdr:cNvPr id="62603" name="4 Imagen">
          <a:extLst>
            <a:ext uri="{FF2B5EF4-FFF2-40B4-BE49-F238E27FC236}">
              <a16:creationId xmlns:a16="http://schemas.microsoft.com/office/drawing/2014/main" xmlns="" id="{00000000-0008-0000-0300-00008BF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00925" y="95250"/>
          <a:ext cx="14573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285750</xdr:colOff>
      <xdr:row>0</xdr:row>
      <xdr:rowOff>85725</xdr:rowOff>
    </xdr:from>
    <xdr:to>
      <xdr:col>0</xdr:col>
      <xdr:colOff>1600200</xdr:colOff>
      <xdr:row>4</xdr:row>
      <xdr:rowOff>104775</xdr:rowOff>
    </xdr:to>
    <xdr:pic>
      <xdr:nvPicPr>
        <xdr:cNvPr id="62604" name="Imagen 17">
          <a:extLst>
            <a:ext uri="{FF2B5EF4-FFF2-40B4-BE49-F238E27FC236}">
              <a16:creationId xmlns:a16="http://schemas.microsoft.com/office/drawing/2014/main" xmlns="" id="{00000000-0008-0000-0300-00008CF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5750" y="85725"/>
          <a:ext cx="13144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847725</xdr:colOff>
      <xdr:row>1</xdr:row>
      <xdr:rowOff>47625</xdr:rowOff>
    </xdr:from>
    <xdr:to>
      <xdr:col>0</xdr:col>
      <xdr:colOff>847725</xdr:colOff>
      <xdr:row>4</xdr:row>
      <xdr:rowOff>123825</xdr:rowOff>
    </xdr:to>
    <xdr:pic>
      <xdr:nvPicPr>
        <xdr:cNvPr id="56727" name="9 Imagen">
          <a:extLst>
            <a:ext uri="{FF2B5EF4-FFF2-40B4-BE49-F238E27FC236}">
              <a16:creationId xmlns:a16="http://schemas.microsoft.com/office/drawing/2014/main" xmlns="" id="{00000000-0008-0000-0400-000097D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209550"/>
          <a:ext cx="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495300</xdr:colOff>
      <xdr:row>0</xdr:row>
      <xdr:rowOff>0</xdr:rowOff>
    </xdr:from>
    <xdr:to>
      <xdr:col>5</xdr:col>
      <xdr:colOff>1952625</xdr:colOff>
      <xdr:row>3</xdr:row>
      <xdr:rowOff>57150</xdr:rowOff>
    </xdr:to>
    <xdr:pic>
      <xdr:nvPicPr>
        <xdr:cNvPr id="56728" name="4 Imagen">
          <a:extLst>
            <a:ext uri="{FF2B5EF4-FFF2-40B4-BE49-F238E27FC236}">
              <a16:creationId xmlns:a16="http://schemas.microsoft.com/office/drawing/2014/main" xmlns="" id="{00000000-0008-0000-0400-000098DD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58175" y="0"/>
          <a:ext cx="14573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66675</xdr:colOff>
      <xdr:row>0</xdr:row>
      <xdr:rowOff>114300</xdr:rowOff>
    </xdr:from>
    <xdr:to>
      <xdr:col>0</xdr:col>
      <xdr:colOff>1428750</xdr:colOff>
      <xdr:row>3</xdr:row>
      <xdr:rowOff>19050</xdr:rowOff>
    </xdr:to>
    <xdr:pic>
      <xdr:nvPicPr>
        <xdr:cNvPr id="56729" name="5 Imagen">
          <a:extLst>
            <a:ext uri="{FF2B5EF4-FFF2-40B4-BE49-F238E27FC236}">
              <a16:creationId xmlns:a16="http://schemas.microsoft.com/office/drawing/2014/main" xmlns="" id="{00000000-0008-0000-0400-000099DD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675" y="114300"/>
          <a:ext cx="13620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885825</xdr:colOff>
      <xdr:row>0</xdr:row>
      <xdr:rowOff>85725</xdr:rowOff>
    </xdr:from>
    <xdr:to>
      <xdr:col>5</xdr:col>
      <xdr:colOff>1438275</xdr:colOff>
      <xdr:row>3</xdr:row>
      <xdr:rowOff>142875</xdr:rowOff>
    </xdr:to>
    <xdr:pic>
      <xdr:nvPicPr>
        <xdr:cNvPr id="51798" name="4 Imagen">
          <a:extLst>
            <a:ext uri="{FF2B5EF4-FFF2-40B4-BE49-F238E27FC236}">
              <a16:creationId xmlns:a16="http://schemas.microsoft.com/office/drawing/2014/main" xmlns="" id="{00000000-0008-0000-0500-000056C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43825" y="85725"/>
          <a:ext cx="14573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228600</xdr:colOff>
      <xdr:row>1</xdr:row>
      <xdr:rowOff>0</xdr:rowOff>
    </xdr:from>
    <xdr:to>
      <xdr:col>0</xdr:col>
      <xdr:colOff>1590675</xdr:colOff>
      <xdr:row>3</xdr:row>
      <xdr:rowOff>66675</xdr:rowOff>
    </xdr:to>
    <xdr:pic>
      <xdr:nvPicPr>
        <xdr:cNvPr id="51799" name="5 Imagen">
          <a:extLst>
            <a:ext uri="{FF2B5EF4-FFF2-40B4-BE49-F238E27FC236}">
              <a16:creationId xmlns:a16="http://schemas.microsoft.com/office/drawing/2014/main" xmlns="" id="{00000000-0008-0000-0500-000057C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61925"/>
          <a:ext cx="13620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absoluteAnchor>
    <xdr:pos x="0" y="0"/>
    <xdr:ext cx="8667750" cy="6076950"/>
    <xdr:graphicFrame macro="">
      <xdr:nvGraphicFramePr>
        <xdr:cNvPr id="2" name="Gráfico 1">
          <a:extLst>
            <a:ext uri="{FF2B5EF4-FFF2-40B4-BE49-F238E27FC236}">
              <a16:creationId xmlns:a16="http://schemas.microsoft.com/office/drawing/2014/main" xmlns="" id="{00000000-0008-0000-06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190500</xdr:colOff>
      <xdr:row>5</xdr:row>
      <xdr:rowOff>95250</xdr:rowOff>
    </xdr:to>
    <xdr:sp macro="" textlink="">
      <xdr:nvSpPr>
        <xdr:cNvPr id="63584" name="Text Box 2">
          <a:extLst>
            <a:ext uri="{FF2B5EF4-FFF2-40B4-BE49-F238E27FC236}">
              <a16:creationId xmlns:a16="http://schemas.microsoft.com/office/drawing/2014/main" xmlns="" id="{00000000-0008-0000-0700-000060F80000}"/>
            </a:ext>
          </a:extLst>
        </xdr:cNvPr>
        <xdr:cNvSpPr txBox="1">
          <a:spLocks noChangeArrowheads="1"/>
        </xdr:cNvSpPr>
      </xdr:nvSpPr>
      <xdr:spPr bwMode="auto">
        <a:xfrm>
          <a:off x="942975" y="647700"/>
          <a:ext cx="190500" cy="2571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3314700</xdr:colOff>
      <xdr:row>36</xdr:row>
      <xdr:rowOff>0</xdr:rowOff>
    </xdr:from>
    <xdr:to>
      <xdr:col>4</xdr:col>
      <xdr:colOff>85725</xdr:colOff>
      <xdr:row>36</xdr:row>
      <xdr:rowOff>9525</xdr:rowOff>
    </xdr:to>
    <xdr:sp macro="" textlink="">
      <xdr:nvSpPr>
        <xdr:cNvPr id="63585" name="Line 28">
          <a:extLst>
            <a:ext uri="{FF2B5EF4-FFF2-40B4-BE49-F238E27FC236}">
              <a16:creationId xmlns:a16="http://schemas.microsoft.com/office/drawing/2014/main" xmlns="" id="{00000000-0008-0000-0700-000061F80000}"/>
            </a:ext>
          </a:extLst>
        </xdr:cNvPr>
        <xdr:cNvSpPr>
          <a:spLocks noChangeShapeType="1"/>
        </xdr:cNvSpPr>
      </xdr:nvSpPr>
      <xdr:spPr bwMode="auto">
        <a:xfrm>
          <a:off x="4257675" y="3800475"/>
          <a:ext cx="3324225"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36</xdr:row>
      <xdr:rowOff>0</xdr:rowOff>
    </xdr:from>
    <xdr:to>
      <xdr:col>1</xdr:col>
      <xdr:colOff>2343150</xdr:colOff>
      <xdr:row>36</xdr:row>
      <xdr:rowOff>0</xdr:rowOff>
    </xdr:to>
    <xdr:sp macro="" textlink="">
      <xdr:nvSpPr>
        <xdr:cNvPr id="63586" name="Line 29">
          <a:extLst>
            <a:ext uri="{FF2B5EF4-FFF2-40B4-BE49-F238E27FC236}">
              <a16:creationId xmlns:a16="http://schemas.microsoft.com/office/drawing/2014/main" xmlns="" id="{00000000-0008-0000-0700-000062F80000}"/>
            </a:ext>
          </a:extLst>
        </xdr:cNvPr>
        <xdr:cNvSpPr>
          <a:spLocks noChangeShapeType="1"/>
        </xdr:cNvSpPr>
      </xdr:nvSpPr>
      <xdr:spPr bwMode="auto">
        <a:xfrm>
          <a:off x="19050" y="4857750"/>
          <a:ext cx="3267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333375</xdr:colOff>
      <xdr:row>1</xdr:row>
      <xdr:rowOff>47625</xdr:rowOff>
    </xdr:from>
    <xdr:to>
      <xdr:col>1</xdr:col>
      <xdr:colOff>533400</xdr:colOff>
      <xdr:row>4</xdr:row>
      <xdr:rowOff>152400</xdr:rowOff>
    </xdr:to>
    <xdr:pic>
      <xdr:nvPicPr>
        <xdr:cNvPr id="63588" name="Imagen 17">
          <a:extLst>
            <a:ext uri="{FF2B5EF4-FFF2-40B4-BE49-F238E27FC236}">
              <a16:creationId xmlns:a16="http://schemas.microsoft.com/office/drawing/2014/main" xmlns="" id="{00000000-0008-0000-0700-000064F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3375" y="209550"/>
          <a:ext cx="11430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2343151</xdr:colOff>
      <xdr:row>36</xdr:row>
      <xdr:rowOff>28575</xdr:rowOff>
    </xdr:from>
    <xdr:to>
      <xdr:col>1</xdr:col>
      <xdr:colOff>3124201</xdr:colOff>
      <xdr:row>37</xdr:row>
      <xdr:rowOff>49077</xdr:rowOff>
    </xdr:to>
    <xdr:pic>
      <xdr:nvPicPr>
        <xdr:cNvPr id="2" name="Imagen 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a:stretch>
          <a:fillRect/>
        </a:stretch>
      </xdr:blipFill>
      <xdr:spPr>
        <a:xfrm>
          <a:off x="3286126" y="2962275"/>
          <a:ext cx="781050" cy="744402"/>
        </a:xfrm>
        <a:prstGeom prst="rect">
          <a:avLst/>
        </a:prstGeom>
      </xdr:spPr>
    </xdr:pic>
    <xdr:clientData/>
  </xdr:twoCellAnchor>
  <xdr:twoCellAnchor editAs="oneCell">
    <xdr:from>
      <xdr:col>1</xdr:col>
      <xdr:colOff>1905000</xdr:colOff>
      <xdr:row>40</xdr:row>
      <xdr:rowOff>219075</xdr:rowOff>
    </xdr:from>
    <xdr:to>
      <xdr:col>2</xdr:col>
      <xdr:colOff>121627</xdr:colOff>
      <xdr:row>40</xdr:row>
      <xdr:rowOff>449873</xdr:rowOff>
    </xdr:to>
    <xdr:pic>
      <xdr:nvPicPr>
        <xdr:cNvPr id="7" name="Imagen 1">
          <a:extLst>
            <a:ext uri="{FF2B5EF4-FFF2-40B4-BE49-F238E27FC236}">
              <a16:creationId xmlns:a16="http://schemas.microsoft.com/office/drawing/2014/main" xmlns="" id="{F3236D27-A190-48B5-B988-3F5AE27D126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47975" y="4505325"/>
          <a:ext cx="1931377" cy="2307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190500</xdr:colOff>
      <xdr:row>5</xdr:row>
      <xdr:rowOff>0</xdr:rowOff>
    </xdr:to>
    <xdr:sp macro="" textlink="">
      <xdr:nvSpPr>
        <xdr:cNvPr id="60628" name="Text Box 2">
          <a:extLst>
            <a:ext uri="{FF2B5EF4-FFF2-40B4-BE49-F238E27FC236}">
              <a16:creationId xmlns:a16="http://schemas.microsoft.com/office/drawing/2014/main" xmlns="" id="{00000000-0008-0000-0800-0000D4EC0000}"/>
            </a:ext>
          </a:extLst>
        </xdr:cNvPr>
        <xdr:cNvSpPr txBox="1">
          <a:spLocks noChangeArrowheads="1"/>
        </xdr:cNvSpPr>
      </xdr:nvSpPr>
      <xdr:spPr bwMode="auto">
        <a:xfrm>
          <a:off x="0" y="647700"/>
          <a:ext cx="190500" cy="2571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2705100</xdr:colOff>
      <xdr:row>0</xdr:row>
      <xdr:rowOff>38100</xdr:rowOff>
    </xdr:from>
    <xdr:to>
      <xdr:col>0</xdr:col>
      <xdr:colOff>4495800</xdr:colOff>
      <xdr:row>5</xdr:row>
      <xdr:rowOff>0</xdr:rowOff>
    </xdr:to>
    <xdr:sp macro="" textlink="">
      <xdr:nvSpPr>
        <xdr:cNvPr id="4" name="Text Box 3">
          <a:extLst>
            <a:ext uri="{FF2B5EF4-FFF2-40B4-BE49-F238E27FC236}">
              <a16:creationId xmlns:a16="http://schemas.microsoft.com/office/drawing/2014/main" xmlns="" id="{00000000-0008-0000-0800-000004000000}"/>
            </a:ext>
          </a:extLst>
        </xdr:cNvPr>
        <xdr:cNvSpPr txBox="1">
          <a:spLocks noChangeArrowheads="1"/>
        </xdr:cNvSpPr>
      </xdr:nvSpPr>
      <xdr:spPr bwMode="auto">
        <a:xfrm>
          <a:off x="2705100" y="38100"/>
          <a:ext cx="1047750" cy="533400"/>
        </a:xfrm>
        <a:prstGeom prst="rect">
          <a:avLst/>
        </a:prstGeom>
        <a:noFill/>
        <a:ln w="9525">
          <a:noFill/>
          <a:miter lim="800000"/>
          <a:headEnd/>
          <a:tailEnd/>
        </a:ln>
      </xdr:spPr>
      <xdr:txBody>
        <a:bodyPr vertOverflow="clip" wrap="square" lIns="91440" tIns="45720" rIns="91440" bIns="45720" anchor="t" upright="1"/>
        <a:lstStyle/>
        <a:p>
          <a:pPr algn="ctr" rtl="0">
            <a:defRPr sz="1000"/>
          </a:pPr>
          <a:r>
            <a:rPr lang="es-CO" sz="1000" b="1" i="0" u="none" strike="noStrike" baseline="0">
              <a:solidFill>
                <a:srgbClr val="000000"/>
              </a:solidFill>
              <a:latin typeface="Arial"/>
              <a:cs typeface="Arial"/>
            </a:rPr>
            <a:t>Ministerio de Cultura</a:t>
          </a:r>
          <a:endParaRPr lang="es-CO" sz="1000" b="1" i="0" u="none" strike="noStrike" baseline="0">
            <a:solidFill>
              <a:srgbClr val="000000"/>
            </a:solidFill>
            <a:latin typeface="Times New Roman"/>
            <a:cs typeface="Times New Roman"/>
          </a:endParaRPr>
        </a:p>
        <a:p>
          <a:pPr algn="ctr" rtl="0">
            <a:defRPr sz="1000"/>
          </a:pPr>
          <a:r>
            <a:rPr lang="es-CO" sz="800" b="1" i="0" u="none" strike="noStrike" baseline="0">
              <a:solidFill>
                <a:srgbClr val="000000"/>
              </a:solidFill>
              <a:latin typeface="Arial"/>
              <a:cs typeface="Arial"/>
            </a:rPr>
            <a:t>República de Colombia</a:t>
          </a:r>
        </a:p>
      </xdr:txBody>
    </xdr:sp>
    <xdr:clientData/>
  </xdr:twoCellAnchor>
  <xdr:twoCellAnchor>
    <xdr:from>
      <xdr:col>0</xdr:col>
      <xdr:colOff>514350</xdr:colOff>
      <xdr:row>0</xdr:row>
      <xdr:rowOff>76200</xdr:rowOff>
    </xdr:from>
    <xdr:to>
      <xdr:col>1</xdr:col>
      <xdr:colOff>752475</xdr:colOff>
      <xdr:row>4</xdr:row>
      <xdr:rowOff>19050</xdr:rowOff>
    </xdr:to>
    <xdr:pic>
      <xdr:nvPicPr>
        <xdr:cNvPr id="60631" name="Imagen 17">
          <a:extLst>
            <a:ext uri="{FF2B5EF4-FFF2-40B4-BE49-F238E27FC236}">
              <a16:creationId xmlns:a16="http://schemas.microsoft.com/office/drawing/2014/main" xmlns="" id="{00000000-0008-0000-0800-0000D7E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4350" y="76200"/>
          <a:ext cx="11430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hyperlink" Target="http://www.mincultura.gov.co/" TargetMode="External"/><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3.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5.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5:AD54"/>
  <sheetViews>
    <sheetView topLeftCell="A4" zoomScale="130" zoomScaleNormal="130" workbookViewId="0">
      <selection activeCell="B14" sqref="B14:C14"/>
    </sheetView>
  </sheetViews>
  <sheetFormatPr baseColWidth="10" defaultRowHeight="12.75" x14ac:dyDescent="0.2"/>
  <cols>
    <col min="1" max="1" width="14.5703125" customWidth="1"/>
    <col min="2" max="2" width="53.140625" customWidth="1"/>
    <col min="3" max="3" width="28.42578125" customWidth="1"/>
    <col min="4" max="4" width="12" customWidth="1"/>
    <col min="5" max="5" width="19.42578125" customWidth="1"/>
    <col min="7" max="7" width="11.42578125" customWidth="1"/>
    <col min="8" max="8" width="19.85546875" hidden="1" customWidth="1"/>
    <col min="9" max="14" width="11.42578125" hidden="1" customWidth="1"/>
    <col min="15" max="15" width="11.42578125" customWidth="1"/>
    <col min="16" max="21" width="11.42578125" hidden="1" customWidth="1"/>
    <col min="22" max="23" width="0" hidden="1" customWidth="1"/>
    <col min="26" max="27" width="0" hidden="1" customWidth="1"/>
    <col min="28" max="28" width="55.5703125" hidden="1" customWidth="1"/>
    <col min="29" max="29" width="0" hidden="1" customWidth="1"/>
  </cols>
  <sheetData>
    <row r="5" spans="1:30" ht="16.5" customHeight="1" x14ac:dyDescent="0.2"/>
    <row r="6" spans="1:30" ht="16.5" customHeight="1" x14ac:dyDescent="0.2">
      <c r="A6" s="197" t="s">
        <v>37</v>
      </c>
      <c r="B6" s="197"/>
      <c r="C6" s="197"/>
      <c r="D6" s="197"/>
      <c r="E6" s="197"/>
    </row>
    <row r="7" spans="1:30" ht="15" customHeight="1" x14ac:dyDescent="0.2">
      <c r="A7" s="154" t="s">
        <v>35</v>
      </c>
      <c r="B7" s="203" t="s">
        <v>133</v>
      </c>
      <c r="C7" s="203"/>
      <c r="D7" s="203" t="s">
        <v>167</v>
      </c>
      <c r="E7" s="203"/>
      <c r="R7" t="str">
        <f>+B7</f>
        <v xml:space="preserve">MINIMA CUANTÍA N° </v>
      </c>
      <c r="S7" t="str">
        <f>+D7</f>
        <v>23 DE 2022</v>
      </c>
    </row>
    <row r="8" spans="1:30" ht="20.25" customHeight="1" x14ac:dyDescent="0.25">
      <c r="A8" s="200"/>
      <c r="B8" s="201"/>
      <c r="C8" s="201"/>
      <c r="D8" s="201"/>
      <c r="E8" s="202"/>
    </row>
    <row r="9" spans="1:30" ht="30.75" customHeight="1" x14ac:dyDescent="0.2">
      <c r="A9" s="154" t="s">
        <v>36</v>
      </c>
      <c r="B9" s="204" t="s">
        <v>168</v>
      </c>
      <c r="C9" s="204"/>
      <c r="D9" s="204"/>
      <c r="E9" s="204"/>
    </row>
    <row r="10" spans="1:30" ht="15" customHeight="1" x14ac:dyDescent="0.2">
      <c r="A10" s="199" t="s">
        <v>160</v>
      </c>
      <c r="B10" s="199"/>
      <c r="C10" s="199"/>
      <c r="D10" s="199"/>
      <c r="E10" s="158">
        <v>33513336</v>
      </c>
      <c r="F10" s="17"/>
      <c r="H10" s="16"/>
    </row>
    <row r="11" spans="1:30" ht="12" customHeight="1" x14ac:dyDescent="0.25">
      <c r="A11" s="156"/>
      <c r="B11" s="156"/>
      <c r="C11" s="156"/>
      <c r="D11" s="156"/>
      <c r="E11" s="157"/>
    </row>
    <row r="12" spans="1:30" ht="15.75" customHeight="1" x14ac:dyDescent="0.2">
      <c r="A12" s="198" t="s">
        <v>14</v>
      </c>
      <c r="B12" s="198"/>
      <c r="C12" s="159" t="s">
        <v>177</v>
      </c>
      <c r="D12" s="160" t="s">
        <v>38</v>
      </c>
      <c r="E12" s="161" t="s">
        <v>178</v>
      </c>
    </row>
    <row r="13" spans="1:30" ht="17.25" customHeight="1" x14ac:dyDescent="0.25">
      <c r="A13" s="147"/>
      <c r="B13" s="147"/>
      <c r="C13" s="147"/>
      <c r="D13" s="147"/>
      <c r="E13" s="147"/>
    </row>
    <row r="14" spans="1:30" ht="14.25" customHeight="1" x14ac:dyDescent="0.2">
      <c r="A14" s="154" t="s">
        <v>158</v>
      </c>
      <c r="B14" s="205" t="s">
        <v>49</v>
      </c>
      <c r="C14" s="205"/>
      <c r="D14" s="205" t="s">
        <v>161</v>
      </c>
      <c r="E14" s="205"/>
    </row>
    <row r="15" spans="1:30" ht="12.75" customHeight="1" x14ac:dyDescent="0.2">
      <c r="A15" s="155">
        <v>1</v>
      </c>
      <c r="B15" s="207" t="s">
        <v>169</v>
      </c>
      <c r="C15" s="207"/>
      <c r="D15" s="206">
        <v>26214000</v>
      </c>
      <c r="E15" s="206"/>
    </row>
    <row r="16" spans="1:30" ht="12.75" customHeight="1" x14ac:dyDescent="0.2">
      <c r="A16" s="155">
        <v>2</v>
      </c>
      <c r="B16" s="207" t="s">
        <v>170</v>
      </c>
      <c r="C16" s="207"/>
      <c r="D16" s="206">
        <v>28130400</v>
      </c>
      <c r="E16" s="206"/>
      <c r="AD16" s="94"/>
    </row>
    <row r="17" spans="1:30" ht="12.75" customHeight="1" x14ac:dyDescent="0.2">
      <c r="A17" s="188">
        <v>3</v>
      </c>
      <c r="B17" s="207" t="s">
        <v>171</v>
      </c>
      <c r="C17" s="207"/>
      <c r="D17" s="206">
        <v>28344000</v>
      </c>
      <c r="E17" s="206"/>
      <c r="AD17" s="94"/>
    </row>
    <row r="18" spans="1:30" ht="12.75" customHeight="1" x14ac:dyDescent="0.2">
      <c r="A18" s="188">
        <v>4</v>
      </c>
      <c r="B18" s="207" t="s">
        <v>172</v>
      </c>
      <c r="C18" s="207"/>
      <c r="D18" s="206">
        <v>30215898</v>
      </c>
      <c r="E18" s="206"/>
    </row>
    <row r="19" spans="1:30" ht="12" customHeight="1" x14ac:dyDescent="0.2">
      <c r="A19" s="188">
        <v>5</v>
      </c>
      <c r="B19" s="207" t="s">
        <v>173</v>
      </c>
      <c r="C19" s="207"/>
      <c r="D19" s="206">
        <v>32566435.920000002</v>
      </c>
      <c r="E19" s="206"/>
    </row>
    <row r="20" spans="1:30" ht="12.75" customHeight="1" x14ac:dyDescent="0.2">
      <c r="A20" s="188">
        <v>6</v>
      </c>
      <c r="B20" s="207" t="s">
        <v>174</v>
      </c>
      <c r="C20" s="207"/>
      <c r="D20" s="206">
        <v>33511620</v>
      </c>
      <c r="E20" s="206"/>
    </row>
    <row r="21" spans="1:30" ht="11.25" customHeight="1" x14ac:dyDescent="0.2">
      <c r="A21" s="188">
        <v>7</v>
      </c>
      <c r="B21" s="207" t="s">
        <v>175</v>
      </c>
      <c r="C21" s="207"/>
      <c r="D21" s="206">
        <v>33573336</v>
      </c>
      <c r="E21" s="206"/>
    </row>
    <row r="22" spans="1:30" ht="16.5" customHeight="1" x14ac:dyDescent="0.2">
      <c r="A22" s="209"/>
      <c r="B22" s="210"/>
      <c r="C22" s="210"/>
      <c r="D22" s="210"/>
      <c r="E22" s="211"/>
    </row>
    <row r="23" spans="1:30" ht="46.5" customHeight="1" x14ac:dyDescent="0.2">
      <c r="A23" s="215" t="s">
        <v>162</v>
      </c>
      <c r="B23" s="215"/>
      <c r="C23" s="215"/>
      <c r="D23" s="215"/>
      <c r="E23" s="215"/>
    </row>
    <row r="24" spans="1:30" ht="15" customHeight="1" x14ac:dyDescent="0.2">
      <c r="A24" s="214"/>
      <c r="B24" s="214"/>
      <c r="C24" s="214"/>
      <c r="D24" s="214"/>
      <c r="E24" s="214"/>
    </row>
    <row r="25" spans="1:30" ht="21" customHeight="1" x14ac:dyDescent="0.25">
      <c r="A25" s="147"/>
      <c r="B25" s="213"/>
      <c r="C25" s="213"/>
      <c r="D25" s="213"/>
      <c r="E25" s="147"/>
    </row>
    <row r="26" spans="1:30" ht="21" customHeight="1" x14ac:dyDescent="0.2">
      <c r="A26" s="138"/>
      <c r="B26" s="139"/>
      <c r="C26" s="139"/>
      <c r="D26" s="139"/>
      <c r="E26" s="138"/>
    </row>
    <row r="27" spans="1:30" ht="15.75" x14ac:dyDescent="0.2">
      <c r="A27" s="208"/>
      <c r="B27" s="208"/>
      <c r="C27" s="208"/>
      <c r="D27" s="208"/>
      <c r="E27" s="208"/>
      <c r="AB27" s="90" t="s">
        <v>79</v>
      </c>
    </row>
    <row r="28" spans="1:30" ht="15" x14ac:dyDescent="0.2">
      <c r="A28" s="4"/>
      <c r="B28" s="212"/>
      <c r="C28" s="212"/>
      <c r="D28" s="212"/>
      <c r="E28" s="4"/>
      <c r="AB28" s="90" t="s">
        <v>80</v>
      </c>
    </row>
    <row r="29" spans="1:30" ht="14.25" x14ac:dyDescent="0.2">
      <c r="AB29" s="90" t="s">
        <v>81</v>
      </c>
    </row>
    <row r="30" spans="1:30" ht="14.25" x14ac:dyDescent="0.2">
      <c r="AB30" s="90" t="s">
        <v>82</v>
      </c>
    </row>
    <row r="31" spans="1:30" ht="28.5" x14ac:dyDescent="0.2">
      <c r="AB31" s="91" t="s">
        <v>83</v>
      </c>
    </row>
    <row r="32" spans="1:30" ht="14.25" x14ac:dyDescent="0.2">
      <c r="C32" s="2"/>
      <c r="AB32" s="91" t="s">
        <v>84</v>
      </c>
    </row>
    <row r="33" spans="3:28" ht="28.5" x14ac:dyDescent="0.2">
      <c r="C33" s="46"/>
      <c r="AB33" s="91" t="s">
        <v>85</v>
      </c>
    </row>
    <row r="34" spans="3:28" ht="14.25" x14ac:dyDescent="0.2">
      <c r="AB34" s="91" t="s">
        <v>86</v>
      </c>
    </row>
    <row r="35" spans="3:28" ht="14.25" x14ac:dyDescent="0.2">
      <c r="AB35" s="91" t="s">
        <v>87</v>
      </c>
    </row>
    <row r="36" spans="3:28" ht="14.25" x14ac:dyDescent="0.2">
      <c r="AB36" s="91" t="s">
        <v>88</v>
      </c>
    </row>
    <row r="37" spans="3:28" ht="20.25" customHeight="1" x14ac:dyDescent="0.2">
      <c r="AB37" s="91" t="s">
        <v>89</v>
      </c>
    </row>
    <row r="38" spans="3:28" ht="14.25" x14ac:dyDescent="0.2">
      <c r="AB38" s="91" t="s">
        <v>90</v>
      </c>
    </row>
    <row r="39" spans="3:28" ht="28.5" x14ac:dyDescent="0.2">
      <c r="AB39" s="91" t="s">
        <v>91</v>
      </c>
    </row>
    <row r="40" spans="3:28" ht="14.25" x14ac:dyDescent="0.2">
      <c r="AB40" s="91" t="s">
        <v>92</v>
      </c>
    </row>
    <row r="41" spans="3:28" ht="28.5" x14ac:dyDescent="0.2">
      <c r="AB41" s="91" t="s">
        <v>93</v>
      </c>
    </row>
    <row r="42" spans="3:28" ht="14.25" x14ac:dyDescent="0.2">
      <c r="AB42" s="92" t="s">
        <v>94</v>
      </c>
    </row>
    <row r="43" spans="3:28" ht="14.25" x14ac:dyDescent="0.2">
      <c r="AB43" s="92" t="s">
        <v>95</v>
      </c>
    </row>
    <row r="44" spans="3:28" ht="28.5" x14ac:dyDescent="0.2">
      <c r="AB44" s="92" t="s">
        <v>96</v>
      </c>
    </row>
    <row r="45" spans="3:28" ht="14.25" x14ac:dyDescent="0.2">
      <c r="AB45" s="92" t="s">
        <v>97</v>
      </c>
    </row>
    <row r="46" spans="3:28" ht="28.5" x14ac:dyDescent="0.2">
      <c r="AB46" s="92" t="s">
        <v>98</v>
      </c>
    </row>
    <row r="47" spans="3:28" ht="14.25" x14ac:dyDescent="0.2">
      <c r="AB47" s="93" t="s">
        <v>99</v>
      </c>
    </row>
    <row r="48" spans="3:28" ht="14.25" x14ac:dyDescent="0.2">
      <c r="AB48" s="93" t="s">
        <v>100</v>
      </c>
    </row>
    <row r="49" spans="28:28" ht="14.25" x14ac:dyDescent="0.2">
      <c r="AB49" s="93" t="s">
        <v>101</v>
      </c>
    </row>
    <row r="50" spans="28:28" ht="14.25" x14ac:dyDescent="0.2">
      <c r="AB50" s="93" t="s">
        <v>102</v>
      </c>
    </row>
    <row r="51" spans="28:28" ht="14.25" x14ac:dyDescent="0.2">
      <c r="AB51" s="90" t="s">
        <v>103</v>
      </c>
    </row>
    <row r="52" spans="28:28" ht="14.25" x14ac:dyDescent="0.2">
      <c r="AB52" s="90" t="s">
        <v>104</v>
      </c>
    </row>
    <row r="53" spans="28:28" ht="14.25" x14ac:dyDescent="0.2">
      <c r="AB53" s="90" t="s">
        <v>105</v>
      </c>
    </row>
    <row r="54" spans="28:28" ht="14.25" x14ac:dyDescent="0.2">
      <c r="AB54" s="90" t="s">
        <v>106</v>
      </c>
    </row>
  </sheetData>
  <sheetProtection formatRows="0"/>
  <mergeCells count="29">
    <mergeCell ref="B28:D28"/>
    <mergeCell ref="B25:D25"/>
    <mergeCell ref="A24:E24"/>
    <mergeCell ref="B16:C16"/>
    <mergeCell ref="D16:E16"/>
    <mergeCell ref="A23:E23"/>
    <mergeCell ref="B18:C18"/>
    <mergeCell ref="D18:E18"/>
    <mergeCell ref="B17:C17"/>
    <mergeCell ref="D17:E17"/>
    <mergeCell ref="B19:C19"/>
    <mergeCell ref="D19:E19"/>
    <mergeCell ref="B20:C20"/>
    <mergeCell ref="D20:E20"/>
    <mergeCell ref="B21:C21"/>
    <mergeCell ref="B14:C14"/>
    <mergeCell ref="D14:E14"/>
    <mergeCell ref="D15:E15"/>
    <mergeCell ref="B15:C15"/>
    <mergeCell ref="A27:E27"/>
    <mergeCell ref="D21:E21"/>
    <mergeCell ref="A22:E22"/>
    <mergeCell ref="A6:E6"/>
    <mergeCell ref="A12:B12"/>
    <mergeCell ref="A10:D10"/>
    <mergeCell ref="A8:E8"/>
    <mergeCell ref="D7:E7"/>
    <mergeCell ref="B7:C7"/>
    <mergeCell ref="B9:E9"/>
  </mergeCells>
  <dataValidations count="1">
    <dataValidation type="list" allowBlank="1" showInputMessage="1" showErrorMessage="1" sqref="B7">
      <formula1>#REF!</formula1>
    </dataValidation>
  </dataValidations>
  <printOptions horizontalCentered="1" verticalCentered="1"/>
  <pageMargins left="0.70866141732283472" right="0.70866141732283472" top="0.74803149606299213" bottom="0.74803149606299213" header="0.31496062992125984" footer="0.31496062992125984"/>
  <pageSetup scale="97"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P57"/>
  <sheetViews>
    <sheetView topLeftCell="A34" zoomScale="120" zoomScaleNormal="120" workbookViewId="0">
      <selection activeCell="E32" sqref="E32:F32"/>
    </sheetView>
  </sheetViews>
  <sheetFormatPr baseColWidth="10" defaultRowHeight="12.75" x14ac:dyDescent="0.2"/>
  <cols>
    <col min="1" max="1" width="50.28515625" style="18" customWidth="1"/>
    <col min="2" max="2" width="19.5703125" style="18" customWidth="1"/>
    <col min="3" max="3" width="13.7109375" style="18" customWidth="1"/>
    <col min="4" max="4" width="0" style="18" hidden="1" customWidth="1"/>
    <col min="5" max="5" width="13.5703125" style="18" customWidth="1"/>
    <col min="6" max="6" width="25.28515625" style="18" customWidth="1"/>
    <col min="7" max="7" width="18.28515625" style="18" hidden="1" customWidth="1"/>
    <col min="8" max="8" width="20.85546875" style="18" hidden="1" customWidth="1"/>
    <col min="9" max="9" width="11.42578125" style="18" hidden="1" customWidth="1"/>
    <col min="10" max="10" width="15.140625" style="18" hidden="1" customWidth="1"/>
    <col min="11" max="15" width="11.42578125" style="18" hidden="1" customWidth="1"/>
    <col min="16" max="16" width="9.42578125" style="18" hidden="1" customWidth="1"/>
    <col min="17" max="17" width="30.140625" style="18" customWidth="1"/>
    <col min="18" max="26" width="11.42578125" style="18" customWidth="1"/>
    <col min="27" max="16384" width="11.42578125" style="18"/>
  </cols>
  <sheetData>
    <row r="2" spans="1:10" x14ac:dyDescent="0.2">
      <c r="A2"/>
    </row>
    <row r="5" spans="1:10" x14ac:dyDescent="0.2">
      <c r="C5" s="19"/>
      <c r="D5" s="19"/>
      <c r="E5" s="19"/>
      <c r="F5" s="20"/>
    </row>
    <row r="6" spans="1:10" ht="7.5" customHeight="1" x14ac:dyDescent="0.2">
      <c r="C6" s="19"/>
      <c r="D6" s="19"/>
      <c r="E6" s="19"/>
      <c r="F6" s="20"/>
    </row>
    <row r="7" spans="1:10" ht="9.75" customHeight="1" x14ac:dyDescent="0.2">
      <c r="A7" s="217" t="str">
        <f>+'Acta de cierre y listado'!R7</f>
        <v xml:space="preserve">MINIMA CUANTÍA N° </v>
      </c>
      <c r="B7" s="217"/>
      <c r="C7" s="217"/>
      <c r="D7" s="217"/>
      <c r="E7" s="218" t="str">
        <f>+'Acta de cierre y listado'!S7</f>
        <v>23 DE 2022</v>
      </c>
      <c r="F7" s="218"/>
      <c r="G7" s="107"/>
    </row>
    <row r="8" spans="1:10" ht="12" customHeight="1" x14ac:dyDescent="0.2">
      <c r="A8" s="219" t="s">
        <v>2</v>
      </c>
      <c r="B8" s="219"/>
      <c r="C8" s="219"/>
      <c r="D8" s="219"/>
      <c r="E8" s="219"/>
      <c r="F8" s="219"/>
      <c r="G8" s="107"/>
    </row>
    <row r="9" spans="1:10" ht="29.25" customHeight="1" x14ac:dyDescent="0.2">
      <c r="A9" s="163" t="s">
        <v>36</v>
      </c>
      <c r="B9" s="220" t="str">
        <f>+'Acta de cierre y listado'!B9:E9</f>
        <v>Suministro de elementos de dotación de vestuario para los funcionarios de la Superintendencia de Industria y Comercio, que por ley tengan derecho</v>
      </c>
      <c r="C9" s="220"/>
      <c r="D9" s="220"/>
      <c r="E9" s="220"/>
      <c r="F9" s="220"/>
      <c r="G9" s="107"/>
    </row>
    <row r="10" spans="1:10" ht="10.5" customHeight="1" x14ac:dyDescent="0.2">
      <c r="A10" s="221" t="s">
        <v>163</v>
      </c>
      <c r="B10" s="221"/>
      <c r="C10" s="221"/>
      <c r="D10" s="221"/>
      <c r="E10" s="221"/>
      <c r="F10" s="162">
        <v>33513336</v>
      </c>
      <c r="G10" s="107"/>
      <c r="H10" s="29">
        <f>ROUNDDOWN(F10*10%,0)</f>
        <v>3351333</v>
      </c>
    </row>
    <row r="11" spans="1:10" ht="12" customHeight="1" x14ac:dyDescent="0.2">
      <c r="A11" s="222" t="s">
        <v>14</v>
      </c>
      <c r="B11" s="222"/>
      <c r="C11" s="222"/>
      <c r="D11" s="222"/>
      <c r="E11" s="222"/>
      <c r="F11" s="164" t="str">
        <f>+'Acta de cierre y listado'!C12</f>
        <v>29 de julio de 2022</v>
      </c>
      <c r="G11" s="107"/>
    </row>
    <row r="12" spans="1:10" ht="12" customHeight="1" x14ac:dyDescent="0.2">
      <c r="A12" s="223" t="s">
        <v>40</v>
      </c>
      <c r="B12" s="223"/>
      <c r="C12" s="223"/>
      <c r="D12" s="223"/>
      <c r="E12" s="223"/>
      <c r="F12" s="223"/>
      <c r="G12" s="107"/>
    </row>
    <row r="13" spans="1:10" ht="13.5" customHeight="1" x14ac:dyDescent="0.2">
      <c r="A13" s="224" t="str">
        <f>'Acta de cierre y listado'!B15</f>
        <v>ROSARIO VANEGAS NIETO</v>
      </c>
      <c r="B13" s="224"/>
      <c r="C13" s="224"/>
      <c r="D13" s="224"/>
      <c r="E13" s="224"/>
      <c r="F13" s="224"/>
      <c r="G13" s="107"/>
      <c r="J13" s="18">
        <v>1</v>
      </c>
    </row>
    <row r="14" spans="1:10" ht="13.5" customHeight="1" x14ac:dyDescent="0.2">
      <c r="A14" s="165" t="s">
        <v>66</v>
      </c>
      <c r="B14" s="225" t="s">
        <v>21</v>
      </c>
      <c r="C14" s="225"/>
      <c r="D14" s="166"/>
      <c r="E14" s="226" t="s">
        <v>15</v>
      </c>
      <c r="F14" s="226"/>
      <c r="G14" s="107"/>
      <c r="J14" s="18">
        <v>0</v>
      </c>
    </row>
    <row r="15" spans="1:10" ht="14.25" customHeight="1" x14ac:dyDescent="0.2">
      <c r="A15" s="167" t="s">
        <v>22</v>
      </c>
      <c r="B15" s="189" t="s">
        <v>7</v>
      </c>
      <c r="C15" s="187" t="str">
        <f>IF(B15=H23,$H$15,IF(B15=H24,$H$18,IF(B15=H25,$H$19)))</f>
        <v>NO APLICA</v>
      </c>
      <c r="D15" s="168"/>
      <c r="E15" s="227"/>
      <c r="F15" s="227"/>
      <c r="G15" s="107">
        <f>IF($C$15=H27,J13,J14)</f>
        <v>0</v>
      </c>
      <c r="H15" s="32" t="s">
        <v>0</v>
      </c>
      <c r="I15" s="18">
        <v>30</v>
      </c>
      <c r="J15" s="24" t="e">
        <f>DAYS360(B23,F11)</f>
        <v>#VALUE!</v>
      </c>
    </row>
    <row r="16" spans="1:10" ht="12" customHeight="1" x14ac:dyDescent="0.2">
      <c r="A16" s="167" t="s">
        <v>166</v>
      </c>
      <c r="B16" s="189" t="s">
        <v>24</v>
      </c>
      <c r="C16" s="187" t="str">
        <f>IF(B16=H23,$H$15,IF(B16=H24,$H$18,IF(B16=I24,$H$32)))</f>
        <v>CUMPLE</v>
      </c>
      <c r="D16" s="168"/>
      <c r="E16" s="216"/>
      <c r="F16" s="216"/>
      <c r="G16" s="107">
        <f>IF($C$16=H27,J13,J14)</f>
        <v>0</v>
      </c>
      <c r="H16" s="32"/>
      <c r="J16" s="24"/>
    </row>
    <row r="17" spans="1:14" ht="14.25" customHeight="1" x14ac:dyDescent="0.2">
      <c r="A17" s="167" t="s">
        <v>31</v>
      </c>
      <c r="B17" s="189" t="s">
        <v>24</v>
      </c>
      <c r="C17" s="187" t="str">
        <f>IF(B17=H24,$H$18,IF(B17=H23,$H15))</f>
        <v>CUMPLE</v>
      </c>
      <c r="D17" s="168"/>
      <c r="E17" s="230"/>
      <c r="F17" s="230"/>
      <c r="G17" s="107">
        <f>IF($C$17=H27,J13,J14)</f>
        <v>0</v>
      </c>
      <c r="H17" s="32"/>
      <c r="J17" s="24"/>
    </row>
    <row r="18" spans="1:14" ht="19.5" hidden="1" customHeight="1" thickTop="1" thickBot="1" x14ac:dyDescent="0.25">
      <c r="A18" s="169"/>
      <c r="B18" s="189"/>
      <c r="C18" s="187" t="b">
        <f>IF(B18=H23,$H$15,IF(B18=H24,$H$18,IF(B18=H24,$H$19)))</f>
        <v>0</v>
      </c>
      <c r="D18" s="170"/>
      <c r="E18" s="227"/>
      <c r="F18" s="227"/>
      <c r="G18" s="107"/>
      <c r="H18" s="32" t="s">
        <v>1</v>
      </c>
      <c r="I18" s="18">
        <v>91</v>
      </c>
      <c r="J18" s="24" t="e">
        <f>DAYS360(F11,B29)+1</f>
        <v>#VALUE!</v>
      </c>
    </row>
    <row r="19" spans="1:14" ht="6" hidden="1" customHeight="1" x14ac:dyDescent="0.2">
      <c r="A19" s="169"/>
      <c r="B19" s="189"/>
      <c r="C19" s="187" t="b">
        <f>IF(B19=H23,$H$15,IF(B19=H24,$H18))</f>
        <v>0</v>
      </c>
      <c r="D19" s="170"/>
      <c r="E19" s="227"/>
      <c r="F19" s="227"/>
      <c r="G19" s="107">
        <f>IF($C$19=H27,J13,J14)</f>
        <v>0</v>
      </c>
      <c r="H19" s="32" t="s">
        <v>7</v>
      </c>
      <c r="I19" s="18">
        <v>30</v>
      </c>
      <c r="J19" s="24" t="e">
        <f>DAYS360(B33,F11)+1</f>
        <v>#VALUE!</v>
      </c>
    </row>
    <row r="20" spans="1:14" ht="12.75" customHeight="1" x14ac:dyDescent="0.2">
      <c r="A20" s="169" t="s">
        <v>116</v>
      </c>
      <c r="B20" s="231" t="s">
        <v>7</v>
      </c>
      <c r="C20" s="231"/>
      <c r="D20" s="170"/>
      <c r="E20" s="227"/>
      <c r="F20" s="227"/>
      <c r="G20" s="107">
        <f>IF($B$20=H27,J13,J14)</f>
        <v>0</v>
      </c>
      <c r="H20" s="32" t="s">
        <v>7</v>
      </c>
      <c r="J20" s="24"/>
    </row>
    <row r="21" spans="1:14" ht="22.5" customHeight="1" x14ac:dyDescent="0.2">
      <c r="A21" s="169" t="s">
        <v>32</v>
      </c>
      <c r="B21" s="228" t="s">
        <v>20</v>
      </c>
      <c r="C21" s="228"/>
      <c r="D21" s="170"/>
      <c r="E21" s="227"/>
      <c r="F21" s="227"/>
      <c r="G21" s="107"/>
      <c r="H21" s="32" t="s">
        <v>20</v>
      </c>
      <c r="J21" s="24" t="e">
        <f>DAYS360(B33,F11)</f>
        <v>#VALUE!</v>
      </c>
    </row>
    <row r="22" spans="1:14" ht="17.25" customHeight="1" x14ac:dyDescent="0.2">
      <c r="A22" s="232" t="s">
        <v>67</v>
      </c>
      <c r="B22" s="190" t="s">
        <v>30</v>
      </c>
      <c r="C22" s="233" t="s">
        <v>0</v>
      </c>
      <c r="D22" s="234"/>
      <c r="E22" s="216" t="s">
        <v>176</v>
      </c>
      <c r="F22" s="216"/>
      <c r="G22" s="235">
        <f>IF($C$22=H27,J13,J14)</f>
        <v>0</v>
      </c>
      <c r="H22" s="32" t="s">
        <v>25</v>
      </c>
    </row>
    <row r="23" spans="1:14" ht="24.75" customHeight="1" x14ac:dyDescent="0.2">
      <c r="A23" s="232"/>
      <c r="B23" s="191">
        <v>44694</v>
      </c>
      <c r="C23" s="233"/>
      <c r="D23" s="234"/>
      <c r="E23" s="216"/>
      <c r="F23" s="216"/>
      <c r="G23" s="235"/>
      <c r="H23" s="32" t="s">
        <v>24</v>
      </c>
      <c r="K23" s="26"/>
      <c r="N23" s="18" t="s">
        <v>25</v>
      </c>
    </row>
    <row r="24" spans="1:14" ht="28.5" customHeight="1" x14ac:dyDescent="0.2">
      <c r="A24" s="167" t="s">
        <v>68</v>
      </c>
      <c r="B24" s="228" t="s">
        <v>0</v>
      </c>
      <c r="C24" s="228"/>
      <c r="D24" s="170"/>
      <c r="E24" s="216"/>
      <c r="F24" s="229"/>
      <c r="G24" s="107">
        <f>IF($B$24=H27,J13,J14)</f>
        <v>0</v>
      </c>
      <c r="H24" s="32" t="s">
        <v>26</v>
      </c>
      <c r="K24" s="27"/>
      <c r="N24" s="32" t="s">
        <v>27</v>
      </c>
    </row>
    <row r="25" spans="1:14" ht="12.75" customHeight="1" x14ac:dyDescent="0.2">
      <c r="A25" s="167" t="s">
        <v>69</v>
      </c>
      <c r="B25" s="228" t="s">
        <v>28</v>
      </c>
      <c r="C25" s="228"/>
      <c r="D25" s="171"/>
      <c r="E25" s="227"/>
      <c r="F25" s="227"/>
      <c r="G25" s="107">
        <f>IF($B$25=H27,J13,J14)</f>
        <v>0</v>
      </c>
      <c r="H25" s="32" t="s">
        <v>7</v>
      </c>
      <c r="K25" s="27"/>
      <c r="N25" s="32" t="s">
        <v>20</v>
      </c>
    </row>
    <row r="26" spans="1:14" ht="11.25" customHeight="1" x14ac:dyDescent="0.2">
      <c r="A26" s="167" t="s">
        <v>70</v>
      </c>
      <c r="B26" s="228" t="s">
        <v>7</v>
      </c>
      <c r="C26" s="228"/>
      <c r="D26" s="172"/>
      <c r="E26" s="227"/>
      <c r="F26" s="227"/>
      <c r="G26" s="107">
        <f>IF($B$26=H27,J13,J14)</f>
        <v>0</v>
      </c>
      <c r="H26" s="32" t="s">
        <v>0</v>
      </c>
      <c r="K26" s="26"/>
      <c r="N26" s="32" t="s">
        <v>8</v>
      </c>
    </row>
    <row r="27" spans="1:14" ht="10.5" customHeight="1" x14ac:dyDescent="0.2">
      <c r="A27" s="167" t="s">
        <v>71</v>
      </c>
      <c r="B27" s="228" t="s">
        <v>7</v>
      </c>
      <c r="C27" s="228"/>
      <c r="D27" s="172"/>
      <c r="E27" s="227"/>
      <c r="F27" s="227"/>
      <c r="G27" s="107">
        <f>IF($B$27=H27,J13,J14)</f>
        <v>0</v>
      </c>
      <c r="H27" s="32" t="s">
        <v>1</v>
      </c>
      <c r="N27" s="32" t="s">
        <v>11</v>
      </c>
    </row>
    <row r="28" spans="1:14" ht="15.75" customHeight="1" x14ac:dyDescent="0.2">
      <c r="A28" s="169" t="s">
        <v>46</v>
      </c>
      <c r="B28" s="228" t="s">
        <v>7</v>
      </c>
      <c r="C28" s="228"/>
      <c r="D28" s="234"/>
      <c r="E28" s="227"/>
      <c r="F28" s="227"/>
      <c r="G28" s="124">
        <f>IF($B$28=H22,J13,J14)</f>
        <v>0</v>
      </c>
      <c r="H28" s="32" t="s">
        <v>28</v>
      </c>
    </row>
    <row r="29" spans="1:14" ht="12" customHeight="1" x14ac:dyDescent="0.2">
      <c r="A29" s="169" t="s">
        <v>107</v>
      </c>
      <c r="B29" s="192"/>
      <c r="C29" s="187" t="str">
        <f>IF(B28=H19,H20,IF(J18&lt;$I$18,$H$18,$H$15))</f>
        <v>NO APLICA</v>
      </c>
      <c r="D29" s="234"/>
      <c r="E29" s="227"/>
      <c r="F29" s="227"/>
      <c r="G29" s="124">
        <f>IF($C$29=H27,J13,J14)</f>
        <v>0</v>
      </c>
      <c r="H29" s="32" t="s">
        <v>8</v>
      </c>
    </row>
    <row r="30" spans="1:14" ht="13.5" customHeight="1" x14ac:dyDescent="0.2">
      <c r="A30" s="169" t="s">
        <v>108</v>
      </c>
      <c r="B30" s="193"/>
      <c r="C30" s="187" t="str">
        <f>IF(B28=H19,H20,IF(B30&lt;$H$10,$H$18,$H$15))</f>
        <v>NO APLICA</v>
      </c>
      <c r="D30" s="234"/>
      <c r="E30" s="227"/>
      <c r="F30" s="227"/>
      <c r="G30" s="124">
        <f>IF($C$30=H27,J13,J14)</f>
        <v>0</v>
      </c>
      <c r="H30" s="32" t="s">
        <v>11</v>
      </c>
      <c r="I30" s="32"/>
    </row>
    <row r="31" spans="1:14" ht="17.25" hidden="1" customHeight="1" x14ac:dyDescent="0.2">
      <c r="A31" s="169" t="s">
        <v>109</v>
      </c>
      <c r="B31" s="228" t="s">
        <v>7</v>
      </c>
      <c r="C31" s="228"/>
      <c r="D31" s="172"/>
      <c r="E31" s="227"/>
      <c r="F31" s="227"/>
      <c r="G31" s="107">
        <f>IF($B$31=H27,J13,J14)</f>
        <v>0</v>
      </c>
    </row>
    <row r="32" spans="1:14" ht="114.75" customHeight="1" x14ac:dyDescent="0.2">
      <c r="A32" s="167" t="s">
        <v>147</v>
      </c>
      <c r="B32" s="228" t="s">
        <v>0</v>
      </c>
      <c r="C32" s="228"/>
      <c r="D32" s="174"/>
      <c r="E32" s="236" t="s">
        <v>179</v>
      </c>
      <c r="F32" s="236"/>
      <c r="G32" s="107">
        <f>IF($B$32=H27,J13,J14)</f>
        <v>0</v>
      </c>
      <c r="H32" s="18" t="b">
        <v>0</v>
      </c>
    </row>
    <row r="33" spans="1:11" ht="22.5" customHeight="1" x14ac:dyDescent="0.2">
      <c r="A33" s="169" t="s">
        <v>164</v>
      </c>
      <c r="B33" s="192"/>
      <c r="C33" s="187" t="s">
        <v>7</v>
      </c>
      <c r="D33" s="175"/>
      <c r="E33" s="238"/>
      <c r="F33" s="238"/>
      <c r="G33" s="107">
        <f>IF(C33=H27,J13,J14)</f>
        <v>0</v>
      </c>
    </row>
    <row r="34" spans="1:11" ht="15.75" customHeight="1" x14ac:dyDescent="0.2">
      <c r="A34" s="169" t="s">
        <v>148</v>
      </c>
      <c r="B34" s="231"/>
      <c r="C34" s="231"/>
      <c r="D34" s="175"/>
      <c r="E34" s="238"/>
      <c r="F34" s="238"/>
      <c r="G34" s="107">
        <f>IF($B$34=H27,J13,J14)</f>
        <v>0</v>
      </c>
    </row>
    <row r="35" spans="1:11" ht="12.75" customHeight="1" x14ac:dyDescent="0.2">
      <c r="A35" s="169" t="s">
        <v>149</v>
      </c>
      <c r="B35" s="189" t="s">
        <v>25</v>
      </c>
      <c r="C35" s="189" t="s">
        <v>0</v>
      </c>
      <c r="D35" s="174"/>
      <c r="E35" s="239" t="s">
        <v>159</v>
      </c>
      <c r="F35" s="239"/>
      <c r="G35" s="107">
        <f>IF($C$35=H27,J13,J14)</f>
        <v>0</v>
      </c>
    </row>
    <row r="36" spans="1:11" ht="19.5" hidden="1" customHeight="1" x14ac:dyDescent="0.2">
      <c r="A36" s="167" t="s">
        <v>72</v>
      </c>
      <c r="B36" s="189"/>
      <c r="C36" s="187"/>
      <c r="D36" s="176"/>
      <c r="E36" s="239"/>
      <c r="F36" s="239"/>
      <c r="G36" s="107"/>
    </row>
    <row r="37" spans="1:11" ht="19.5" hidden="1" customHeight="1" x14ac:dyDescent="0.2">
      <c r="A37" s="169"/>
      <c r="B37" s="189"/>
      <c r="C37" s="187"/>
      <c r="D37" s="176"/>
      <c r="E37" s="239"/>
      <c r="F37" s="239"/>
      <c r="G37" s="107"/>
    </row>
    <row r="38" spans="1:11" ht="19.5" hidden="1" customHeight="1" x14ac:dyDescent="0.2">
      <c r="A38" s="169"/>
      <c r="B38" s="189"/>
      <c r="C38" s="187"/>
      <c r="D38" s="176"/>
      <c r="E38" s="239"/>
      <c r="F38" s="239"/>
      <c r="G38" s="107"/>
    </row>
    <row r="39" spans="1:11" ht="19.5" hidden="1" customHeight="1" x14ac:dyDescent="0.2">
      <c r="A39" s="169"/>
      <c r="B39" s="189"/>
      <c r="C39" s="187"/>
      <c r="D39" s="176"/>
      <c r="E39" s="239"/>
      <c r="F39" s="239"/>
      <c r="G39" s="107"/>
      <c r="H39" s="108"/>
    </row>
    <row r="40" spans="1:11" ht="12.75" customHeight="1" x14ac:dyDescent="0.2">
      <c r="A40" s="169" t="s">
        <v>154</v>
      </c>
      <c r="B40" s="189" t="s">
        <v>25</v>
      </c>
      <c r="C40" s="189" t="s">
        <v>0</v>
      </c>
      <c r="D40" s="174"/>
      <c r="E40" s="239" t="s">
        <v>159</v>
      </c>
      <c r="F40" s="239"/>
      <c r="G40" s="107">
        <f>IF($C$40=H27,J13,J14)</f>
        <v>0</v>
      </c>
      <c r="H40" s="75"/>
    </row>
    <row r="41" spans="1:11" ht="19.5" hidden="1" customHeight="1" thickTop="1" thickBot="1" x14ac:dyDescent="0.25">
      <c r="A41" s="169" t="s">
        <v>115</v>
      </c>
      <c r="B41" s="228" t="s">
        <v>7</v>
      </c>
      <c r="C41" s="228"/>
      <c r="D41" s="174"/>
      <c r="E41" s="227"/>
      <c r="F41" s="227"/>
      <c r="G41" s="107">
        <f>IF($B$41=H22,J13,J14)</f>
        <v>0</v>
      </c>
      <c r="H41" s="75"/>
    </row>
    <row r="42" spans="1:11" ht="19.5" hidden="1" customHeight="1" x14ac:dyDescent="0.2">
      <c r="A42" s="169"/>
      <c r="B42" s="181"/>
      <c r="C42" s="187"/>
      <c r="D42" s="173"/>
      <c r="E42" s="177"/>
      <c r="F42" s="177"/>
      <c r="G42" s="107"/>
      <c r="H42" s="75"/>
    </row>
    <row r="43" spans="1:11" ht="19.5" hidden="1" customHeight="1" x14ac:dyDescent="0.2">
      <c r="A43" s="169"/>
      <c r="B43" s="181"/>
      <c r="C43" s="187"/>
      <c r="D43" s="173"/>
      <c r="E43" s="177"/>
      <c r="F43" s="177"/>
      <c r="G43" s="107"/>
      <c r="H43" s="75"/>
    </row>
    <row r="44" spans="1:11" ht="19.5" hidden="1" customHeight="1" x14ac:dyDescent="0.2">
      <c r="A44" s="169"/>
      <c r="B44" s="181"/>
      <c r="C44" s="187"/>
      <c r="D44" s="173"/>
      <c r="E44" s="177"/>
      <c r="F44" s="177"/>
      <c r="G44" s="107"/>
      <c r="H44" s="75"/>
    </row>
    <row r="45" spans="1:11" ht="19.5" hidden="1" customHeight="1" x14ac:dyDescent="0.2">
      <c r="A45" s="169"/>
      <c r="B45" s="181"/>
      <c r="C45" s="187"/>
      <c r="D45" s="173"/>
      <c r="E45" s="177"/>
      <c r="F45" s="177"/>
      <c r="G45" s="107"/>
      <c r="H45" s="75"/>
    </row>
    <row r="46" spans="1:11" ht="19.5" hidden="1" customHeight="1" x14ac:dyDescent="0.2">
      <c r="A46" s="167"/>
      <c r="B46" s="181"/>
      <c r="C46" s="187"/>
      <c r="D46" s="173"/>
      <c r="E46" s="237"/>
      <c r="F46" s="237"/>
      <c r="G46" s="107"/>
    </row>
    <row r="47" spans="1:11" ht="18" hidden="1" customHeight="1" x14ac:dyDescent="0.2">
      <c r="A47" s="178"/>
      <c r="B47" s="182"/>
      <c r="C47" s="187"/>
      <c r="D47" s="173"/>
      <c r="E47" s="237"/>
      <c r="F47" s="237"/>
      <c r="G47" s="107"/>
    </row>
    <row r="48" spans="1:11" ht="19.5" hidden="1" customHeight="1" x14ac:dyDescent="0.2">
      <c r="A48" s="173"/>
      <c r="B48" s="187"/>
      <c r="C48" s="187"/>
      <c r="D48" s="173"/>
      <c r="E48" s="233"/>
      <c r="F48" s="233"/>
      <c r="G48" s="107"/>
      <c r="H48" s="26"/>
      <c r="I48" s="26"/>
      <c r="J48" s="26"/>
      <c r="K48" s="26"/>
    </row>
    <row r="49" spans="1:15" ht="13.5" customHeight="1" x14ac:dyDescent="0.2">
      <c r="A49" s="179" t="s">
        <v>150</v>
      </c>
      <c r="B49" s="187" t="s">
        <v>20</v>
      </c>
      <c r="C49" s="189" t="s">
        <v>0</v>
      </c>
      <c r="D49" s="173"/>
      <c r="E49" s="242"/>
      <c r="F49" s="243"/>
      <c r="G49" s="107"/>
      <c r="H49" s="26"/>
      <c r="I49" s="26"/>
      <c r="J49" s="26"/>
      <c r="K49" s="26"/>
    </row>
    <row r="50" spans="1:15" ht="12" customHeight="1" x14ac:dyDescent="0.2">
      <c r="A50" s="179" t="s">
        <v>151</v>
      </c>
      <c r="B50" s="187" t="s">
        <v>20</v>
      </c>
      <c r="C50" s="187" t="s">
        <v>123</v>
      </c>
      <c r="D50" s="173"/>
      <c r="E50" s="244" t="s">
        <v>155</v>
      </c>
      <c r="F50" s="245"/>
      <c r="G50" s="136"/>
      <c r="H50" s="26"/>
      <c r="I50" s="26"/>
      <c r="J50" s="26"/>
      <c r="K50" s="26"/>
    </row>
    <row r="51" spans="1:15" ht="10.5" customHeight="1" x14ac:dyDescent="0.2">
      <c r="A51" s="179" t="s">
        <v>152</v>
      </c>
      <c r="B51" s="187" t="s">
        <v>20</v>
      </c>
      <c r="C51" s="187" t="s">
        <v>123</v>
      </c>
      <c r="D51" s="173"/>
      <c r="E51" s="242"/>
      <c r="F51" s="243"/>
      <c r="G51" s="107"/>
      <c r="H51" s="26"/>
      <c r="I51" s="26"/>
      <c r="J51" s="26"/>
      <c r="K51" s="26"/>
    </row>
    <row r="52" spans="1:15" ht="12" customHeight="1" x14ac:dyDescent="0.2">
      <c r="A52" s="179" t="s">
        <v>153</v>
      </c>
      <c r="B52" s="187" t="s">
        <v>20</v>
      </c>
      <c r="C52" s="187" t="s">
        <v>123</v>
      </c>
      <c r="D52" s="173"/>
      <c r="E52" s="244"/>
      <c r="F52" s="245"/>
      <c r="G52" s="136"/>
      <c r="H52" s="26"/>
      <c r="I52" s="26"/>
      <c r="J52" s="26"/>
      <c r="K52" s="26"/>
    </row>
    <row r="53" spans="1:15" ht="9" customHeight="1" x14ac:dyDescent="0.2">
      <c r="A53" s="180" t="s">
        <v>73</v>
      </c>
      <c r="B53" s="240" t="s">
        <v>8</v>
      </c>
      <c r="C53" s="240"/>
      <c r="D53" s="240"/>
      <c r="E53" s="240"/>
      <c r="F53" s="240"/>
      <c r="G53" s="107">
        <f>SUM(G15:G41)</f>
        <v>0</v>
      </c>
      <c r="H53" s="26"/>
      <c r="I53" s="26"/>
      <c r="J53" s="26"/>
      <c r="K53" s="26"/>
    </row>
    <row r="54" spans="1:15" ht="13.5" customHeight="1" x14ac:dyDescent="0.2">
      <c r="A54" s="148"/>
      <c r="B54" s="241"/>
      <c r="C54" s="241"/>
      <c r="D54" s="149"/>
      <c r="E54" s="149"/>
      <c r="F54" s="149"/>
      <c r="G54" s="26"/>
      <c r="H54" s="26"/>
      <c r="I54" s="26"/>
      <c r="J54" s="26"/>
      <c r="K54" s="26"/>
      <c r="O54" s="18" t="str">
        <f>+B53</f>
        <v>HABILITADO</v>
      </c>
    </row>
    <row r="55" spans="1:15" ht="13.5" x14ac:dyDescent="0.25">
      <c r="A55" s="150"/>
      <c r="B55" s="150"/>
      <c r="C55" s="151"/>
      <c r="D55" s="149"/>
      <c r="E55" s="149"/>
      <c r="F55" s="149"/>
      <c r="G55" s="26"/>
      <c r="H55" s="26"/>
      <c r="I55" s="26"/>
      <c r="J55" s="26"/>
      <c r="K55" s="26"/>
    </row>
    <row r="56" spans="1:15" ht="13.5" x14ac:dyDescent="0.25">
      <c r="A56" s="151"/>
      <c r="B56" s="151"/>
      <c r="C56" s="150"/>
      <c r="D56" s="149"/>
      <c r="E56" s="149"/>
      <c r="F56" s="149"/>
      <c r="G56" s="26"/>
      <c r="H56" s="26"/>
      <c r="I56" s="26"/>
      <c r="J56" s="26"/>
      <c r="K56" s="26"/>
    </row>
    <row r="57" spans="1:15" x14ac:dyDescent="0.2">
      <c r="A57" s="152"/>
      <c r="B57" s="152"/>
      <c r="C57" s="151"/>
      <c r="D57" s="149"/>
      <c r="E57" s="149"/>
      <c r="F57" s="149"/>
    </row>
  </sheetData>
  <protectedRanges>
    <protectedRange sqref="B18:C21 B23 B24:C28 B29:B30 D15:D41 C40 B41:C41 B15:B17 B31:C32 C34:C35 C49" name="Rango1"/>
  </protectedRanges>
  <mergeCells count="59">
    <mergeCell ref="B53:F53"/>
    <mergeCell ref="B54:C54"/>
    <mergeCell ref="E47:F47"/>
    <mergeCell ref="E48:F48"/>
    <mergeCell ref="E49:F49"/>
    <mergeCell ref="E50:F50"/>
    <mergeCell ref="E51:F51"/>
    <mergeCell ref="E52:F52"/>
    <mergeCell ref="E46:F46"/>
    <mergeCell ref="E33:F33"/>
    <mergeCell ref="B34:C34"/>
    <mergeCell ref="E34:F34"/>
    <mergeCell ref="E35:F35"/>
    <mergeCell ref="E36:F36"/>
    <mergeCell ref="E37:F37"/>
    <mergeCell ref="E38:F38"/>
    <mergeCell ref="E39:F39"/>
    <mergeCell ref="E40:F40"/>
    <mergeCell ref="B41:C41"/>
    <mergeCell ref="E41:F41"/>
    <mergeCell ref="B32:C32"/>
    <mergeCell ref="E32:F32"/>
    <mergeCell ref="B25:C25"/>
    <mergeCell ref="E25:F25"/>
    <mergeCell ref="B26:C26"/>
    <mergeCell ref="E26:F26"/>
    <mergeCell ref="B27:C27"/>
    <mergeCell ref="E27:F27"/>
    <mergeCell ref="B28:C28"/>
    <mergeCell ref="D28:D30"/>
    <mergeCell ref="E28:F30"/>
    <mergeCell ref="B31:C31"/>
    <mergeCell ref="E31:F31"/>
    <mergeCell ref="A22:A23"/>
    <mergeCell ref="C22:C23"/>
    <mergeCell ref="D22:D23"/>
    <mergeCell ref="E22:F23"/>
    <mergeCell ref="G22:G23"/>
    <mergeCell ref="B24:C24"/>
    <mergeCell ref="E24:F24"/>
    <mergeCell ref="E17:F17"/>
    <mergeCell ref="E18:F18"/>
    <mergeCell ref="E19:F19"/>
    <mergeCell ref="B20:C20"/>
    <mergeCell ref="E20:F20"/>
    <mergeCell ref="B21:C21"/>
    <mergeCell ref="E21:F21"/>
    <mergeCell ref="E16:F16"/>
    <mergeCell ref="A7:D7"/>
    <mergeCell ref="E7:F7"/>
    <mergeCell ref="A8:F8"/>
    <mergeCell ref="B9:F9"/>
    <mergeCell ref="A10:E10"/>
    <mergeCell ref="A11:E11"/>
    <mergeCell ref="A12:F12"/>
    <mergeCell ref="A13:F13"/>
    <mergeCell ref="B14:C14"/>
    <mergeCell ref="E14:F14"/>
    <mergeCell ref="E15:F15"/>
  </mergeCells>
  <conditionalFormatting sqref="B24:C27 C22:C23 C29:C30 C15:C19 B31:C32 B20:C20 D33:D34 C47 A48:A53 C40 C35:C36 B34:C34 B48:F48 B52:D52 B51:E51 B50:D50 B49:E49">
    <cfRule type="containsText" dxfId="39" priority="4" stopIfTrue="1" operator="containsText" text="NO CUMPLE">
      <formula>NOT(ISERROR(SEARCH("NO CUMPLE",A15)))</formula>
    </cfRule>
  </conditionalFormatting>
  <conditionalFormatting sqref="B53:F53">
    <cfRule type="containsText" dxfId="38" priority="3" stopIfTrue="1" operator="containsText" text="NO HABILITADO">
      <formula>NOT(ISERROR(SEARCH("NO HABILITADO",B53)))</formula>
    </cfRule>
  </conditionalFormatting>
  <conditionalFormatting sqref="B28:C28 B41:C41">
    <cfRule type="containsText" dxfId="37" priority="2" stopIfTrue="1" operator="containsText" text="NO PRESENTA">
      <formula>NOT(ISERROR(SEARCH("NO PRESENTA",B28)))</formula>
    </cfRule>
  </conditionalFormatting>
  <conditionalFormatting sqref="C33">
    <cfRule type="containsText" dxfId="36" priority="1" stopIfTrue="1" operator="containsText" text="NO CUMPLE">
      <formula>NOT(ISERROR(SEARCH("NO CUMPLE",C33)))</formula>
    </cfRule>
  </conditionalFormatting>
  <dataValidations count="10">
    <dataValidation type="list" allowBlank="1" showInputMessage="1" showErrorMessage="1" sqref="B35:B40">
      <formula1>$N$23:$N$25</formula1>
    </dataValidation>
    <dataValidation type="date" operator="notBetween" allowBlank="1" showInputMessage="1" showErrorMessage="1" sqref="B23">
      <formula1>26665</formula1>
      <formula2>36161</formula2>
    </dataValidation>
    <dataValidation type="list" allowBlank="1" showInputMessage="1" showErrorMessage="1" sqref="B25:C25">
      <formula1>$H$26:$H$28</formula1>
    </dataValidation>
    <dataValidation type="list" allowBlank="1" showInputMessage="1" showErrorMessage="1" sqref="B24:C24 B26:C27 B31:C32 C35 C40 B20:C20 C49">
      <formula1>$H$25:$H$27</formula1>
    </dataValidation>
    <dataValidation type="list" allowBlank="1" showInputMessage="1" showErrorMessage="1" sqref="B16:B19">
      <formula1>$H$23:$H$24</formula1>
    </dataValidation>
    <dataValidation type="list" allowBlank="1" showInputMessage="1" showErrorMessage="1" sqref="E18:F18 B15">
      <formula1>$H$23:$H$25</formula1>
    </dataValidation>
    <dataValidation type="list" allowBlank="1" showInputMessage="1" showErrorMessage="1" sqref="B28:C28 B41:C41">
      <formula1>$H$20:$H$22</formula1>
    </dataValidation>
    <dataValidation type="list" allowBlank="1" showInputMessage="1" showErrorMessage="1" sqref="C42:C47 C36:C39">
      <formula1>$H$15:$H$19</formula1>
    </dataValidation>
    <dataValidation type="list" allowBlank="1" showInputMessage="1" showErrorMessage="1" sqref="B21">
      <formula1>$H$21:$H$22</formula1>
    </dataValidation>
    <dataValidation type="list" allowBlank="1" showInputMessage="1" showErrorMessage="1" sqref="B34">
      <formula1>$H$26:$H$27</formula1>
    </dataValidation>
  </dataValidations>
  <pageMargins left="0.70866141732283472" right="0.70866141732283472" top="0.74803149606299213" bottom="0.74803149606299213" header="0.31496062992125984" footer="0.31496062992125984"/>
  <pageSetup scale="74"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P57"/>
  <sheetViews>
    <sheetView workbookViewId="0">
      <selection activeCell="A13" sqref="A13:F13"/>
    </sheetView>
  </sheetViews>
  <sheetFormatPr baseColWidth="10" defaultRowHeight="12.75" x14ac:dyDescent="0.2"/>
  <cols>
    <col min="1" max="1" width="58.140625" style="18" customWidth="1"/>
    <col min="2" max="2" width="19.5703125" style="18" customWidth="1"/>
    <col min="3" max="3" width="13.7109375" style="18" customWidth="1"/>
    <col min="4" max="4" width="0" style="18" hidden="1" customWidth="1"/>
    <col min="5" max="5" width="13.5703125" style="18" customWidth="1"/>
    <col min="6" max="6" width="25.28515625" style="18" customWidth="1"/>
    <col min="7" max="7" width="18.28515625" style="18" hidden="1" customWidth="1"/>
    <col min="8" max="8" width="20.85546875" style="18" hidden="1" customWidth="1"/>
    <col min="9" max="9" width="11.42578125" style="18" hidden="1" customWidth="1"/>
    <col min="10" max="10" width="15.140625" style="18" hidden="1" customWidth="1"/>
    <col min="11" max="15" width="11.42578125" style="18" hidden="1" customWidth="1"/>
    <col min="16" max="16" width="18.5703125" style="18" hidden="1" customWidth="1"/>
    <col min="17" max="17" width="30.140625" style="18" customWidth="1"/>
    <col min="18" max="26" width="11.42578125" style="18" customWidth="1"/>
    <col min="27" max="16384" width="11.42578125" style="18"/>
  </cols>
  <sheetData>
    <row r="2" spans="1:10" x14ac:dyDescent="0.2">
      <c r="A2"/>
    </row>
    <row r="5" spans="1:10" x14ac:dyDescent="0.2">
      <c r="C5" s="19"/>
      <c r="D5" s="19"/>
      <c r="E5" s="19"/>
      <c r="F5" s="20"/>
    </row>
    <row r="6" spans="1:10" ht="7.5" customHeight="1" x14ac:dyDescent="0.2">
      <c r="C6" s="19"/>
      <c r="D6" s="19"/>
      <c r="E6" s="19"/>
      <c r="F6" s="20"/>
    </row>
    <row r="7" spans="1:10" ht="24" customHeight="1" x14ac:dyDescent="0.2">
      <c r="A7" s="265" t="str">
        <f>+'Acta de cierre y listado'!R7</f>
        <v xml:space="preserve">MINIMA CUANTÍA N° </v>
      </c>
      <c r="B7" s="265"/>
      <c r="C7" s="265"/>
      <c r="D7" s="265"/>
      <c r="E7" s="266" t="str">
        <f>+'Acta de cierre y listado'!S7</f>
        <v>23 DE 2022</v>
      </c>
      <c r="F7" s="266"/>
      <c r="G7" s="107"/>
    </row>
    <row r="8" spans="1:10" ht="22.5" customHeight="1" x14ac:dyDescent="0.2">
      <c r="A8" s="267" t="s">
        <v>2</v>
      </c>
      <c r="B8" s="267"/>
      <c r="C8" s="267"/>
      <c r="D8" s="267"/>
      <c r="E8" s="267"/>
      <c r="F8" s="267"/>
      <c r="G8" s="107"/>
    </row>
    <row r="9" spans="1:10" ht="43.5" customHeight="1" x14ac:dyDescent="0.2">
      <c r="A9" s="112" t="s">
        <v>36</v>
      </c>
      <c r="B9" s="268" t="str">
        <f>+'Acta de cierre y listado'!B9:E9</f>
        <v>Suministro de elementos de dotación de vestuario para los funcionarios de la Superintendencia de Industria y Comercio, que por ley tengan derecho</v>
      </c>
      <c r="C9" s="268"/>
      <c r="D9" s="268"/>
      <c r="E9" s="268"/>
      <c r="F9" s="268"/>
      <c r="G9" s="107"/>
    </row>
    <row r="10" spans="1:10" ht="19.5" customHeight="1" x14ac:dyDescent="0.2">
      <c r="A10" s="269" t="s">
        <v>129</v>
      </c>
      <c r="B10" s="269"/>
      <c r="C10" s="269"/>
      <c r="D10" s="269"/>
      <c r="E10" s="269"/>
      <c r="F10" s="109">
        <f>+'Acta de cierre y listado'!E10</f>
        <v>33513336</v>
      </c>
      <c r="G10" s="107"/>
      <c r="H10" s="29">
        <f>ROUNDDOWN(F10*10%,0)</f>
        <v>3351333</v>
      </c>
    </row>
    <row r="11" spans="1:10" ht="15.75" customHeight="1" x14ac:dyDescent="0.2">
      <c r="A11" s="270" t="s">
        <v>14</v>
      </c>
      <c r="B11" s="270"/>
      <c r="C11" s="270"/>
      <c r="D11" s="270"/>
      <c r="E11" s="270"/>
      <c r="F11" s="110" t="str">
        <f>+'Acta de cierre y listado'!C12</f>
        <v>29 de julio de 2022</v>
      </c>
      <c r="G11" s="107"/>
    </row>
    <row r="12" spans="1:10" x14ac:dyDescent="0.2">
      <c r="A12" s="271" t="s">
        <v>40</v>
      </c>
      <c r="B12" s="271"/>
      <c r="C12" s="271"/>
      <c r="D12" s="271"/>
      <c r="E12" s="271"/>
      <c r="F12" s="271"/>
      <c r="G12" s="107"/>
    </row>
    <row r="13" spans="1:10" ht="21" customHeight="1" x14ac:dyDescent="0.2">
      <c r="A13" s="272"/>
      <c r="B13" s="272"/>
      <c r="C13" s="272"/>
      <c r="D13" s="272"/>
      <c r="E13" s="272"/>
      <c r="F13" s="272"/>
      <c r="G13" s="107"/>
      <c r="J13" s="18">
        <v>1</v>
      </c>
    </row>
    <row r="14" spans="1:10" ht="25.5" customHeight="1" x14ac:dyDescent="0.2">
      <c r="A14" s="111" t="s">
        <v>66</v>
      </c>
      <c r="B14" s="273" t="s">
        <v>21</v>
      </c>
      <c r="C14" s="273"/>
      <c r="D14" s="113"/>
      <c r="E14" s="274" t="s">
        <v>15</v>
      </c>
      <c r="F14" s="274"/>
      <c r="G14" s="107"/>
      <c r="J14" s="18">
        <v>0</v>
      </c>
    </row>
    <row r="15" spans="1:10" ht="19.5" customHeight="1" x14ac:dyDescent="0.2">
      <c r="A15" s="114" t="s">
        <v>22</v>
      </c>
      <c r="B15" s="118" t="s">
        <v>7</v>
      </c>
      <c r="C15" s="120" t="str">
        <f>IF(B15=H23,$H$15,IF(B15=H24,$H$18,IF(B15=H25,$H$19)))</f>
        <v>NO APLICA</v>
      </c>
      <c r="D15" s="115"/>
      <c r="E15" s="258"/>
      <c r="F15" s="258"/>
      <c r="G15" s="107">
        <f>IF($C$15=H27,J13,J14)</f>
        <v>0</v>
      </c>
      <c r="H15" s="32" t="s">
        <v>0</v>
      </c>
      <c r="I15" s="18">
        <v>30</v>
      </c>
      <c r="J15" s="24" t="e">
        <f>DAYS360(B23,F11)</f>
        <v>#VALUE!</v>
      </c>
    </row>
    <row r="16" spans="1:10" ht="60.75" customHeight="1" x14ac:dyDescent="0.2">
      <c r="A16" s="114" t="s">
        <v>23</v>
      </c>
      <c r="B16" s="118" t="s">
        <v>24</v>
      </c>
      <c r="C16" s="120" t="str">
        <f>IF(B16=H23,$H$15,IF(B16=H24,$H$18,IF(B16=I24,$H$32)))</f>
        <v>CUMPLE</v>
      </c>
      <c r="D16" s="115"/>
      <c r="E16" s="262" t="s">
        <v>130</v>
      </c>
      <c r="F16" s="262"/>
      <c r="G16" s="107">
        <f>IF($C$16=H27,J13,J14)</f>
        <v>0</v>
      </c>
      <c r="H16" s="32"/>
      <c r="J16" s="24"/>
    </row>
    <row r="17" spans="1:14" ht="29.25" customHeight="1" x14ac:dyDescent="0.2">
      <c r="A17" s="114" t="s">
        <v>31</v>
      </c>
      <c r="B17" s="118" t="s">
        <v>24</v>
      </c>
      <c r="C17" s="120" t="str">
        <f>IF(B17=H24,$H$18,IF(B17=H23,$H15))</f>
        <v>CUMPLE</v>
      </c>
      <c r="D17" s="115"/>
      <c r="E17" s="263"/>
      <c r="F17" s="263"/>
      <c r="G17" s="107">
        <f>IF($C$17=H27,J13,J14)</f>
        <v>0</v>
      </c>
      <c r="H17" s="32"/>
      <c r="J17" s="24"/>
    </row>
    <row r="18" spans="1:14" ht="19.5" hidden="1" customHeight="1" x14ac:dyDescent="0.2">
      <c r="A18" s="116"/>
      <c r="B18" s="118"/>
      <c r="C18" s="120" t="b">
        <f>IF(B18=H23,$H$15,IF(B18=H24,$H$18,IF(B18=H24,$H$19)))</f>
        <v>0</v>
      </c>
      <c r="D18" s="117"/>
      <c r="E18" s="258"/>
      <c r="F18" s="258"/>
      <c r="G18" s="107"/>
      <c r="H18" s="32" t="s">
        <v>1</v>
      </c>
      <c r="I18" s="18">
        <v>91</v>
      </c>
      <c r="J18" s="24" t="e">
        <f>DAYS360(F11,B29)+1</f>
        <v>#VALUE!</v>
      </c>
    </row>
    <row r="19" spans="1:14" ht="19.5" hidden="1" customHeight="1" x14ac:dyDescent="0.2">
      <c r="A19" s="116"/>
      <c r="B19" s="118"/>
      <c r="C19" s="120" t="b">
        <f>IF(B19=H23,$H$15,IF(B19=H24,$H18))</f>
        <v>0</v>
      </c>
      <c r="D19" s="117"/>
      <c r="E19" s="258"/>
      <c r="F19" s="258"/>
      <c r="G19" s="107">
        <f>IF($C$19=H27,J13,J14)</f>
        <v>0</v>
      </c>
      <c r="H19" s="32" t="s">
        <v>7</v>
      </c>
      <c r="I19" s="18">
        <v>30</v>
      </c>
      <c r="J19" s="24" t="e">
        <f>DAYS360(B33,F11)+1</f>
        <v>#VALUE!</v>
      </c>
    </row>
    <row r="20" spans="1:14" ht="16.5" customHeight="1" x14ac:dyDescent="0.2">
      <c r="A20" s="116" t="s">
        <v>116</v>
      </c>
      <c r="B20" s="264" t="s">
        <v>7</v>
      </c>
      <c r="C20" s="264"/>
      <c r="D20" s="117"/>
      <c r="E20" s="258"/>
      <c r="F20" s="258"/>
      <c r="G20" s="107">
        <f>IF($B$20=H27,J13,J14)</f>
        <v>0</v>
      </c>
      <c r="H20" s="32" t="s">
        <v>7</v>
      </c>
      <c r="J20" s="24"/>
    </row>
    <row r="21" spans="1:14" ht="20.25" customHeight="1" x14ac:dyDescent="0.2">
      <c r="A21" s="116" t="s">
        <v>32</v>
      </c>
      <c r="B21" s="257" t="s">
        <v>20</v>
      </c>
      <c r="C21" s="257"/>
      <c r="D21" s="117"/>
      <c r="E21" s="258"/>
      <c r="F21" s="258"/>
      <c r="G21" s="107"/>
      <c r="H21" s="32" t="s">
        <v>20</v>
      </c>
      <c r="J21" s="24" t="e">
        <f>DAYS360(B33,F11)</f>
        <v>#VALUE!</v>
      </c>
    </row>
    <row r="22" spans="1:14" ht="21.75" customHeight="1" x14ac:dyDescent="0.2">
      <c r="A22" s="260" t="s">
        <v>67</v>
      </c>
      <c r="B22" s="119" t="s">
        <v>30</v>
      </c>
      <c r="C22" s="261" t="e">
        <f>IF(B23=H31,H32,IF(J15&gt;$I$15,$H$18,$H$15))</f>
        <v>#VALUE!</v>
      </c>
      <c r="D22" s="259"/>
      <c r="E22" s="262"/>
      <c r="F22" s="262"/>
      <c r="G22" s="235" t="e">
        <f>IF($C$22=H27,J13,J14)</f>
        <v>#VALUE!</v>
      </c>
      <c r="H22" s="32" t="s">
        <v>25</v>
      </c>
    </row>
    <row r="23" spans="1:14" ht="16.5" customHeight="1" x14ac:dyDescent="0.2">
      <c r="A23" s="260"/>
      <c r="B23" s="121">
        <v>42613</v>
      </c>
      <c r="C23" s="261"/>
      <c r="D23" s="259"/>
      <c r="E23" s="262"/>
      <c r="F23" s="262"/>
      <c r="G23" s="235"/>
      <c r="H23" s="32" t="s">
        <v>24</v>
      </c>
      <c r="K23" s="26"/>
      <c r="N23" s="18" t="s">
        <v>25</v>
      </c>
    </row>
    <row r="24" spans="1:14" ht="18.75" customHeight="1" x14ac:dyDescent="0.2">
      <c r="A24" s="114" t="s">
        <v>68</v>
      </c>
      <c r="B24" s="257" t="s">
        <v>0</v>
      </c>
      <c r="C24" s="257"/>
      <c r="D24" s="117"/>
      <c r="E24" s="258"/>
      <c r="F24" s="258"/>
      <c r="G24" s="107">
        <f>IF($B$24=H27,J13,J14)</f>
        <v>0</v>
      </c>
      <c r="H24" s="32" t="s">
        <v>26</v>
      </c>
      <c r="K24" s="27"/>
      <c r="N24" s="32" t="s">
        <v>27</v>
      </c>
    </row>
    <row r="25" spans="1:14" ht="20.25" customHeight="1" x14ac:dyDescent="0.2">
      <c r="A25" s="114" t="s">
        <v>69</v>
      </c>
      <c r="B25" s="257" t="s">
        <v>28</v>
      </c>
      <c r="C25" s="257"/>
      <c r="D25" s="122"/>
      <c r="E25" s="258"/>
      <c r="F25" s="258"/>
      <c r="G25" s="107">
        <f>IF($B$25=H27,J13,J14)</f>
        <v>0</v>
      </c>
      <c r="H25" s="32" t="s">
        <v>7</v>
      </c>
      <c r="K25" s="27"/>
      <c r="N25" s="32" t="s">
        <v>20</v>
      </c>
    </row>
    <row r="26" spans="1:14" ht="17.25" customHeight="1" x14ac:dyDescent="0.2">
      <c r="A26" s="114" t="s">
        <v>70</v>
      </c>
      <c r="B26" s="257"/>
      <c r="C26" s="257"/>
      <c r="D26" s="123"/>
      <c r="E26" s="258"/>
      <c r="F26" s="258"/>
      <c r="G26" s="107">
        <f>IF($B$26=H27,J13,J14)</f>
        <v>0</v>
      </c>
      <c r="H26" s="32" t="s">
        <v>0</v>
      </c>
      <c r="K26" s="26"/>
      <c r="N26" s="32" t="s">
        <v>8</v>
      </c>
    </row>
    <row r="27" spans="1:14" ht="19.5" customHeight="1" x14ac:dyDescent="0.2">
      <c r="A27" s="114" t="s">
        <v>71</v>
      </c>
      <c r="B27" s="257"/>
      <c r="C27" s="257"/>
      <c r="D27" s="123"/>
      <c r="E27" s="258"/>
      <c r="F27" s="258"/>
      <c r="G27" s="107">
        <f>IF($B$27=H27,J13,J14)</f>
        <v>0</v>
      </c>
      <c r="H27" s="32" t="s">
        <v>1</v>
      </c>
      <c r="N27" s="32" t="s">
        <v>11</v>
      </c>
    </row>
    <row r="28" spans="1:14" ht="15.75" customHeight="1" x14ac:dyDescent="0.2">
      <c r="A28" s="116" t="s">
        <v>46</v>
      </c>
      <c r="B28" s="257" t="s">
        <v>7</v>
      </c>
      <c r="C28" s="257"/>
      <c r="D28" s="259"/>
      <c r="E28" s="258"/>
      <c r="F28" s="258"/>
      <c r="G28" s="124">
        <f>IF($B$28=H22,J13,J14)</f>
        <v>0</v>
      </c>
      <c r="H28" s="32" t="s">
        <v>28</v>
      </c>
    </row>
    <row r="29" spans="1:14" ht="21.75" customHeight="1" x14ac:dyDescent="0.2">
      <c r="A29" s="116" t="s">
        <v>107</v>
      </c>
      <c r="B29" s="125"/>
      <c r="C29" s="106" t="str">
        <f>IF(B28=H19,H20,IF(J18&lt;$I$18,$H$18,$H$15))</f>
        <v>NO APLICA</v>
      </c>
      <c r="D29" s="259"/>
      <c r="E29" s="258"/>
      <c r="F29" s="258"/>
      <c r="G29" s="124">
        <f>IF($C$29=H27,J13,J14)</f>
        <v>0</v>
      </c>
      <c r="H29" s="32" t="s">
        <v>8</v>
      </c>
    </row>
    <row r="30" spans="1:14" ht="18" customHeight="1" x14ac:dyDescent="0.2">
      <c r="A30" s="116" t="s">
        <v>108</v>
      </c>
      <c r="B30" s="126"/>
      <c r="C30" s="106" t="str">
        <f>IF(B28=H19,H20,IF(B30&lt;$H$10,$H$18,$H$15))</f>
        <v>NO APLICA</v>
      </c>
      <c r="D30" s="259"/>
      <c r="E30" s="258"/>
      <c r="F30" s="258"/>
      <c r="G30" s="124">
        <f>IF($C$30=H27,J13,J14)</f>
        <v>0</v>
      </c>
      <c r="H30" s="32" t="s">
        <v>11</v>
      </c>
      <c r="I30" s="32"/>
    </row>
    <row r="31" spans="1:14" ht="17.25" customHeight="1" x14ac:dyDescent="0.2">
      <c r="A31" s="116" t="s">
        <v>109</v>
      </c>
      <c r="B31" s="257" t="s">
        <v>7</v>
      </c>
      <c r="C31" s="257"/>
      <c r="D31" s="123"/>
      <c r="E31" s="258"/>
      <c r="F31" s="258"/>
      <c r="G31" s="107">
        <f>IF($B$31=H27,J13,J14)</f>
        <v>0</v>
      </c>
    </row>
    <row r="32" spans="1:14" ht="24.75" customHeight="1" x14ac:dyDescent="0.2">
      <c r="A32" s="116" t="s">
        <v>110</v>
      </c>
      <c r="B32" s="257" t="s">
        <v>0</v>
      </c>
      <c r="C32" s="257"/>
      <c r="D32" s="127"/>
      <c r="E32" s="256"/>
      <c r="F32" s="256"/>
      <c r="G32" s="107">
        <f>IF($B$32=H27,J13,J14)</f>
        <v>0</v>
      </c>
      <c r="H32" s="18" t="b">
        <v>0</v>
      </c>
    </row>
    <row r="33" spans="1:11" ht="22.5" customHeight="1" x14ac:dyDescent="0.2">
      <c r="A33" s="116" t="s">
        <v>111</v>
      </c>
      <c r="B33" s="125"/>
      <c r="C33" s="106" t="b">
        <f>IF(B33=H31,H32,IF(J21&gt;$I$15,$H$18,$H$15))</f>
        <v>0</v>
      </c>
      <c r="D33" s="128"/>
      <c r="E33" s="254"/>
      <c r="F33" s="254"/>
      <c r="G33" s="107">
        <f>IF(C33=H27,J13,J14)</f>
        <v>0</v>
      </c>
    </row>
    <row r="34" spans="1:11" ht="21" customHeight="1" x14ac:dyDescent="0.2">
      <c r="A34" s="116" t="s">
        <v>112</v>
      </c>
      <c r="B34" s="255"/>
      <c r="C34" s="255"/>
      <c r="D34" s="128"/>
      <c r="E34" s="254"/>
      <c r="F34" s="254"/>
      <c r="G34" s="107">
        <f>IF($B$34=H27,J13,J14)</f>
        <v>0</v>
      </c>
    </row>
    <row r="35" spans="1:11" ht="19.5" customHeight="1" x14ac:dyDescent="0.2">
      <c r="A35" s="116" t="s">
        <v>124</v>
      </c>
      <c r="B35" s="129" t="s">
        <v>20</v>
      </c>
      <c r="C35" s="130" t="s">
        <v>0</v>
      </c>
      <c r="D35" s="127"/>
      <c r="E35" s="256"/>
      <c r="F35" s="256"/>
      <c r="G35" s="107">
        <f>IF($C$35=H27,J13,J14)</f>
        <v>0</v>
      </c>
    </row>
    <row r="36" spans="1:11" ht="19.5" hidden="1" customHeight="1" x14ac:dyDescent="0.2">
      <c r="A36" s="114" t="s">
        <v>72</v>
      </c>
      <c r="B36" s="129"/>
      <c r="C36" s="120"/>
      <c r="D36" s="131"/>
      <c r="E36" s="256"/>
      <c r="F36" s="256"/>
      <c r="G36" s="107"/>
    </row>
    <row r="37" spans="1:11" ht="19.5" hidden="1" customHeight="1" x14ac:dyDescent="0.2">
      <c r="A37" s="116"/>
      <c r="B37" s="129"/>
      <c r="C37" s="120"/>
      <c r="D37" s="131"/>
      <c r="E37" s="256"/>
      <c r="F37" s="256"/>
      <c r="G37" s="107"/>
    </row>
    <row r="38" spans="1:11" ht="19.5" hidden="1" customHeight="1" x14ac:dyDescent="0.2">
      <c r="A38" s="116"/>
      <c r="B38" s="129"/>
      <c r="C38" s="120"/>
      <c r="D38" s="131"/>
      <c r="E38" s="256"/>
      <c r="F38" s="256"/>
      <c r="G38" s="107"/>
    </row>
    <row r="39" spans="1:11" ht="19.5" hidden="1" customHeight="1" x14ac:dyDescent="0.2">
      <c r="A39" s="116"/>
      <c r="B39" s="129"/>
      <c r="C39" s="120"/>
      <c r="D39" s="131"/>
      <c r="E39" s="256"/>
      <c r="F39" s="256"/>
      <c r="G39" s="107"/>
      <c r="H39" s="108"/>
    </row>
    <row r="40" spans="1:11" ht="19.5" customHeight="1" x14ac:dyDescent="0.2">
      <c r="A40" s="116" t="s">
        <v>114</v>
      </c>
      <c r="B40" s="129" t="s">
        <v>20</v>
      </c>
      <c r="C40" s="130" t="s">
        <v>0</v>
      </c>
      <c r="D40" s="127"/>
      <c r="E40" s="256"/>
      <c r="F40" s="256"/>
      <c r="G40" s="107">
        <f>IF($C$40=H27,J13,J14)</f>
        <v>0</v>
      </c>
      <c r="H40" s="75"/>
    </row>
    <row r="41" spans="1:11" ht="19.5" hidden="1" customHeight="1" x14ac:dyDescent="0.2">
      <c r="A41" s="116" t="s">
        <v>115</v>
      </c>
      <c r="B41" s="257" t="s">
        <v>7</v>
      </c>
      <c r="C41" s="257"/>
      <c r="D41" s="127"/>
      <c r="E41" s="258"/>
      <c r="F41" s="258"/>
      <c r="G41" s="107">
        <f>IF($B$41=H22,J13,J14)</f>
        <v>0</v>
      </c>
      <c r="H41" s="75"/>
    </row>
    <row r="42" spans="1:11" ht="19.5" hidden="1" customHeight="1" x14ac:dyDescent="0.2">
      <c r="A42" s="116"/>
      <c r="B42" s="116"/>
      <c r="C42" s="106"/>
      <c r="D42" s="106"/>
      <c r="E42" s="132"/>
      <c r="F42" s="132"/>
      <c r="G42" s="107"/>
      <c r="H42" s="75"/>
    </row>
    <row r="43" spans="1:11" ht="19.5" hidden="1" customHeight="1" x14ac:dyDescent="0.2">
      <c r="A43" s="116"/>
      <c r="B43" s="116"/>
      <c r="C43" s="106"/>
      <c r="D43" s="106"/>
      <c r="E43" s="132"/>
      <c r="F43" s="132"/>
      <c r="G43" s="107"/>
      <c r="H43" s="75"/>
    </row>
    <row r="44" spans="1:11" ht="19.5" hidden="1" customHeight="1" x14ac:dyDescent="0.2">
      <c r="A44" s="116"/>
      <c r="B44" s="116"/>
      <c r="C44" s="106"/>
      <c r="D44" s="106"/>
      <c r="E44" s="132"/>
      <c r="F44" s="132"/>
      <c r="G44" s="107"/>
      <c r="H44" s="75"/>
    </row>
    <row r="45" spans="1:11" ht="19.5" hidden="1" customHeight="1" x14ac:dyDescent="0.2">
      <c r="A45" s="116"/>
      <c r="B45" s="116"/>
      <c r="C45" s="106"/>
      <c r="D45" s="106"/>
      <c r="E45" s="132"/>
      <c r="F45" s="132"/>
      <c r="G45" s="107"/>
      <c r="H45" s="75"/>
    </row>
    <row r="46" spans="1:11" ht="19.5" hidden="1" customHeight="1" x14ac:dyDescent="0.2">
      <c r="A46" s="114"/>
      <c r="B46" s="114"/>
      <c r="C46" s="106"/>
      <c r="D46" s="106"/>
      <c r="E46" s="248"/>
      <c r="F46" s="248"/>
      <c r="G46" s="107"/>
    </row>
    <row r="47" spans="1:11" ht="18" hidden="1" customHeight="1" x14ac:dyDescent="0.25">
      <c r="A47" s="133"/>
      <c r="B47" s="133"/>
      <c r="C47" s="106"/>
      <c r="D47" s="106"/>
      <c r="E47" s="248"/>
      <c r="F47" s="248"/>
      <c r="G47" s="107"/>
    </row>
    <row r="48" spans="1:11" ht="19.5" hidden="1" customHeight="1" x14ac:dyDescent="0.2">
      <c r="A48" s="106"/>
      <c r="B48" s="106"/>
      <c r="C48" s="106"/>
      <c r="D48" s="106"/>
      <c r="E48" s="249"/>
      <c r="F48" s="249"/>
      <c r="G48" s="107"/>
      <c r="H48" s="26"/>
      <c r="I48" s="26"/>
      <c r="J48" s="26"/>
      <c r="K48" s="26"/>
    </row>
    <row r="49" spans="1:15" ht="19.5" customHeight="1" x14ac:dyDescent="0.2">
      <c r="A49" s="134" t="s">
        <v>125</v>
      </c>
      <c r="B49" s="134" t="s">
        <v>20</v>
      </c>
      <c r="C49" s="130" t="s">
        <v>0</v>
      </c>
      <c r="D49" s="106"/>
      <c r="E49" s="250"/>
      <c r="F49" s="251"/>
      <c r="G49" s="107"/>
      <c r="H49" s="26"/>
      <c r="I49" s="26"/>
      <c r="J49" s="26"/>
      <c r="K49" s="26"/>
    </row>
    <row r="50" spans="1:15" ht="81.75" customHeight="1" x14ac:dyDescent="0.2">
      <c r="A50" s="134" t="s">
        <v>126</v>
      </c>
      <c r="B50" s="134" t="s">
        <v>20</v>
      </c>
      <c r="C50" s="134" t="s">
        <v>123</v>
      </c>
      <c r="D50" s="106"/>
      <c r="E50" s="252" t="s">
        <v>132</v>
      </c>
      <c r="F50" s="253"/>
      <c r="G50" s="136"/>
      <c r="H50" s="26"/>
      <c r="I50" s="26"/>
      <c r="J50" s="26"/>
      <c r="K50" s="26"/>
    </row>
    <row r="51" spans="1:15" ht="19.5" customHeight="1" x14ac:dyDescent="0.2">
      <c r="A51" s="134" t="s">
        <v>127</v>
      </c>
      <c r="B51" s="134" t="s">
        <v>20</v>
      </c>
      <c r="C51" s="134" t="s">
        <v>123</v>
      </c>
      <c r="D51" s="106"/>
      <c r="E51" s="250"/>
      <c r="F51" s="251"/>
      <c r="G51" s="107"/>
      <c r="H51" s="26"/>
      <c r="I51" s="26"/>
      <c r="J51" s="26"/>
      <c r="K51" s="26"/>
    </row>
    <row r="52" spans="1:15" ht="113.25" customHeight="1" x14ac:dyDescent="0.2">
      <c r="A52" s="134" t="s">
        <v>128</v>
      </c>
      <c r="B52" s="134" t="s">
        <v>20</v>
      </c>
      <c r="C52" s="134" t="s">
        <v>123</v>
      </c>
      <c r="D52" s="106"/>
      <c r="E52" s="252" t="s">
        <v>131</v>
      </c>
      <c r="F52" s="253"/>
      <c r="G52" s="136"/>
      <c r="H52" s="26"/>
      <c r="I52" s="26"/>
      <c r="J52" s="26"/>
      <c r="K52" s="26"/>
    </row>
    <row r="53" spans="1:15" ht="24.75" customHeight="1" x14ac:dyDescent="0.2">
      <c r="A53" s="135" t="s">
        <v>73</v>
      </c>
      <c r="B53" s="246" t="e">
        <f>IF($G$53=J14,H29,H30)</f>
        <v>#VALUE!</v>
      </c>
      <c r="C53" s="246"/>
      <c r="D53" s="246"/>
      <c r="E53" s="246"/>
      <c r="F53" s="246"/>
      <c r="G53" s="107" t="e">
        <f>SUM(G15:G41)</f>
        <v>#VALUE!</v>
      </c>
      <c r="H53" s="26"/>
      <c r="I53" s="26"/>
      <c r="J53" s="26"/>
      <c r="K53" s="26"/>
    </row>
    <row r="54" spans="1:15" ht="13.5" customHeight="1" x14ac:dyDescent="0.2">
      <c r="A54" s="77"/>
      <c r="B54" s="247"/>
      <c r="C54" s="247"/>
      <c r="D54" s="26"/>
      <c r="E54" s="26"/>
      <c r="F54" s="26"/>
      <c r="G54" s="26"/>
      <c r="H54" s="26"/>
      <c r="I54" s="26"/>
      <c r="J54" s="26"/>
      <c r="K54" s="26"/>
      <c r="O54" s="18" t="e">
        <f>+B53</f>
        <v>#VALUE!</v>
      </c>
    </row>
    <row r="55" spans="1:15" x14ac:dyDescent="0.2">
      <c r="A55" s="78" t="s">
        <v>120</v>
      </c>
      <c r="B55" s="78"/>
      <c r="D55" s="26"/>
      <c r="E55" s="26"/>
      <c r="F55" s="26"/>
      <c r="G55" s="26"/>
      <c r="H55" s="26"/>
      <c r="I55" s="26"/>
      <c r="J55" s="26"/>
      <c r="K55" s="26"/>
    </row>
    <row r="56" spans="1:15" x14ac:dyDescent="0.2">
      <c r="A56" s="32" t="s">
        <v>121</v>
      </c>
      <c r="B56" s="32"/>
      <c r="C56" s="78"/>
      <c r="D56" s="26"/>
      <c r="E56" s="26"/>
      <c r="F56" s="26"/>
      <c r="G56" s="26"/>
      <c r="H56" s="26"/>
      <c r="I56" s="26"/>
      <c r="J56" s="26"/>
      <c r="K56" s="26"/>
    </row>
    <row r="57" spans="1:15" x14ac:dyDescent="0.2">
      <c r="A57" s="79" t="s">
        <v>122</v>
      </c>
      <c r="B57" s="79"/>
      <c r="D57" s="26"/>
      <c r="E57" s="26"/>
      <c r="F57" s="26"/>
    </row>
  </sheetData>
  <protectedRanges>
    <protectedRange sqref="B18:C21 B23 B24:C28 B29:B30 D15:D41 C40 B41:C41 B15:B17 B31:C32 C34:C35 C49" name="Rango1_1"/>
  </protectedRanges>
  <mergeCells count="59">
    <mergeCell ref="E16:F16"/>
    <mergeCell ref="A7:D7"/>
    <mergeCell ref="E7:F7"/>
    <mergeCell ref="A8:F8"/>
    <mergeCell ref="B9:F9"/>
    <mergeCell ref="A10:E10"/>
    <mergeCell ref="A11:E11"/>
    <mergeCell ref="A12:F12"/>
    <mergeCell ref="A13:F13"/>
    <mergeCell ref="B14:C14"/>
    <mergeCell ref="E14:F14"/>
    <mergeCell ref="E15:F15"/>
    <mergeCell ref="B24:C24"/>
    <mergeCell ref="E24:F24"/>
    <mergeCell ref="E17:F17"/>
    <mergeCell ref="E18:F18"/>
    <mergeCell ref="E19:F19"/>
    <mergeCell ref="B20:C20"/>
    <mergeCell ref="E20:F20"/>
    <mergeCell ref="B21:C21"/>
    <mergeCell ref="E21:F21"/>
    <mergeCell ref="A22:A23"/>
    <mergeCell ref="C22:C23"/>
    <mergeCell ref="D22:D23"/>
    <mergeCell ref="E22:F23"/>
    <mergeCell ref="G22:G23"/>
    <mergeCell ref="B32:C32"/>
    <mergeCell ref="E32:F32"/>
    <mergeCell ref="B25:C25"/>
    <mergeCell ref="E25:F25"/>
    <mergeCell ref="B26:C26"/>
    <mergeCell ref="E26:F26"/>
    <mergeCell ref="B27:C27"/>
    <mergeCell ref="E27:F27"/>
    <mergeCell ref="B28:C28"/>
    <mergeCell ref="D28:D30"/>
    <mergeCell ref="E28:F30"/>
    <mergeCell ref="B31:C31"/>
    <mergeCell ref="E31:F31"/>
    <mergeCell ref="E46:F46"/>
    <mergeCell ref="E33:F33"/>
    <mergeCell ref="B34:C34"/>
    <mergeCell ref="E34:F34"/>
    <mergeCell ref="E35:F35"/>
    <mergeCell ref="E36:F36"/>
    <mergeCell ref="E37:F37"/>
    <mergeCell ref="E38:F38"/>
    <mergeCell ref="E39:F39"/>
    <mergeCell ref="E40:F40"/>
    <mergeCell ref="B41:C41"/>
    <mergeCell ref="E41:F41"/>
    <mergeCell ref="B53:F53"/>
    <mergeCell ref="B54:C54"/>
    <mergeCell ref="E47:F47"/>
    <mergeCell ref="E48:F48"/>
    <mergeCell ref="E49:F49"/>
    <mergeCell ref="E50:F50"/>
    <mergeCell ref="E51:F51"/>
    <mergeCell ref="E52:F52"/>
  </mergeCells>
  <conditionalFormatting sqref="B24:C27 C22:C23 C29:C30 C15:C19 B31:C32 B20:C20 D33:D34 C47 A48:A53 C40 C35:C36 B34:C34 B48:F48 B52:D52 B51:E51 B50:D50 B49:E49">
    <cfRule type="containsText" dxfId="35" priority="4" stopIfTrue="1" operator="containsText" text="NO CUMPLE">
      <formula>NOT(ISERROR(SEARCH("NO CUMPLE",A15)))</formula>
    </cfRule>
  </conditionalFormatting>
  <conditionalFormatting sqref="B53:F53">
    <cfRule type="containsText" dxfId="34" priority="3" stopIfTrue="1" operator="containsText" text="NO HABILITADO">
      <formula>NOT(ISERROR(SEARCH("NO HABILITADO",B53)))</formula>
    </cfRule>
  </conditionalFormatting>
  <conditionalFormatting sqref="B28:C28 B41:C41">
    <cfRule type="containsText" dxfId="33" priority="2" stopIfTrue="1" operator="containsText" text="NO PRESENTA">
      <formula>NOT(ISERROR(SEARCH("NO PRESENTA",B28)))</formula>
    </cfRule>
  </conditionalFormatting>
  <conditionalFormatting sqref="C33">
    <cfRule type="containsText" dxfId="32" priority="1" stopIfTrue="1" operator="containsText" text="NO CUMPLE">
      <formula>NOT(ISERROR(SEARCH("NO CUMPLE",C33)))</formula>
    </cfRule>
  </conditionalFormatting>
  <dataValidations count="10">
    <dataValidation type="list" allowBlank="1" showInputMessage="1" showErrorMessage="1" sqref="B35:B40">
      <formula1>$N$23:$N$25</formula1>
    </dataValidation>
    <dataValidation type="date" operator="notBetween" allowBlank="1" showInputMessage="1" showErrorMessage="1" sqref="B23">
      <formula1>26665</formula1>
      <formula2>36161</formula2>
    </dataValidation>
    <dataValidation type="list" allowBlank="1" showInputMessage="1" showErrorMessage="1" sqref="B25:C25">
      <formula1>$H$26:$H$28</formula1>
    </dataValidation>
    <dataValidation type="list" allowBlank="1" showInputMessage="1" showErrorMessage="1" sqref="B24:C24 B26:C27 B31:C32 C35 C40 B20:C20 C49">
      <formula1>$H$25:$H$27</formula1>
    </dataValidation>
    <dataValidation type="list" allowBlank="1" showInputMessage="1" showErrorMessage="1" sqref="B16:B19">
      <formula1>$H$23:$H$24</formula1>
    </dataValidation>
    <dataValidation type="list" allowBlank="1" showInputMessage="1" showErrorMessage="1" sqref="E18:F18 B15">
      <formula1>$H$23:$H$25</formula1>
    </dataValidation>
    <dataValidation type="list" allowBlank="1" showInputMessage="1" showErrorMessage="1" sqref="B28:C28 B41:C41">
      <formula1>$H$20:$H$22</formula1>
    </dataValidation>
    <dataValidation type="list" allowBlank="1" showInputMessage="1" showErrorMessage="1" sqref="C42:C47 C36:C39">
      <formula1>$H$15:$H$19</formula1>
    </dataValidation>
    <dataValidation type="list" allowBlank="1" showInputMessage="1" showErrorMessage="1" sqref="B21">
      <formula1>$H$21:$H$22</formula1>
    </dataValidation>
    <dataValidation type="list" allowBlank="1" showInputMessage="1" showErrorMessage="1" sqref="B34">
      <formula1>$H$26:$H$27</formula1>
    </dataValidation>
  </dataValidation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P57"/>
  <sheetViews>
    <sheetView topLeftCell="A4" workbookViewId="0">
      <selection activeCell="E16" sqref="E16:F16"/>
    </sheetView>
  </sheetViews>
  <sheetFormatPr baseColWidth="10" defaultRowHeight="12.75" x14ac:dyDescent="0.2"/>
  <cols>
    <col min="1" max="1" width="58.140625" style="18" customWidth="1"/>
    <col min="2" max="2" width="19.5703125" style="18" customWidth="1"/>
    <col min="3" max="3" width="13.7109375" style="18" customWidth="1"/>
    <col min="4" max="4" width="0" style="18" hidden="1" customWidth="1"/>
    <col min="5" max="5" width="13.5703125" style="18" customWidth="1"/>
    <col min="6" max="6" width="25.28515625" style="18" customWidth="1"/>
    <col min="7" max="7" width="18.28515625" style="18" hidden="1" customWidth="1"/>
    <col min="8" max="8" width="20.85546875" style="18" hidden="1" customWidth="1"/>
    <col min="9" max="9" width="11.42578125" style="18" hidden="1" customWidth="1"/>
    <col min="10" max="10" width="15.140625" style="18" hidden="1" customWidth="1"/>
    <col min="11" max="15" width="11.42578125" style="18" hidden="1" customWidth="1"/>
    <col min="16" max="16" width="18.5703125" style="18" hidden="1" customWidth="1"/>
    <col min="17" max="17" width="30.140625" style="18" customWidth="1"/>
    <col min="18" max="26" width="11.42578125" style="18" customWidth="1"/>
    <col min="27" max="16384" width="11.42578125" style="18"/>
  </cols>
  <sheetData>
    <row r="2" spans="1:10" x14ac:dyDescent="0.2">
      <c r="A2"/>
    </row>
    <row r="5" spans="1:10" x14ac:dyDescent="0.2">
      <c r="C5" s="19"/>
      <c r="D5" s="19"/>
      <c r="E5" s="19"/>
      <c r="F5" s="20"/>
    </row>
    <row r="6" spans="1:10" ht="7.5" customHeight="1" x14ac:dyDescent="0.2">
      <c r="C6" s="19"/>
      <c r="D6" s="19"/>
      <c r="E6" s="19"/>
      <c r="F6" s="20"/>
    </row>
    <row r="7" spans="1:10" ht="24" customHeight="1" x14ac:dyDescent="0.2">
      <c r="A7" s="265" t="str">
        <f>+'Acta de cierre y listado'!R7</f>
        <v xml:space="preserve">MINIMA CUANTÍA N° </v>
      </c>
      <c r="B7" s="265"/>
      <c r="C7" s="265"/>
      <c r="D7" s="265"/>
      <c r="E7" s="266" t="str">
        <f>+'Acta de cierre y listado'!S7</f>
        <v>23 DE 2022</v>
      </c>
      <c r="F7" s="266"/>
      <c r="G7" s="107"/>
    </row>
    <row r="8" spans="1:10" ht="22.5" customHeight="1" x14ac:dyDescent="0.2">
      <c r="A8" s="267" t="s">
        <v>2</v>
      </c>
      <c r="B8" s="267"/>
      <c r="C8" s="267"/>
      <c r="D8" s="267"/>
      <c r="E8" s="267"/>
      <c r="F8" s="267"/>
      <c r="G8" s="107"/>
    </row>
    <row r="9" spans="1:10" ht="43.5" customHeight="1" x14ac:dyDescent="0.2">
      <c r="A9" s="112" t="s">
        <v>36</v>
      </c>
      <c r="B9" s="268" t="str">
        <f>+'Acta de cierre y listado'!B9:E9</f>
        <v>Suministro de elementos de dotación de vestuario para los funcionarios de la Superintendencia de Industria y Comercio, que por ley tengan derecho</v>
      </c>
      <c r="C9" s="268"/>
      <c r="D9" s="268"/>
      <c r="E9" s="268"/>
      <c r="F9" s="268"/>
      <c r="G9" s="107"/>
    </row>
    <row r="10" spans="1:10" ht="19.5" customHeight="1" x14ac:dyDescent="0.2">
      <c r="A10" s="269" t="s">
        <v>129</v>
      </c>
      <c r="B10" s="269"/>
      <c r="C10" s="269"/>
      <c r="D10" s="269"/>
      <c r="E10" s="269"/>
      <c r="F10" s="109">
        <f>+'Acta de cierre y listado'!E10</f>
        <v>33513336</v>
      </c>
      <c r="G10" s="107"/>
      <c r="H10" s="29">
        <f>ROUNDDOWN(F10*10%,0)</f>
        <v>3351333</v>
      </c>
    </row>
    <row r="11" spans="1:10" ht="15.75" customHeight="1" x14ac:dyDescent="0.2">
      <c r="A11" s="270" t="s">
        <v>14</v>
      </c>
      <c r="B11" s="270"/>
      <c r="C11" s="270"/>
      <c r="D11" s="270"/>
      <c r="E11" s="270"/>
      <c r="F11" s="110" t="str">
        <f>+'Acta de cierre y listado'!C12</f>
        <v>29 de julio de 2022</v>
      </c>
      <c r="G11" s="107"/>
    </row>
    <row r="12" spans="1:10" x14ac:dyDescent="0.2">
      <c r="A12" s="271" t="s">
        <v>40</v>
      </c>
      <c r="B12" s="271"/>
      <c r="C12" s="271"/>
      <c r="D12" s="271"/>
      <c r="E12" s="271"/>
      <c r="F12" s="271"/>
      <c r="G12" s="107"/>
    </row>
    <row r="13" spans="1:10" ht="21" customHeight="1" x14ac:dyDescent="0.2">
      <c r="A13" s="272"/>
      <c r="B13" s="272"/>
      <c r="C13" s="272"/>
      <c r="D13" s="272"/>
      <c r="E13" s="272"/>
      <c r="F13" s="272"/>
      <c r="G13" s="107"/>
      <c r="J13" s="18">
        <v>1</v>
      </c>
    </row>
    <row r="14" spans="1:10" ht="25.5" customHeight="1" x14ac:dyDescent="0.2">
      <c r="A14" s="111" t="s">
        <v>66</v>
      </c>
      <c r="B14" s="273" t="s">
        <v>21</v>
      </c>
      <c r="C14" s="273"/>
      <c r="D14" s="113"/>
      <c r="E14" s="274" t="s">
        <v>15</v>
      </c>
      <c r="F14" s="274"/>
      <c r="G14" s="107"/>
      <c r="J14" s="18">
        <v>0</v>
      </c>
    </row>
    <row r="15" spans="1:10" ht="19.5" customHeight="1" x14ac:dyDescent="0.2">
      <c r="A15" s="114" t="s">
        <v>22</v>
      </c>
      <c r="B15" s="118" t="s">
        <v>7</v>
      </c>
      <c r="C15" s="120" t="str">
        <f>IF(B15=H23,$H$15,IF(B15=H24,$H$18,IF(B15=H25,$H$19)))</f>
        <v>NO APLICA</v>
      </c>
      <c r="D15" s="115"/>
      <c r="E15" s="258"/>
      <c r="F15" s="258"/>
      <c r="G15" s="107">
        <f>IF($C$15=H27,J13,J14)</f>
        <v>0</v>
      </c>
      <c r="H15" s="32" t="s">
        <v>0</v>
      </c>
      <c r="I15" s="18">
        <v>30</v>
      </c>
      <c r="J15" s="24" t="e">
        <f>DAYS360(B23,F11)</f>
        <v>#VALUE!</v>
      </c>
    </row>
    <row r="16" spans="1:10" ht="60.75" customHeight="1" x14ac:dyDescent="0.2">
      <c r="A16" s="114" t="s">
        <v>23</v>
      </c>
      <c r="B16" s="118" t="s">
        <v>24</v>
      </c>
      <c r="C16" s="120" t="str">
        <f>IF(B16=H23,$H$15,IF(B16=H24,$H$18,IF(B16=I24,$H$32)))</f>
        <v>CUMPLE</v>
      </c>
      <c r="D16" s="115"/>
      <c r="E16" s="262" t="s">
        <v>146</v>
      </c>
      <c r="F16" s="262"/>
      <c r="G16" s="107">
        <f>IF($C$16=H27,J13,J14)</f>
        <v>0</v>
      </c>
      <c r="H16" s="32"/>
      <c r="J16" s="24"/>
    </row>
    <row r="17" spans="1:14" ht="29.25" customHeight="1" x14ac:dyDescent="0.2">
      <c r="A17" s="114" t="s">
        <v>31</v>
      </c>
      <c r="B17" s="118" t="s">
        <v>24</v>
      </c>
      <c r="C17" s="120" t="str">
        <f>IF(B17=H24,$H$18,IF(B17=H23,$H15))</f>
        <v>CUMPLE</v>
      </c>
      <c r="D17" s="115"/>
      <c r="E17" s="263"/>
      <c r="F17" s="263"/>
      <c r="G17" s="107">
        <f>IF($C$17=H27,J13,J14)</f>
        <v>0</v>
      </c>
      <c r="H17" s="32"/>
      <c r="J17" s="24"/>
    </row>
    <row r="18" spans="1:14" ht="19.5" hidden="1" customHeight="1" x14ac:dyDescent="0.2">
      <c r="A18" s="116"/>
      <c r="B18" s="118"/>
      <c r="C18" s="120" t="b">
        <f>IF(B18=H23,$H$15,IF(B18=H24,$H$18,IF(B18=H24,$H$19)))</f>
        <v>0</v>
      </c>
      <c r="D18" s="117"/>
      <c r="E18" s="258"/>
      <c r="F18" s="258"/>
      <c r="G18" s="107"/>
      <c r="H18" s="32" t="s">
        <v>1</v>
      </c>
      <c r="I18" s="18">
        <v>91</v>
      </c>
      <c r="J18" s="24" t="e">
        <f>DAYS360(F11,B29)+1</f>
        <v>#VALUE!</v>
      </c>
    </row>
    <row r="19" spans="1:14" ht="19.5" hidden="1" customHeight="1" x14ac:dyDescent="0.2">
      <c r="A19" s="116"/>
      <c r="B19" s="118"/>
      <c r="C19" s="120" t="b">
        <f>IF(B19=H23,$H$15,IF(B19=H24,$H18))</f>
        <v>0</v>
      </c>
      <c r="D19" s="117"/>
      <c r="E19" s="258"/>
      <c r="F19" s="258"/>
      <c r="G19" s="107">
        <f>IF($C$19=H27,J13,J14)</f>
        <v>0</v>
      </c>
      <c r="H19" s="32" t="s">
        <v>7</v>
      </c>
      <c r="I19" s="18">
        <v>30</v>
      </c>
      <c r="J19" s="24" t="e">
        <f>DAYS360(B33,F11)+1</f>
        <v>#VALUE!</v>
      </c>
    </row>
    <row r="20" spans="1:14" ht="16.5" customHeight="1" x14ac:dyDescent="0.2">
      <c r="A20" s="116" t="s">
        <v>116</v>
      </c>
      <c r="B20" s="264" t="s">
        <v>7</v>
      </c>
      <c r="C20" s="264"/>
      <c r="D20" s="117"/>
      <c r="E20" s="258"/>
      <c r="F20" s="258"/>
      <c r="G20" s="107">
        <f>IF($B$20=H27,J13,J14)</f>
        <v>0</v>
      </c>
      <c r="H20" s="32" t="s">
        <v>7</v>
      </c>
      <c r="J20" s="24"/>
    </row>
    <row r="21" spans="1:14" ht="20.25" customHeight="1" x14ac:dyDescent="0.2">
      <c r="A21" s="116" t="s">
        <v>32</v>
      </c>
      <c r="B21" s="257" t="s">
        <v>20</v>
      </c>
      <c r="C21" s="257"/>
      <c r="D21" s="117"/>
      <c r="E21" s="258"/>
      <c r="F21" s="258"/>
      <c r="G21" s="107"/>
      <c r="H21" s="32" t="s">
        <v>20</v>
      </c>
      <c r="J21" s="24" t="e">
        <f>DAYS360(B33,F11)</f>
        <v>#VALUE!</v>
      </c>
    </row>
    <row r="22" spans="1:14" ht="21.75" customHeight="1" x14ac:dyDescent="0.2">
      <c r="A22" s="260" t="s">
        <v>67</v>
      </c>
      <c r="B22" s="119" t="s">
        <v>30</v>
      </c>
      <c r="C22" s="261" t="e">
        <f>IF(B23=H31,H32,IF(J15&gt;$I$15,$H$18,$H$15))</f>
        <v>#VALUE!</v>
      </c>
      <c r="D22" s="259"/>
      <c r="E22" s="262"/>
      <c r="F22" s="262"/>
      <c r="G22" s="235" t="e">
        <f>IF($C$22=H27,J13,J14)</f>
        <v>#VALUE!</v>
      </c>
      <c r="H22" s="32" t="s">
        <v>25</v>
      </c>
    </row>
    <row r="23" spans="1:14" ht="16.5" customHeight="1" x14ac:dyDescent="0.2">
      <c r="A23" s="260"/>
      <c r="B23" s="121">
        <v>42613</v>
      </c>
      <c r="C23" s="261"/>
      <c r="D23" s="259"/>
      <c r="E23" s="262"/>
      <c r="F23" s="262"/>
      <c r="G23" s="235"/>
      <c r="H23" s="32" t="s">
        <v>24</v>
      </c>
      <c r="K23" s="26"/>
      <c r="N23" s="18" t="s">
        <v>25</v>
      </c>
    </row>
    <row r="24" spans="1:14" ht="18.75" customHeight="1" x14ac:dyDescent="0.2">
      <c r="A24" s="114" t="s">
        <v>68</v>
      </c>
      <c r="B24" s="257" t="s">
        <v>0</v>
      </c>
      <c r="C24" s="257"/>
      <c r="D24" s="117"/>
      <c r="E24" s="258"/>
      <c r="F24" s="258"/>
      <c r="G24" s="107">
        <f>IF($B$24=H27,J13,J14)</f>
        <v>0</v>
      </c>
      <c r="H24" s="32" t="s">
        <v>26</v>
      </c>
      <c r="K24" s="27"/>
      <c r="N24" s="32" t="s">
        <v>27</v>
      </c>
    </row>
    <row r="25" spans="1:14" ht="20.25" customHeight="1" x14ac:dyDescent="0.2">
      <c r="A25" s="114" t="s">
        <v>69</v>
      </c>
      <c r="B25" s="257" t="s">
        <v>28</v>
      </c>
      <c r="C25" s="257"/>
      <c r="D25" s="122"/>
      <c r="E25" s="258"/>
      <c r="F25" s="258"/>
      <c r="G25" s="107">
        <f>IF($B$25=H27,J13,J14)</f>
        <v>0</v>
      </c>
      <c r="H25" s="32" t="s">
        <v>7</v>
      </c>
      <c r="K25" s="27"/>
      <c r="N25" s="32" t="s">
        <v>20</v>
      </c>
    </row>
    <row r="26" spans="1:14" ht="17.25" customHeight="1" x14ac:dyDescent="0.2">
      <c r="A26" s="114" t="s">
        <v>70</v>
      </c>
      <c r="B26" s="257"/>
      <c r="C26" s="257"/>
      <c r="D26" s="123"/>
      <c r="E26" s="258"/>
      <c r="F26" s="258"/>
      <c r="G26" s="107">
        <f>IF($B$26=H27,J13,J14)</f>
        <v>0</v>
      </c>
      <c r="H26" s="32" t="s">
        <v>0</v>
      </c>
      <c r="K26" s="26"/>
      <c r="N26" s="32" t="s">
        <v>8</v>
      </c>
    </row>
    <row r="27" spans="1:14" ht="19.5" customHeight="1" x14ac:dyDescent="0.2">
      <c r="A27" s="114" t="s">
        <v>71</v>
      </c>
      <c r="B27" s="257"/>
      <c r="C27" s="257"/>
      <c r="D27" s="123"/>
      <c r="E27" s="258"/>
      <c r="F27" s="258"/>
      <c r="G27" s="107">
        <f>IF($B$27=H27,J13,J14)</f>
        <v>0</v>
      </c>
      <c r="H27" s="32" t="s">
        <v>1</v>
      </c>
      <c r="N27" s="32" t="s">
        <v>11</v>
      </c>
    </row>
    <row r="28" spans="1:14" ht="15.75" customHeight="1" x14ac:dyDescent="0.2">
      <c r="A28" s="116" t="s">
        <v>46</v>
      </c>
      <c r="B28" s="257" t="s">
        <v>7</v>
      </c>
      <c r="C28" s="257"/>
      <c r="D28" s="259"/>
      <c r="E28" s="258"/>
      <c r="F28" s="258"/>
      <c r="G28" s="124">
        <f>IF($B$28=H22,J13,J14)</f>
        <v>0</v>
      </c>
      <c r="H28" s="32" t="s">
        <v>28</v>
      </c>
    </row>
    <row r="29" spans="1:14" ht="21.75" customHeight="1" x14ac:dyDescent="0.2">
      <c r="A29" s="116" t="s">
        <v>107</v>
      </c>
      <c r="B29" s="125"/>
      <c r="C29" s="106" t="str">
        <f>IF(B28=H19,H20,IF(J18&lt;$I$18,$H$18,$H$15))</f>
        <v>NO APLICA</v>
      </c>
      <c r="D29" s="259"/>
      <c r="E29" s="258"/>
      <c r="F29" s="258"/>
      <c r="G29" s="124">
        <f>IF($C$29=H27,J13,J14)</f>
        <v>0</v>
      </c>
      <c r="H29" s="32" t="s">
        <v>8</v>
      </c>
    </row>
    <row r="30" spans="1:14" ht="18" customHeight="1" x14ac:dyDescent="0.2">
      <c r="A30" s="116" t="s">
        <v>108</v>
      </c>
      <c r="B30" s="126"/>
      <c r="C30" s="106" t="str">
        <f>IF(B28=H19,H20,IF(B30&lt;$H$10,$H$18,$H$15))</f>
        <v>NO APLICA</v>
      </c>
      <c r="D30" s="259"/>
      <c r="E30" s="258"/>
      <c r="F30" s="258"/>
      <c r="G30" s="124">
        <f>IF($C$30=H27,J13,J14)</f>
        <v>0</v>
      </c>
      <c r="H30" s="32" t="s">
        <v>11</v>
      </c>
      <c r="I30" s="32"/>
    </row>
    <row r="31" spans="1:14" ht="17.25" customHeight="1" x14ac:dyDescent="0.2">
      <c r="A31" s="116" t="s">
        <v>109</v>
      </c>
      <c r="B31" s="257" t="s">
        <v>7</v>
      </c>
      <c r="C31" s="257"/>
      <c r="D31" s="123"/>
      <c r="E31" s="258"/>
      <c r="F31" s="258"/>
      <c r="G31" s="107">
        <f>IF($B$31=H27,J13,J14)</f>
        <v>0</v>
      </c>
    </row>
    <row r="32" spans="1:14" ht="24.75" customHeight="1" x14ac:dyDescent="0.2">
      <c r="A32" s="116" t="s">
        <v>110</v>
      </c>
      <c r="B32" s="257" t="s">
        <v>0</v>
      </c>
      <c r="C32" s="257"/>
      <c r="D32" s="127"/>
      <c r="E32" s="256"/>
      <c r="F32" s="256"/>
      <c r="G32" s="107">
        <f>IF($B$32=H27,J13,J14)</f>
        <v>0</v>
      </c>
      <c r="H32" s="18" t="b">
        <v>0</v>
      </c>
    </row>
    <row r="33" spans="1:11" ht="22.5" customHeight="1" x14ac:dyDescent="0.2">
      <c r="A33" s="116" t="s">
        <v>111</v>
      </c>
      <c r="B33" s="125"/>
      <c r="C33" s="106" t="b">
        <f>IF(B33=H31,H32,IF(J21&gt;$I$15,$H$18,$H$15))</f>
        <v>0</v>
      </c>
      <c r="D33" s="128"/>
      <c r="E33" s="254"/>
      <c r="F33" s="254"/>
      <c r="G33" s="107">
        <f>IF(C33=H27,J13,J14)</f>
        <v>0</v>
      </c>
    </row>
    <row r="34" spans="1:11" ht="21" customHeight="1" x14ac:dyDescent="0.2">
      <c r="A34" s="116" t="s">
        <v>112</v>
      </c>
      <c r="B34" s="255"/>
      <c r="C34" s="255"/>
      <c r="D34" s="128"/>
      <c r="E34" s="254"/>
      <c r="F34" s="254"/>
      <c r="G34" s="107">
        <f>IF($B$34=H27,J13,J14)</f>
        <v>0</v>
      </c>
    </row>
    <row r="35" spans="1:11" ht="19.5" customHeight="1" x14ac:dyDescent="0.2">
      <c r="A35" s="116" t="s">
        <v>124</v>
      </c>
      <c r="B35" s="129" t="s">
        <v>20</v>
      </c>
      <c r="C35" s="130" t="s">
        <v>0</v>
      </c>
      <c r="D35" s="127"/>
      <c r="E35" s="256"/>
      <c r="F35" s="256"/>
      <c r="G35" s="107">
        <f>IF($C$35=H27,J13,J14)</f>
        <v>0</v>
      </c>
    </row>
    <row r="36" spans="1:11" ht="19.5" hidden="1" customHeight="1" x14ac:dyDescent="0.2">
      <c r="A36" s="114" t="s">
        <v>72</v>
      </c>
      <c r="B36" s="129"/>
      <c r="C36" s="120"/>
      <c r="D36" s="131"/>
      <c r="E36" s="256"/>
      <c r="F36" s="256"/>
      <c r="G36" s="107"/>
    </row>
    <row r="37" spans="1:11" ht="19.5" hidden="1" customHeight="1" x14ac:dyDescent="0.2">
      <c r="A37" s="116"/>
      <c r="B37" s="129"/>
      <c r="C37" s="120"/>
      <c r="D37" s="131"/>
      <c r="E37" s="256"/>
      <c r="F37" s="256"/>
      <c r="G37" s="107"/>
    </row>
    <row r="38" spans="1:11" ht="19.5" hidden="1" customHeight="1" x14ac:dyDescent="0.2">
      <c r="A38" s="116"/>
      <c r="B38" s="129"/>
      <c r="C38" s="120"/>
      <c r="D38" s="131"/>
      <c r="E38" s="256"/>
      <c r="F38" s="256"/>
      <c r="G38" s="107"/>
    </row>
    <row r="39" spans="1:11" ht="19.5" hidden="1" customHeight="1" x14ac:dyDescent="0.2">
      <c r="A39" s="116"/>
      <c r="B39" s="129"/>
      <c r="C39" s="120"/>
      <c r="D39" s="131"/>
      <c r="E39" s="256"/>
      <c r="F39" s="256"/>
      <c r="G39" s="107"/>
      <c r="H39" s="108"/>
    </row>
    <row r="40" spans="1:11" ht="19.5" customHeight="1" x14ac:dyDescent="0.2">
      <c r="A40" s="116" t="s">
        <v>114</v>
      </c>
      <c r="B40" s="129" t="s">
        <v>20</v>
      </c>
      <c r="C40" s="130" t="s">
        <v>0</v>
      </c>
      <c r="D40" s="127"/>
      <c r="E40" s="256"/>
      <c r="F40" s="256"/>
      <c r="G40" s="107">
        <f>IF($C$40=H27,J13,J14)</f>
        <v>0</v>
      </c>
      <c r="H40" s="75"/>
    </row>
    <row r="41" spans="1:11" ht="19.5" hidden="1" customHeight="1" x14ac:dyDescent="0.2">
      <c r="A41" s="116" t="s">
        <v>115</v>
      </c>
      <c r="B41" s="257" t="s">
        <v>7</v>
      </c>
      <c r="C41" s="257"/>
      <c r="D41" s="127"/>
      <c r="E41" s="258"/>
      <c r="F41" s="258"/>
      <c r="G41" s="107">
        <f>IF($B$41=H22,J13,J14)</f>
        <v>0</v>
      </c>
      <c r="H41" s="75"/>
    </row>
    <row r="42" spans="1:11" ht="19.5" hidden="1" customHeight="1" x14ac:dyDescent="0.2">
      <c r="A42" s="116"/>
      <c r="B42" s="116"/>
      <c r="C42" s="106"/>
      <c r="D42" s="106"/>
      <c r="E42" s="132"/>
      <c r="F42" s="132"/>
      <c r="G42" s="107"/>
      <c r="H42" s="75"/>
    </row>
    <row r="43" spans="1:11" ht="19.5" hidden="1" customHeight="1" x14ac:dyDescent="0.2">
      <c r="A43" s="116"/>
      <c r="B43" s="116"/>
      <c r="C43" s="106"/>
      <c r="D43" s="106"/>
      <c r="E43" s="132"/>
      <c r="F43" s="132"/>
      <c r="G43" s="107"/>
      <c r="H43" s="75"/>
    </row>
    <row r="44" spans="1:11" ht="19.5" hidden="1" customHeight="1" x14ac:dyDescent="0.2">
      <c r="A44" s="116"/>
      <c r="B44" s="116"/>
      <c r="C44" s="106"/>
      <c r="D44" s="106"/>
      <c r="E44" s="132"/>
      <c r="F44" s="132"/>
      <c r="G44" s="107"/>
      <c r="H44" s="75"/>
    </row>
    <row r="45" spans="1:11" ht="19.5" hidden="1" customHeight="1" x14ac:dyDescent="0.2">
      <c r="A45" s="116"/>
      <c r="B45" s="116"/>
      <c r="C45" s="106"/>
      <c r="D45" s="106"/>
      <c r="E45" s="132"/>
      <c r="F45" s="132"/>
      <c r="G45" s="107"/>
      <c r="H45" s="75"/>
    </row>
    <row r="46" spans="1:11" ht="19.5" hidden="1" customHeight="1" x14ac:dyDescent="0.2">
      <c r="A46" s="114"/>
      <c r="B46" s="114"/>
      <c r="C46" s="106"/>
      <c r="D46" s="106"/>
      <c r="E46" s="248"/>
      <c r="F46" s="248"/>
      <c r="G46" s="107"/>
    </row>
    <row r="47" spans="1:11" ht="18" hidden="1" customHeight="1" x14ac:dyDescent="0.25">
      <c r="A47" s="133"/>
      <c r="B47" s="133"/>
      <c r="C47" s="106"/>
      <c r="D47" s="106"/>
      <c r="E47" s="248"/>
      <c r="F47" s="248"/>
      <c r="G47" s="107"/>
    </row>
    <row r="48" spans="1:11" ht="19.5" hidden="1" customHeight="1" x14ac:dyDescent="0.2">
      <c r="A48" s="106"/>
      <c r="B48" s="106"/>
      <c r="C48" s="106"/>
      <c r="D48" s="106"/>
      <c r="E48" s="249"/>
      <c r="F48" s="249"/>
      <c r="G48" s="107"/>
      <c r="H48" s="26"/>
      <c r="I48" s="26"/>
      <c r="J48" s="26"/>
      <c r="K48" s="26"/>
    </row>
    <row r="49" spans="1:15" ht="19.5" customHeight="1" x14ac:dyDescent="0.2">
      <c r="A49" s="134" t="s">
        <v>125</v>
      </c>
      <c r="B49" s="134" t="s">
        <v>20</v>
      </c>
      <c r="C49" s="130" t="s">
        <v>0</v>
      </c>
      <c r="D49" s="106"/>
      <c r="E49" s="250"/>
      <c r="F49" s="251"/>
      <c r="G49" s="107"/>
      <c r="H49" s="26"/>
      <c r="I49" s="26"/>
      <c r="J49" s="26"/>
      <c r="K49" s="26"/>
    </row>
    <row r="50" spans="1:15" ht="81.75" customHeight="1" x14ac:dyDescent="0.2">
      <c r="A50" s="134" t="s">
        <v>126</v>
      </c>
      <c r="B50" s="134" t="s">
        <v>20</v>
      </c>
      <c r="C50" s="134" t="s">
        <v>123</v>
      </c>
      <c r="D50" s="106"/>
      <c r="E50" s="252" t="s">
        <v>132</v>
      </c>
      <c r="F50" s="253"/>
      <c r="G50" s="136"/>
      <c r="H50" s="26"/>
      <c r="I50" s="26"/>
      <c r="J50" s="26"/>
      <c r="K50" s="26"/>
    </row>
    <row r="51" spans="1:15" ht="19.5" customHeight="1" x14ac:dyDescent="0.2">
      <c r="A51" s="134" t="s">
        <v>127</v>
      </c>
      <c r="B51" s="134" t="s">
        <v>20</v>
      </c>
      <c r="C51" s="134" t="s">
        <v>123</v>
      </c>
      <c r="D51" s="106"/>
      <c r="E51" s="250"/>
      <c r="F51" s="251"/>
      <c r="G51" s="107"/>
      <c r="H51" s="26"/>
      <c r="I51" s="26"/>
      <c r="J51" s="26"/>
      <c r="K51" s="26"/>
    </row>
    <row r="52" spans="1:15" ht="113.25" customHeight="1" x14ac:dyDescent="0.2">
      <c r="A52" s="134" t="s">
        <v>128</v>
      </c>
      <c r="B52" s="134" t="s">
        <v>20</v>
      </c>
      <c r="C52" s="134" t="s">
        <v>123</v>
      </c>
      <c r="D52" s="106"/>
      <c r="E52" s="252" t="s">
        <v>131</v>
      </c>
      <c r="F52" s="253"/>
      <c r="G52" s="136"/>
      <c r="H52" s="26"/>
      <c r="I52" s="26"/>
      <c r="J52" s="26"/>
      <c r="K52" s="26"/>
    </row>
    <row r="53" spans="1:15" ht="24.75" customHeight="1" x14ac:dyDescent="0.2">
      <c r="A53" s="135" t="s">
        <v>73</v>
      </c>
      <c r="B53" s="246" t="e">
        <f>IF($G$53=J14,H29,H30)</f>
        <v>#VALUE!</v>
      </c>
      <c r="C53" s="246"/>
      <c r="D53" s="246"/>
      <c r="E53" s="246"/>
      <c r="F53" s="246"/>
      <c r="G53" s="107" t="e">
        <f>SUM(G15:G41)</f>
        <v>#VALUE!</v>
      </c>
      <c r="H53" s="26"/>
      <c r="I53" s="26"/>
      <c r="J53" s="26"/>
      <c r="K53" s="26"/>
    </row>
    <row r="54" spans="1:15" ht="13.5" customHeight="1" x14ac:dyDescent="0.2">
      <c r="A54" s="77"/>
      <c r="B54" s="247"/>
      <c r="C54" s="247"/>
      <c r="D54" s="26"/>
      <c r="E54" s="26"/>
      <c r="F54" s="26"/>
      <c r="G54" s="26"/>
      <c r="H54" s="26"/>
      <c r="I54" s="26"/>
      <c r="J54" s="26"/>
      <c r="K54" s="26"/>
      <c r="O54" s="18" t="e">
        <f>+B53</f>
        <v>#VALUE!</v>
      </c>
    </row>
    <row r="55" spans="1:15" x14ac:dyDescent="0.2">
      <c r="A55" s="78" t="s">
        <v>120</v>
      </c>
      <c r="B55" s="78"/>
      <c r="D55" s="26"/>
      <c r="E55" s="26"/>
      <c r="F55" s="26"/>
      <c r="G55" s="26"/>
      <c r="H55" s="26"/>
      <c r="I55" s="26"/>
      <c r="J55" s="26"/>
      <c r="K55" s="26"/>
    </row>
    <row r="56" spans="1:15" x14ac:dyDescent="0.2">
      <c r="A56" s="32" t="s">
        <v>121</v>
      </c>
      <c r="B56" s="32"/>
      <c r="C56" s="78"/>
      <c r="D56" s="26"/>
      <c r="E56" s="26"/>
      <c r="F56" s="26"/>
      <c r="G56" s="26"/>
      <c r="H56" s="26"/>
      <c r="I56" s="26"/>
      <c r="J56" s="26"/>
      <c r="K56" s="26"/>
    </row>
    <row r="57" spans="1:15" x14ac:dyDescent="0.2">
      <c r="A57" s="79" t="s">
        <v>122</v>
      </c>
      <c r="B57" s="79"/>
      <c r="D57" s="26"/>
      <c r="E57" s="26"/>
      <c r="F57" s="26"/>
    </row>
  </sheetData>
  <protectedRanges>
    <protectedRange sqref="B18:C21 B23 B24:C28 B29:B30 D15:D41 C40 B41:C41 B15:B17 B31:C32 C34:C35 C49" name="Rango1_1"/>
  </protectedRanges>
  <mergeCells count="59">
    <mergeCell ref="E16:F16"/>
    <mergeCell ref="A7:D7"/>
    <mergeCell ref="E7:F7"/>
    <mergeCell ref="A8:F8"/>
    <mergeCell ref="B9:F9"/>
    <mergeCell ref="A10:E10"/>
    <mergeCell ref="A11:E11"/>
    <mergeCell ref="A12:F12"/>
    <mergeCell ref="A13:F13"/>
    <mergeCell ref="B14:C14"/>
    <mergeCell ref="E14:F14"/>
    <mergeCell ref="E15:F15"/>
    <mergeCell ref="B24:C24"/>
    <mergeCell ref="E24:F24"/>
    <mergeCell ref="E17:F17"/>
    <mergeCell ref="E18:F18"/>
    <mergeCell ref="E19:F19"/>
    <mergeCell ref="B20:C20"/>
    <mergeCell ref="E20:F20"/>
    <mergeCell ref="B21:C21"/>
    <mergeCell ref="E21:F21"/>
    <mergeCell ref="A22:A23"/>
    <mergeCell ref="C22:C23"/>
    <mergeCell ref="D22:D23"/>
    <mergeCell ref="E22:F23"/>
    <mergeCell ref="G22:G23"/>
    <mergeCell ref="B32:C32"/>
    <mergeCell ref="E32:F32"/>
    <mergeCell ref="B25:C25"/>
    <mergeCell ref="E25:F25"/>
    <mergeCell ref="B26:C26"/>
    <mergeCell ref="E26:F26"/>
    <mergeCell ref="B27:C27"/>
    <mergeCell ref="E27:F27"/>
    <mergeCell ref="B28:C28"/>
    <mergeCell ref="D28:D30"/>
    <mergeCell ref="E28:F30"/>
    <mergeCell ref="B31:C31"/>
    <mergeCell ref="E31:F31"/>
    <mergeCell ref="E46:F46"/>
    <mergeCell ref="E33:F33"/>
    <mergeCell ref="B34:C34"/>
    <mergeCell ref="E34:F34"/>
    <mergeCell ref="E35:F35"/>
    <mergeCell ref="E36:F36"/>
    <mergeCell ref="E37:F37"/>
    <mergeCell ref="E38:F38"/>
    <mergeCell ref="E39:F39"/>
    <mergeCell ref="E40:F40"/>
    <mergeCell ref="B41:C41"/>
    <mergeCell ref="E41:F41"/>
    <mergeCell ref="B53:F53"/>
    <mergeCell ref="B54:C54"/>
    <mergeCell ref="E47:F47"/>
    <mergeCell ref="E48:F48"/>
    <mergeCell ref="E49:F49"/>
    <mergeCell ref="E50:F50"/>
    <mergeCell ref="E51:F51"/>
    <mergeCell ref="E52:F52"/>
  </mergeCells>
  <conditionalFormatting sqref="B24:C27 C22:C23 C29:C30 C15:C19 B31:C32 B20:C20 D33:D34 C47 A48:A53 C40 C35:C36 B34:C34 B48:F48 B52:D52 B51:E51 B50:D50 B49:E49">
    <cfRule type="containsText" dxfId="31" priority="4" stopIfTrue="1" operator="containsText" text="NO CUMPLE">
      <formula>NOT(ISERROR(SEARCH("NO CUMPLE",A15)))</formula>
    </cfRule>
  </conditionalFormatting>
  <conditionalFormatting sqref="B53:F53">
    <cfRule type="containsText" dxfId="30" priority="3" stopIfTrue="1" operator="containsText" text="NO HABILITADO">
      <formula>NOT(ISERROR(SEARCH("NO HABILITADO",B53)))</formula>
    </cfRule>
  </conditionalFormatting>
  <conditionalFormatting sqref="B28:C28 B41:C41">
    <cfRule type="containsText" dxfId="29" priority="2" stopIfTrue="1" operator="containsText" text="NO PRESENTA">
      <formula>NOT(ISERROR(SEARCH("NO PRESENTA",B28)))</formula>
    </cfRule>
  </conditionalFormatting>
  <conditionalFormatting sqref="C33">
    <cfRule type="containsText" dxfId="28" priority="1" stopIfTrue="1" operator="containsText" text="NO CUMPLE">
      <formula>NOT(ISERROR(SEARCH("NO CUMPLE",C33)))</formula>
    </cfRule>
  </conditionalFormatting>
  <dataValidations count="10">
    <dataValidation type="list" allowBlank="1" showInputMessage="1" showErrorMessage="1" sqref="B34">
      <formula1>$H$26:$H$27</formula1>
    </dataValidation>
    <dataValidation type="list" allowBlank="1" showInputMessage="1" showErrorMessage="1" sqref="B21">
      <formula1>$H$21:$H$22</formula1>
    </dataValidation>
    <dataValidation type="list" allowBlank="1" showInputMessage="1" showErrorMessage="1" sqref="C42:C47 C36:C39">
      <formula1>$H$15:$H$19</formula1>
    </dataValidation>
    <dataValidation type="list" allowBlank="1" showInputMessage="1" showErrorMessage="1" sqref="B28:C28 B41:C41">
      <formula1>$H$20:$H$22</formula1>
    </dataValidation>
    <dataValidation type="list" allowBlank="1" showInputMessage="1" showErrorMessage="1" sqref="E18:F18 B15">
      <formula1>$H$23:$H$25</formula1>
    </dataValidation>
    <dataValidation type="list" allowBlank="1" showInputMessage="1" showErrorMessage="1" sqref="B16:B19">
      <formula1>$H$23:$H$24</formula1>
    </dataValidation>
    <dataValidation type="list" allowBlank="1" showInputMessage="1" showErrorMessage="1" sqref="B24:C24 B26:C27 B31:C32 C35 C40 B20:C20 C49">
      <formula1>$H$25:$H$27</formula1>
    </dataValidation>
    <dataValidation type="list" allowBlank="1" showInputMessage="1" showErrorMessage="1" sqref="B25:C25">
      <formula1>$H$26:$H$28</formula1>
    </dataValidation>
    <dataValidation type="date" operator="notBetween" allowBlank="1" showInputMessage="1" showErrorMessage="1" sqref="B23">
      <formula1>26665</formula1>
      <formula2>36161</formula2>
    </dataValidation>
    <dataValidation type="list" allowBlank="1" showInputMessage="1" showErrorMessage="1" sqref="B35:B40">
      <formula1>$N$23:$N$25</formula1>
    </dataValidation>
  </dataValidation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Q53"/>
  <sheetViews>
    <sheetView workbookViewId="0">
      <selection activeCell="A2" sqref="A2"/>
    </sheetView>
  </sheetViews>
  <sheetFormatPr baseColWidth="10" defaultRowHeight="12.75" x14ac:dyDescent="0.2"/>
  <cols>
    <col min="1" max="1" width="58.140625" style="18" customWidth="1"/>
    <col min="2" max="2" width="19.5703125" style="18" customWidth="1"/>
    <col min="3" max="3" width="13.7109375" style="18" customWidth="1"/>
    <col min="4" max="4" width="11.42578125" style="18"/>
    <col min="5" max="5" width="13.5703125" style="18" customWidth="1"/>
    <col min="6" max="6" width="31.28515625" style="18" customWidth="1"/>
    <col min="7" max="7" width="11.85546875" style="18" hidden="1" customWidth="1"/>
    <col min="8" max="8" width="20.85546875" style="18" hidden="1" customWidth="1"/>
    <col min="9" max="9" width="11.42578125" style="18" hidden="1" customWidth="1"/>
    <col min="10" max="10" width="15.140625" style="18" hidden="1" customWidth="1"/>
    <col min="11" max="17" width="11.42578125" style="18" hidden="1" customWidth="1"/>
    <col min="18" max="28" width="11.42578125" style="18" customWidth="1"/>
    <col min="29" max="16384" width="11.42578125" style="18"/>
  </cols>
  <sheetData>
    <row r="5" spans="1:10" x14ac:dyDescent="0.2">
      <c r="C5" s="19"/>
      <c r="D5" s="19"/>
      <c r="E5" s="19"/>
      <c r="F5" s="20"/>
    </row>
    <row r="6" spans="1:10" ht="7.5" customHeight="1" thickBot="1" x14ac:dyDescent="0.25">
      <c r="C6" s="19"/>
      <c r="D6" s="19"/>
      <c r="E6" s="19"/>
      <c r="F6" s="20"/>
    </row>
    <row r="7" spans="1:10" ht="24" customHeight="1" thickTop="1" thickBot="1" x14ac:dyDescent="0.25">
      <c r="A7" s="275" t="str">
        <f>+'Acta de cierre y listado'!R7</f>
        <v xml:space="preserve">MINIMA CUANTÍA N° </v>
      </c>
      <c r="B7" s="276"/>
      <c r="C7" s="276"/>
      <c r="D7" s="276"/>
      <c r="E7" s="277" t="str">
        <f>+'Acta de cierre y listado'!S7</f>
        <v>23 DE 2022</v>
      </c>
      <c r="F7" s="278"/>
    </row>
    <row r="8" spans="1:10" ht="22.5" customHeight="1" thickTop="1" thickBot="1" x14ac:dyDescent="0.25">
      <c r="A8" s="279" t="s">
        <v>2</v>
      </c>
      <c r="B8" s="280"/>
      <c r="C8" s="280"/>
      <c r="D8" s="280"/>
      <c r="E8" s="280"/>
      <c r="F8" s="281"/>
    </row>
    <row r="9" spans="1:10" ht="43.5" customHeight="1" thickTop="1" thickBot="1" x14ac:dyDescent="0.25">
      <c r="A9" s="37" t="s">
        <v>36</v>
      </c>
      <c r="B9" s="282" t="str">
        <f>+'Acta de cierre y listado'!B9:E9</f>
        <v>Suministro de elementos de dotación de vestuario para los funcionarios de la Superintendencia de Industria y Comercio, que por ley tengan derecho</v>
      </c>
      <c r="C9" s="282"/>
      <c r="D9" s="282"/>
      <c r="E9" s="282"/>
      <c r="F9" s="282"/>
    </row>
    <row r="10" spans="1:10" ht="19.5" customHeight="1" thickTop="1" thickBot="1" x14ac:dyDescent="0.25">
      <c r="A10" s="283" t="s">
        <v>12</v>
      </c>
      <c r="B10" s="283"/>
      <c r="C10" s="283"/>
      <c r="D10" s="283"/>
      <c r="E10" s="283"/>
      <c r="F10" s="34">
        <f>+'Acta de cierre y listado'!E10</f>
        <v>33513336</v>
      </c>
      <c r="H10" s="29">
        <f>ROUNDDOWN(F10*10%,0)</f>
        <v>3351333</v>
      </c>
    </row>
    <row r="11" spans="1:10" ht="15.75" customHeight="1" thickBot="1" x14ac:dyDescent="0.25">
      <c r="A11" s="284" t="s">
        <v>14</v>
      </c>
      <c r="B11" s="284"/>
      <c r="C11" s="284"/>
      <c r="D11" s="284"/>
      <c r="E11" s="284"/>
      <c r="F11" s="21" t="str">
        <f>+'Acta de cierre y listado'!C12</f>
        <v>29 de julio de 2022</v>
      </c>
    </row>
    <row r="12" spans="1:10" ht="14.25" thickTop="1" thickBot="1" x14ac:dyDescent="0.25">
      <c r="A12" s="285" t="s">
        <v>40</v>
      </c>
      <c r="B12" s="285"/>
      <c r="C12" s="285"/>
      <c r="D12" s="285"/>
      <c r="E12" s="285"/>
      <c r="F12" s="285"/>
    </row>
    <row r="13" spans="1:10" ht="21" customHeight="1" thickTop="1" thickBot="1" x14ac:dyDescent="0.25">
      <c r="A13" s="286"/>
      <c r="B13" s="287"/>
      <c r="C13" s="287"/>
      <c r="D13" s="287"/>
      <c r="E13" s="287"/>
      <c r="F13" s="288"/>
      <c r="J13" s="18">
        <v>1</v>
      </c>
    </row>
    <row r="14" spans="1:10" ht="25.5" customHeight="1" thickTop="1" thickBot="1" x14ac:dyDescent="0.25">
      <c r="A14" s="38" t="s">
        <v>66</v>
      </c>
      <c r="B14" s="289" t="s">
        <v>21</v>
      </c>
      <c r="C14" s="289"/>
      <c r="D14" s="103" t="s">
        <v>13</v>
      </c>
      <c r="E14" s="290" t="s">
        <v>15</v>
      </c>
      <c r="F14" s="290"/>
      <c r="J14" s="18">
        <v>0</v>
      </c>
    </row>
    <row r="15" spans="1:10" ht="19.5" customHeight="1" thickTop="1" thickBot="1" x14ac:dyDescent="0.25">
      <c r="A15" s="22" t="s">
        <v>22</v>
      </c>
      <c r="B15" s="39"/>
      <c r="C15" s="102" t="b">
        <f>IF(B15=H23,$H$15,IF(B15=H24,$H$18,IF(B15=H25,$H$19)))</f>
        <v>0</v>
      </c>
      <c r="D15" s="47"/>
      <c r="E15" s="291"/>
      <c r="F15" s="291"/>
      <c r="G15" s="18">
        <f>IF($C$15=H27,J13,J14)</f>
        <v>0</v>
      </c>
      <c r="H15" s="32" t="s">
        <v>0</v>
      </c>
      <c r="I15" s="18">
        <v>30</v>
      </c>
      <c r="J15" s="24" t="e">
        <f>DAYS360(B23,F11)</f>
        <v>#VALUE!</v>
      </c>
    </row>
    <row r="16" spans="1:10" ht="19.5" customHeight="1" thickTop="1" thickBot="1" x14ac:dyDescent="0.25">
      <c r="A16" s="22" t="s">
        <v>23</v>
      </c>
      <c r="B16" s="39"/>
      <c r="C16" s="102" t="b">
        <f>IF(B16=H23,$H$15,IF(B16=H24,$H$18,IF(B16=I24,$H$32)))</f>
        <v>0</v>
      </c>
      <c r="D16" s="47"/>
      <c r="E16" s="292"/>
      <c r="F16" s="293"/>
      <c r="G16" s="18">
        <f>IF($C$16=H27,J13,J14)</f>
        <v>0</v>
      </c>
      <c r="H16" s="32"/>
      <c r="J16" s="24"/>
    </row>
    <row r="17" spans="1:14" ht="19.5" customHeight="1" thickTop="1" thickBot="1" x14ac:dyDescent="0.25">
      <c r="A17" s="22" t="s">
        <v>31</v>
      </c>
      <c r="B17" s="39"/>
      <c r="C17" s="102" t="b">
        <f>IF(B17=H24,$H$18,IF(B17=H23,$H15))</f>
        <v>0</v>
      </c>
      <c r="D17" s="47"/>
      <c r="E17" s="292"/>
      <c r="F17" s="293"/>
      <c r="G17" s="18">
        <f>IF($C$17=H27,J13,J14)</f>
        <v>0</v>
      </c>
      <c r="H17" s="32"/>
      <c r="J17" s="24"/>
    </row>
    <row r="18" spans="1:14" ht="19.5" hidden="1" customHeight="1" thickTop="1" thickBot="1" x14ac:dyDescent="0.25">
      <c r="A18" s="25"/>
      <c r="B18" s="39"/>
      <c r="C18" s="102" t="b">
        <f>IF(B18=H23,$H$15,IF(B18=H24,$H$18,IF(B18=H24,$H$19)))</f>
        <v>0</v>
      </c>
      <c r="D18" s="48"/>
      <c r="E18" s="291"/>
      <c r="F18" s="291"/>
      <c r="H18" s="32" t="s">
        <v>1</v>
      </c>
      <c r="I18" s="18">
        <v>91</v>
      </c>
      <c r="J18" s="24" t="e">
        <f>DAYS360(F11,B29)+1</f>
        <v>#VALUE!</v>
      </c>
    </row>
    <row r="19" spans="1:14" ht="19.5" hidden="1" customHeight="1" thickTop="1" thickBot="1" x14ac:dyDescent="0.25">
      <c r="A19" s="25"/>
      <c r="B19" s="39"/>
      <c r="C19" s="102" t="b">
        <f>IF(B19=H23,$H$15,IF(B19=H24,$H18))</f>
        <v>0</v>
      </c>
      <c r="D19" s="48"/>
      <c r="E19" s="291"/>
      <c r="F19" s="291"/>
      <c r="G19" s="18">
        <f>IF($C$19=H27,J13,J14)</f>
        <v>0</v>
      </c>
      <c r="H19" s="32" t="s">
        <v>7</v>
      </c>
      <c r="I19" s="18">
        <v>30</v>
      </c>
      <c r="J19" s="24" t="e">
        <f>DAYS360(B33,F11)+1</f>
        <v>#VALUE!</v>
      </c>
    </row>
    <row r="20" spans="1:14" ht="16.5" customHeight="1" thickTop="1" thickBot="1" x14ac:dyDescent="0.25">
      <c r="A20" s="25" t="s">
        <v>116</v>
      </c>
      <c r="B20" s="294"/>
      <c r="C20" s="295"/>
      <c r="D20" s="48"/>
      <c r="E20" s="292"/>
      <c r="F20" s="293"/>
      <c r="G20" s="18">
        <f>IF($B$20=H27,J13,J14)</f>
        <v>0</v>
      </c>
      <c r="H20" s="32" t="s">
        <v>7</v>
      </c>
      <c r="J20" s="24"/>
    </row>
    <row r="21" spans="1:14" ht="20.25" customHeight="1" thickTop="1" thickBot="1" x14ac:dyDescent="0.25">
      <c r="A21" s="25" t="s">
        <v>32</v>
      </c>
      <c r="B21" s="296" t="s">
        <v>20</v>
      </c>
      <c r="C21" s="296"/>
      <c r="D21" s="48"/>
      <c r="E21" s="292"/>
      <c r="F21" s="293"/>
      <c r="H21" s="32" t="s">
        <v>20</v>
      </c>
      <c r="J21" s="24" t="e">
        <f>DAYS360(B33,F11)</f>
        <v>#VALUE!</v>
      </c>
    </row>
    <row r="22" spans="1:14" ht="21.75" customHeight="1" thickTop="1" thickBot="1" x14ac:dyDescent="0.25">
      <c r="A22" s="297" t="s">
        <v>67</v>
      </c>
      <c r="B22" s="40" t="s">
        <v>30</v>
      </c>
      <c r="C22" s="298" t="b">
        <f>IF(B23=H31,H32,IF(J15&gt;$I$15,$H$18,$H$15))</f>
        <v>0</v>
      </c>
      <c r="D22" s="299"/>
      <c r="E22" s="300"/>
      <c r="F22" s="301"/>
      <c r="G22" s="304">
        <f>IF($C$22=H27,J13,J14)</f>
        <v>0</v>
      </c>
      <c r="H22" s="32" t="s">
        <v>25</v>
      </c>
    </row>
    <row r="23" spans="1:14" ht="16.5" customHeight="1" thickTop="1" thickBot="1" x14ac:dyDescent="0.25">
      <c r="A23" s="297"/>
      <c r="B23" s="41"/>
      <c r="C23" s="298"/>
      <c r="D23" s="299"/>
      <c r="E23" s="302"/>
      <c r="F23" s="303"/>
      <c r="G23" s="304"/>
      <c r="H23" s="32" t="s">
        <v>24</v>
      </c>
      <c r="K23" s="26"/>
      <c r="N23" s="18" t="s">
        <v>25</v>
      </c>
    </row>
    <row r="24" spans="1:14" ht="18.75" customHeight="1" thickTop="1" thickBot="1" x14ac:dyDescent="0.25">
      <c r="A24" s="22" t="s">
        <v>68</v>
      </c>
      <c r="B24" s="296"/>
      <c r="C24" s="296"/>
      <c r="D24" s="48"/>
      <c r="E24" s="291"/>
      <c r="F24" s="291"/>
      <c r="G24" s="18">
        <f>IF($B$24=H27,J13,J14)</f>
        <v>0</v>
      </c>
      <c r="H24" s="32" t="s">
        <v>26</v>
      </c>
      <c r="K24" s="27"/>
      <c r="N24" s="32" t="s">
        <v>27</v>
      </c>
    </row>
    <row r="25" spans="1:14" ht="20.25" customHeight="1" thickTop="1" thickBot="1" x14ac:dyDescent="0.25">
      <c r="A25" s="22" t="s">
        <v>69</v>
      </c>
      <c r="B25" s="296"/>
      <c r="C25" s="296"/>
      <c r="D25" s="49"/>
      <c r="E25" s="291"/>
      <c r="F25" s="291"/>
      <c r="G25" s="18">
        <f>IF($B$25=H27,J13,J14)</f>
        <v>0</v>
      </c>
      <c r="H25" s="32" t="s">
        <v>7</v>
      </c>
      <c r="K25" s="27"/>
      <c r="N25" s="32" t="s">
        <v>20</v>
      </c>
    </row>
    <row r="26" spans="1:14" ht="17.25" hidden="1" customHeight="1" thickTop="1" thickBot="1" x14ac:dyDescent="0.25">
      <c r="A26" s="22" t="s">
        <v>70</v>
      </c>
      <c r="B26" s="296"/>
      <c r="C26" s="296"/>
      <c r="D26" s="50"/>
      <c r="E26" s="291"/>
      <c r="F26" s="291"/>
      <c r="G26" s="18">
        <f>IF($B$26=H27,J13,J14)</f>
        <v>0</v>
      </c>
      <c r="H26" s="32" t="s">
        <v>0</v>
      </c>
      <c r="K26" s="26"/>
      <c r="N26" s="32" t="s">
        <v>8</v>
      </c>
    </row>
    <row r="27" spans="1:14" ht="19.5" hidden="1" customHeight="1" thickTop="1" thickBot="1" x14ac:dyDescent="0.25">
      <c r="A27" s="22" t="s">
        <v>71</v>
      </c>
      <c r="B27" s="296"/>
      <c r="C27" s="296"/>
      <c r="D27" s="50"/>
      <c r="E27" s="291"/>
      <c r="F27" s="291"/>
      <c r="G27" s="18">
        <f>IF($B$27=H27,J13,J14)</f>
        <v>0</v>
      </c>
      <c r="H27" s="32" t="s">
        <v>1</v>
      </c>
      <c r="N27" s="32" t="s">
        <v>11</v>
      </c>
    </row>
    <row r="28" spans="1:14" ht="15.75" customHeight="1" thickTop="1" thickBot="1" x14ac:dyDescent="0.25">
      <c r="A28" s="25" t="s">
        <v>46</v>
      </c>
      <c r="B28" s="296" t="s">
        <v>7</v>
      </c>
      <c r="C28" s="296"/>
      <c r="D28" s="299"/>
      <c r="E28" s="300"/>
      <c r="F28" s="301"/>
      <c r="G28" s="30">
        <f>IF($B$28=H22,J13,J14)</f>
        <v>0</v>
      </c>
      <c r="H28" s="32" t="s">
        <v>28</v>
      </c>
    </row>
    <row r="29" spans="1:14" ht="21.75" customHeight="1" thickTop="1" thickBot="1" x14ac:dyDescent="0.25">
      <c r="A29" s="25" t="s">
        <v>107</v>
      </c>
      <c r="B29" s="42"/>
      <c r="C29" s="70" t="str">
        <f>IF(B28=H19,H20,IF(J18&lt;$I$18,$H$18,$H$15))</f>
        <v>NO APLICA</v>
      </c>
      <c r="D29" s="299"/>
      <c r="E29" s="305"/>
      <c r="F29" s="306"/>
      <c r="G29" s="30">
        <f>IF($C$29=H27,J13,J14)</f>
        <v>0</v>
      </c>
      <c r="H29" s="32" t="s">
        <v>8</v>
      </c>
    </row>
    <row r="30" spans="1:14" ht="18" customHeight="1" thickTop="1" thickBot="1" x14ac:dyDescent="0.25">
      <c r="A30" s="25" t="s">
        <v>108</v>
      </c>
      <c r="B30" s="43"/>
      <c r="C30" s="70" t="str">
        <f>IF(B28=H19,H20,IF(B30&lt;$H$10,$H$18,$H$15))</f>
        <v>NO APLICA</v>
      </c>
      <c r="D30" s="299"/>
      <c r="E30" s="302"/>
      <c r="F30" s="303"/>
      <c r="G30" s="30">
        <f>IF($C$30=H27,J13,J14)</f>
        <v>0</v>
      </c>
      <c r="H30" s="32" t="s">
        <v>11</v>
      </c>
      <c r="I30" s="32"/>
    </row>
    <row r="31" spans="1:14" ht="17.25" customHeight="1" thickTop="1" thickBot="1" x14ac:dyDescent="0.25">
      <c r="A31" s="25" t="s">
        <v>109</v>
      </c>
      <c r="B31" s="296"/>
      <c r="C31" s="296"/>
      <c r="D31" s="50"/>
      <c r="E31" s="291"/>
      <c r="F31" s="291"/>
      <c r="G31" s="18">
        <f>IF($B$31=H27,J13,J14)</f>
        <v>0</v>
      </c>
    </row>
    <row r="32" spans="1:14" ht="24.75" customHeight="1" thickTop="1" thickBot="1" x14ac:dyDescent="0.25">
      <c r="A32" s="25" t="s">
        <v>110</v>
      </c>
      <c r="B32" s="296"/>
      <c r="C32" s="296"/>
      <c r="D32" s="71"/>
      <c r="E32" s="291"/>
      <c r="F32" s="291"/>
      <c r="G32" s="18">
        <f>IF($B$32=H27,J13,J14)</f>
        <v>0</v>
      </c>
      <c r="H32" s="18" t="b">
        <v>0</v>
      </c>
    </row>
    <row r="33" spans="1:11" ht="22.5" customHeight="1" thickTop="1" thickBot="1" x14ac:dyDescent="0.25">
      <c r="A33" s="25" t="s">
        <v>111</v>
      </c>
      <c r="B33" s="42"/>
      <c r="C33" s="70" t="b">
        <f>IF(B33=H31,H32,IF(J21&gt;$I$15,$H$18,$H$15))</f>
        <v>0</v>
      </c>
      <c r="D33" s="52"/>
      <c r="E33" s="307"/>
      <c r="F33" s="308"/>
      <c r="G33" s="18">
        <f>IF(C33=H27,J13,J14)</f>
        <v>0</v>
      </c>
    </row>
    <row r="34" spans="1:11" ht="21" customHeight="1" thickTop="1" thickBot="1" x14ac:dyDescent="0.25">
      <c r="A34" s="25" t="s">
        <v>112</v>
      </c>
      <c r="B34" s="309"/>
      <c r="C34" s="310"/>
      <c r="D34" s="52"/>
      <c r="E34" s="100"/>
      <c r="F34" s="101"/>
      <c r="G34" s="18">
        <f>IF($B$34=H27,J13,J14)</f>
        <v>0</v>
      </c>
    </row>
    <row r="35" spans="1:11" ht="19.5" customHeight="1" thickTop="1" thickBot="1" x14ac:dyDescent="0.25">
      <c r="A35" s="25" t="s">
        <v>113</v>
      </c>
      <c r="B35" s="44"/>
      <c r="C35" s="72"/>
      <c r="D35" s="71"/>
      <c r="E35" s="291"/>
      <c r="F35" s="291"/>
      <c r="G35" s="18">
        <f>IF($C$35=H27,J13,J14)</f>
        <v>0</v>
      </c>
    </row>
    <row r="36" spans="1:11" ht="19.5" hidden="1" customHeight="1" x14ac:dyDescent="0.2">
      <c r="A36" s="22" t="s">
        <v>72</v>
      </c>
      <c r="B36" s="44"/>
      <c r="C36" s="102"/>
      <c r="D36" s="73"/>
      <c r="E36" s="291"/>
      <c r="F36" s="291"/>
    </row>
    <row r="37" spans="1:11" ht="19.5" hidden="1" customHeight="1" x14ac:dyDescent="0.2">
      <c r="A37" s="25"/>
      <c r="B37" s="44"/>
      <c r="C37" s="102"/>
      <c r="D37" s="73"/>
      <c r="E37" s="291"/>
      <c r="F37" s="291"/>
    </row>
    <row r="38" spans="1:11" ht="19.5" hidden="1" customHeight="1" x14ac:dyDescent="0.2">
      <c r="A38" s="25"/>
      <c r="B38" s="44"/>
      <c r="C38" s="102"/>
      <c r="D38" s="73"/>
      <c r="E38" s="291"/>
      <c r="F38" s="291"/>
    </row>
    <row r="39" spans="1:11" ht="19.5" hidden="1" customHeight="1" x14ac:dyDescent="0.2">
      <c r="A39" s="25"/>
      <c r="B39" s="44"/>
      <c r="C39" s="102"/>
      <c r="D39" s="73"/>
      <c r="E39" s="291"/>
      <c r="F39" s="291"/>
      <c r="H39" s="74"/>
    </row>
    <row r="40" spans="1:11" ht="19.5" customHeight="1" thickTop="1" thickBot="1" x14ac:dyDescent="0.25">
      <c r="A40" s="25" t="s">
        <v>114</v>
      </c>
      <c r="B40" s="44"/>
      <c r="C40" s="72"/>
      <c r="D40" s="71"/>
      <c r="E40" s="292"/>
      <c r="F40" s="293"/>
      <c r="G40" s="18">
        <f>IF($C$40=H27,J13,J14)</f>
        <v>0</v>
      </c>
      <c r="H40" s="75"/>
    </row>
    <row r="41" spans="1:11" ht="19.5" customHeight="1" thickTop="1" thickBot="1" x14ac:dyDescent="0.25">
      <c r="A41" s="25" t="s">
        <v>115</v>
      </c>
      <c r="B41" s="296"/>
      <c r="C41" s="296"/>
      <c r="D41" s="71"/>
      <c r="E41" s="292"/>
      <c r="F41" s="293"/>
      <c r="G41" s="18">
        <f>IF($B$41=H22,J13,J14)</f>
        <v>0</v>
      </c>
      <c r="H41" s="75"/>
    </row>
    <row r="42" spans="1:11" ht="19.5" hidden="1" customHeight="1" x14ac:dyDescent="0.2">
      <c r="A42" s="25"/>
      <c r="B42" s="25"/>
      <c r="C42" s="70"/>
      <c r="D42" s="70"/>
      <c r="E42" s="99"/>
      <c r="F42" s="99"/>
      <c r="H42" s="75"/>
    </row>
    <row r="43" spans="1:11" ht="19.5" hidden="1" customHeight="1" x14ac:dyDescent="0.2">
      <c r="A43" s="25"/>
      <c r="B43" s="25"/>
      <c r="C43" s="70"/>
      <c r="D43" s="70"/>
      <c r="E43" s="99"/>
      <c r="F43" s="99"/>
      <c r="H43" s="75"/>
    </row>
    <row r="44" spans="1:11" ht="19.5" hidden="1" customHeight="1" x14ac:dyDescent="0.2">
      <c r="A44" s="25"/>
      <c r="B44" s="25"/>
      <c r="C44" s="70"/>
      <c r="D44" s="70"/>
      <c r="E44" s="99"/>
      <c r="F44" s="99"/>
      <c r="H44" s="75"/>
    </row>
    <row r="45" spans="1:11" ht="19.5" hidden="1" customHeight="1" x14ac:dyDescent="0.2">
      <c r="A45" s="25"/>
      <c r="B45" s="25"/>
      <c r="C45" s="70"/>
      <c r="D45" s="70"/>
      <c r="E45" s="99"/>
      <c r="F45" s="99"/>
      <c r="H45" s="75"/>
    </row>
    <row r="46" spans="1:11" ht="19.5" hidden="1" customHeight="1" x14ac:dyDescent="0.2">
      <c r="A46" s="22"/>
      <c r="B46" s="22"/>
      <c r="C46" s="70"/>
      <c r="D46" s="70"/>
      <c r="E46" s="313"/>
      <c r="F46" s="313"/>
    </row>
    <row r="47" spans="1:11" ht="18" hidden="1" customHeight="1" x14ac:dyDescent="0.25">
      <c r="A47" s="76"/>
      <c r="B47" s="76"/>
      <c r="C47" s="70"/>
      <c r="D47" s="70"/>
      <c r="E47" s="313"/>
      <c r="F47" s="313"/>
    </row>
    <row r="48" spans="1:11" ht="19.5" hidden="1" customHeight="1" x14ac:dyDescent="0.2">
      <c r="A48" s="70"/>
      <c r="B48" s="70"/>
      <c r="C48" s="70"/>
      <c r="D48" s="70"/>
      <c r="E48" s="311"/>
      <c r="F48" s="311"/>
      <c r="G48" s="26"/>
      <c r="H48" s="26"/>
      <c r="I48" s="26"/>
      <c r="J48" s="26"/>
      <c r="K48" s="26"/>
    </row>
    <row r="49" spans="1:15" ht="24.75" customHeight="1" thickTop="1" thickBot="1" x14ac:dyDescent="0.25">
      <c r="A49" s="36" t="s">
        <v>73</v>
      </c>
      <c r="B49" s="312" t="str">
        <f>IF($G$49=J14,H29,H30)</f>
        <v>HABILITADO</v>
      </c>
      <c r="C49" s="312"/>
      <c r="D49" s="312"/>
      <c r="E49" s="312"/>
      <c r="F49" s="312"/>
      <c r="G49" s="26">
        <f>SUM(G15:G41)</f>
        <v>0</v>
      </c>
      <c r="H49" s="26"/>
      <c r="I49" s="26"/>
      <c r="J49" s="26"/>
      <c r="K49" s="26"/>
    </row>
    <row r="50" spans="1:15" ht="13.5" customHeight="1" thickTop="1" x14ac:dyDescent="0.2">
      <c r="A50" s="77"/>
      <c r="B50" s="247"/>
      <c r="C50" s="247"/>
      <c r="D50" s="26"/>
      <c r="E50" s="26"/>
      <c r="F50" s="26"/>
      <c r="G50" s="26"/>
      <c r="H50" s="26"/>
      <c r="I50" s="26"/>
      <c r="J50" s="26"/>
      <c r="K50" s="26"/>
      <c r="O50" s="18" t="str">
        <f>+B49</f>
        <v>HABILITADO</v>
      </c>
    </row>
    <row r="51" spans="1:15" x14ac:dyDescent="0.2">
      <c r="A51" s="78" t="s">
        <v>74</v>
      </c>
      <c r="B51" s="78"/>
      <c r="D51" s="26"/>
      <c r="E51" s="26"/>
      <c r="F51" s="26"/>
      <c r="G51" s="26"/>
      <c r="H51" s="26"/>
      <c r="I51" s="26"/>
      <c r="J51" s="26"/>
      <c r="K51" s="26"/>
    </row>
    <row r="52" spans="1:15" x14ac:dyDescent="0.2">
      <c r="A52" s="32" t="s">
        <v>75</v>
      </c>
      <c r="B52" s="32"/>
      <c r="C52" s="78"/>
      <c r="D52" s="26"/>
      <c r="E52" s="26"/>
      <c r="F52" s="26"/>
      <c r="G52" s="26"/>
      <c r="H52" s="26"/>
      <c r="I52" s="26"/>
      <c r="J52" s="26"/>
      <c r="K52" s="26"/>
    </row>
    <row r="53" spans="1:15" x14ac:dyDescent="0.2">
      <c r="A53" s="79" t="s">
        <v>76</v>
      </c>
      <c r="B53" s="79"/>
      <c r="D53" s="26"/>
      <c r="E53" s="26"/>
      <c r="F53" s="26"/>
    </row>
  </sheetData>
  <sheetProtection password="C719" sheet="1"/>
  <protectedRanges>
    <protectedRange sqref="B18:C21 B23 B24:C28 B29:B30 D15:D41 C40 B41:C41 B15:B17 B31:C32 C34:C35" name="Rango1"/>
  </protectedRanges>
  <mergeCells count="54">
    <mergeCell ref="E48:F48"/>
    <mergeCell ref="B49:F49"/>
    <mergeCell ref="B50:C50"/>
    <mergeCell ref="E39:F39"/>
    <mergeCell ref="E40:F40"/>
    <mergeCell ref="B41:C41"/>
    <mergeCell ref="E41:F41"/>
    <mergeCell ref="E46:F46"/>
    <mergeCell ref="E47:F47"/>
    <mergeCell ref="B34:C34"/>
    <mergeCell ref="E35:F35"/>
    <mergeCell ref="E36:F36"/>
    <mergeCell ref="E37:F37"/>
    <mergeCell ref="E38:F38"/>
    <mergeCell ref="B31:C31"/>
    <mergeCell ref="E31:F31"/>
    <mergeCell ref="B32:C32"/>
    <mergeCell ref="E32:F32"/>
    <mergeCell ref="E33:F33"/>
    <mergeCell ref="B26:C26"/>
    <mergeCell ref="E26:F26"/>
    <mergeCell ref="B27:C27"/>
    <mergeCell ref="E27:F27"/>
    <mergeCell ref="B28:C28"/>
    <mergeCell ref="D28:D30"/>
    <mergeCell ref="E28:F30"/>
    <mergeCell ref="G22:G23"/>
    <mergeCell ref="B24:C24"/>
    <mergeCell ref="E24:F24"/>
    <mergeCell ref="B25:C25"/>
    <mergeCell ref="E25:F25"/>
    <mergeCell ref="B20:C20"/>
    <mergeCell ref="E20:F20"/>
    <mergeCell ref="B21:C21"/>
    <mergeCell ref="E21:F21"/>
    <mergeCell ref="A22:A23"/>
    <mergeCell ref="C22:C23"/>
    <mergeCell ref="D22:D23"/>
    <mergeCell ref="E22:F23"/>
    <mergeCell ref="E15:F15"/>
    <mergeCell ref="E16:F16"/>
    <mergeCell ref="E17:F17"/>
    <mergeCell ref="E18:F18"/>
    <mergeCell ref="E19:F19"/>
    <mergeCell ref="A11:E11"/>
    <mergeCell ref="A12:F12"/>
    <mergeCell ref="A13:F13"/>
    <mergeCell ref="B14:C14"/>
    <mergeCell ref="E14:F14"/>
    <mergeCell ref="A7:D7"/>
    <mergeCell ref="E7:F7"/>
    <mergeCell ref="A8:F8"/>
    <mergeCell ref="B9:F9"/>
    <mergeCell ref="A10:E10"/>
  </mergeCells>
  <conditionalFormatting sqref="B24:C27 C22:C23 C29:C30 C15:C19 B31:C32 B20:C20 D33:D34 C47 A48:A49 B48:F48 C40 C35:C36 B34:C34">
    <cfRule type="containsText" dxfId="27" priority="4" stopIfTrue="1" operator="containsText" text="NO CUMPLE">
      <formula>NOT(ISERROR(SEARCH("NO CUMPLE",A15)))</formula>
    </cfRule>
  </conditionalFormatting>
  <conditionalFormatting sqref="B49:F49">
    <cfRule type="containsText" dxfId="26" priority="3" stopIfTrue="1" operator="containsText" text="NO HABILITADO">
      <formula>NOT(ISERROR(SEARCH("NO HABILITADO",B49)))</formula>
    </cfRule>
  </conditionalFormatting>
  <conditionalFormatting sqref="B28:C28 B41:C41">
    <cfRule type="containsText" dxfId="25" priority="2" stopIfTrue="1" operator="containsText" text="NO PRESENTA">
      <formula>NOT(ISERROR(SEARCH("NO PRESENTA",B28)))</formula>
    </cfRule>
  </conditionalFormatting>
  <conditionalFormatting sqref="C33">
    <cfRule type="containsText" dxfId="24" priority="1" stopIfTrue="1" operator="containsText" text="NO CUMPLE">
      <formula>NOT(ISERROR(SEARCH("NO CUMPLE",C33)))</formula>
    </cfRule>
  </conditionalFormatting>
  <dataValidations count="10">
    <dataValidation type="list" allowBlank="1" showInputMessage="1" showErrorMessage="1" sqref="B35:B40">
      <formula1>$N$23:$N$25</formula1>
    </dataValidation>
    <dataValidation type="list" allowBlank="1" showInputMessage="1" showErrorMessage="1" sqref="B20:C20 B24:C24 B26:C27 B31:C32 C35 C40">
      <formula1>$H$25:$H$27</formula1>
    </dataValidation>
    <dataValidation type="date" operator="notBetween" allowBlank="1" showInputMessage="1" showErrorMessage="1" sqref="B23">
      <formula1>26665</formula1>
      <formula2>36161</formula2>
    </dataValidation>
    <dataValidation type="list" allowBlank="1" showInputMessage="1" showErrorMessage="1" sqref="B25:C25">
      <formula1>$H$26:$H$28</formula1>
    </dataValidation>
    <dataValidation type="list" allowBlank="1" showInputMessage="1" showErrorMessage="1" sqref="B16:B19">
      <formula1>$H$23:$H$24</formula1>
    </dataValidation>
    <dataValidation type="list" allowBlank="1" showInputMessage="1" showErrorMessage="1" sqref="E18:F18 B15">
      <formula1>$H$23:$H$25</formula1>
    </dataValidation>
    <dataValidation type="list" allowBlank="1" showInputMessage="1" showErrorMessage="1" sqref="B28:C28 B41:C41">
      <formula1>$H$20:$H$22</formula1>
    </dataValidation>
    <dataValidation type="list" allowBlank="1" showInputMessage="1" showErrorMessage="1" sqref="C42:C47 C36:C39">
      <formula1>$H$15:$H$19</formula1>
    </dataValidation>
    <dataValidation type="list" allowBlank="1" showInputMessage="1" showErrorMessage="1" sqref="B21">
      <formula1>$H$21:$H$22</formula1>
    </dataValidation>
    <dataValidation type="list" allowBlank="1" showInputMessage="1" showErrorMessage="1" sqref="B34">
      <formula1>$H$26:$H$27</formula1>
    </dataValidation>
  </dataValidations>
  <hyperlinks>
    <hyperlink ref="A53" r:id="rId1"/>
  </hyperlinks>
  <pageMargins left="0.7" right="0.7" top="0.75" bottom="0.75" header="0.3" footer="0.3"/>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Q72"/>
  <sheetViews>
    <sheetView zoomScaleNormal="100" workbookViewId="0">
      <selection activeCell="R4" sqref="R4"/>
    </sheetView>
  </sheetViews>
  <sheetFormatPr baseColWidth="10" defaultRowHeight="12.75" x14ac:dyDescent="0.2"/>
  <cols>
    <col min="1" max="1" width="58.140625" style="18" customWidth="1"/>
    <col min="2" max="2" width="19.5703125" style="18" customWidth="1"/>
    <col min="3" max="3" width="13.7109375" style="18" customWidth="1"/>
    <col min="4" max="4" width="11.42578125" style="18"/>
    <col min="5" max="5" width="13.5703125" style="18" customWidth="1"/>
    <col min="6" max="6" width="23.140625" style="18" customWidth="1"/>
    <col min="7" max="7" width="16.85546875" style="18" hidden="1" customWidth="1"/>
    <col min="8" max="8" width="18.28515625" style="18" hidden="1" customWidth="1"/>
    <col min="9" max="17" width="16.85546875" style="18" hidden="1" customWidth="1"/>
    <col min="18" max="19" width="16.85546875" style="18" customWidth="1"/>
    <col min="20" max="28" width="11.42578125" style="18" customWidth="1"/>
    <col min="29" max="16384" width="11.42578125" style="18"/>
  </cols>
  <sheetData>
    <row r="5" spans="1:10" x14ac:dyDescent="0.2">
      <c r="C5" s="19"/>
      <c r="D5" s="19"/>
      <c r="E5" s="19"/>
      <c r="F5" s="20"/>
    </row>
    <row r="6" spans="1:10" ht="7.5" customHeight="1" thickBot="1" x14ac:dyDescent="0.25">
      <c r="C6" s="19"/>
      <c r="D6" s="19"/>
      <c r="E6" s="19"/>
      <c r="F6" s="20"/>
    </row>
    <row r="7" spans="1:10" ht="24" customHeight="1" thickTop="1" thickBot="1" x14ac:dyDescent="0.25">
      <c r="A7" s="275" t="e">
        <f>+'Acta de cierre y listado'!#REF!</f>
        <v>#REF!</v>
      </c>
      <c r="B7" s="276"/>
      <c r="C7" s="276"/>
      <c r="D7" s="276"/>
      <c r="E7" s="277" t="e">
        <f>+'Acta de cierre y listado'!#REF!</f>
        <v>#REF!</v>
      </c>
      <c r="F7" s="278"/>
    </row>
    <row r="8" spans="1:10" ht="22.5" customHeight="1" thickTop="1" thickBot="1" x14ac:dyDescent="0.25">
      <c r="A8" s="279" t="s">
        <v>2</v>
      </c>
      <c r="B8" s="280"/>
      <c r="C8" s="280"/>
      <c r="D8" s="280"/>
      <c r="E8" s="280"/>
      <c r="F8" s="281"/>
    </row>
    <row r="9" spans="1:10" ht="43.5" customHeight="1" thickTop="1" thickBot="1" x14ac:dyDescent="0.25">
      <c r="A9" s="37" t="s">
        <v>36</v>
      </c>
      <c r="B9" s="349" t="str">
        <f>+'Acta de cierre y listado'!B9:E9</f>
        <v>Suministro de elementos de dotación de vestuario para los funcionarios de la Superintendencia de Industria y Comercio, que por ley tengan derecho</v>
      </c>
      <c r="C9" s="349"/>
      <c r="D9" s="349"/>
      <c r="E9" s="349"/>
      <c r="F9" s="349"/>
    </row>
    <row r="10" spans="1:10" ht="19.5" customHeight="1" thickTop="1" thickBot="1" x14ac:dyDescent="0.25">
      <c r="A10" s="351" t="s">
        <v>12</v>
      </c>
      <c r="B10" s="351"/>
      <c r="C10" s="351"/>
      <c r="D10" s="351"/>
      <c r="E10" s="351"/>
      <c r="F10" s="34">
        <f>+'Acta de cierre y listado'!E10</f>
        <v>33513336</v>
      </c>
      <c r="H10" s="29">
        <f>ROUNDDOWN(F10*10%,0)</f>
        <v>3351333</v>
      </c>
    </row>
    <row r="11" spans="1:10" ht="15.75" customHeight="1" thickBot="1" x14ac:dyDescent="0.25">
      <c r="A11" s="284" t="s">
        <v>14</v>
      </c>
      <c r="B11" s="284"/>
      <c r="C11" s="284"/>
      <c r="D11" s="284"/>
      <c r="E11" s="284"/>
      <c r="F11" s="21" t="str">
        <f>+'Acta de cierre y listado'!C12</f>
        <v>29 de julio de 2022</v>
      </c>
    </row>
    <row r="12" spans="1:10" ht="18.75" customHeight="1" thickTop="1" thickBot="1" x14ac:dyDescent="0.25">
      <c r="A12" s="285" t="s">
        <v>40</v>
      </c>
      <c r="B12" s="285"/>
      <c r="C12" s="285"/>
      <c r="D12" s="285"/>
      <c r="E12" s="285"/>
      <c r="F12" s="285"/>
    </row>
    <row r="13" spans="1:10" ht="18.75" customHeight="1" thickTop="1" thickBot="1" x14ac:dyDescent="0.25">
      <c r="A13" s="286"/>
      <c r="B13" s="287"/>
      <c r="C13" s="287"/>
      <c r="D13" s="287"/>
      <c r="E13" s="287"/>
      <c r="F13" s="288"/>
      <c r="J13" s="18">
        <v>1</v>
      </c>
    </row>
    <row r="14" spans="1:10" ht="25.5" customHeight="1" thickTop="1" thickBot="1" x14ac:dyDescent="0.25">
      <c r="A14" s="81" t="s">
        <v>51</v>
      </c>
      <c r="B14" s="350" t="s">
        <v>21</v>
      </c>
      <c r="C14" s="350"/>
      <c r="D14" s="82" t="s">
        <v>13</v>
      </c>
      <c r="E14" s="352" t="s">
        <v>15</v>
      </c>
      <c r="F14" s="352"/>
      <c r="J14" s="18">
        <v>0</v>
      </c>
    </row>
    <row r="15" spans="1:10" ht="19.5" customHeight="1" thickTop="1" thickBot="1" x14ac:dyDescent="0.25">
      <c r="A15" s="58" t="s">
        <v>22</v>
      </c>
      <c r="B15" s="83"/>
      <c r="C15" s="80" t="b">
        <f>IF(B15=H31,$H$15,IF(B15=H32,$H$16,IF(B15=H33,$H$17)))</f>
        <v>0</v>
      </c>
      <c r="D15" s="59"/>
      <c r="E15" s="291"/>
      <c r="F15" s="291"/>
      <c r="G15" s="18">
        <f>IF($C$15=H35,J13,J14)</f>
        <v>0</v>
      </c>
      <c r="H15" s="32" t="s">
        <v>0</v>
      </c>
      <c r="I15" s="18">
        <v>30</v>
      </c>
      <c r="J15" s="24" t="e">
        <f>DAYS360(F11,B31)+1</f>
        <v>#VALUE!</v>
      </c>
    </row>
    <row r="16" spans="1:10" ht="19.5" customHeight="1" thickTop="1" thickBot="1" x14ac:dyDescent="0.25">
      <c r="A16" s="58" t="s">
        <v>23</v>
      </c>
      <c r="B16" s="83"/>
      <c r="C16" s="86" t="b">
        <f>IF(B16=H31,$H$15,IF(B16=H32,$H$16,IF(B16=H32,$H$17)))</f>
        <v>0</v>
      </c>
      <c r="D16" s="59"/>
      <c r="E16" s="291"/>
      <c r="F16" s="291"/>
      <c r="G16" s="18">
        <f>IF(C16=H35,J13,J14)</f>
        <v>0</v>
      </c>
      <c r="H16" s="23" t="s">
        <v>1</v>
      </c>
      <c r="I16" s="18">
        <v>90</v>
      </c>
      <c r="J16" s="24" t="e">
        <f>DAYS360(F11,B23)</f>
        <v>#VALUE!</v>
      </c>
    </row>
    <row r="17" spans="1:14" ht="19.5" customHeight="1" thickTop="1" thickBot="1" x14ac:dyDescent="0.25">
      <c r="A17" s="58" t="s">
        <v>31</v>
      </c>
      <c r="B17" s="83" t="s">
        <v>24</v>
      </c>
      <c r="C17" s="86" t="str">
        <f>IF(B17=H31,$H$15,IF(B17=H32,$H16))</f>
        <v>CUMPLE</v>
      </c>
      <c r="D17" s="59"/>
      <c r="E17" s="291"/>
      <c r="F17" s="291"/>
      <c r="G17" s="18">
        <f>IF(C17=H35,J13,J14)</f>
        <v>0</v>
      </c>
      <c r="H17" s="23" t="s">
        <v>7</v>
      </c>
      <c r="I17" s="18">
        <v>30</v>
      </c>
      <c r="J17" s="24" t="e">
        <f>DAYS360(B31,F11)+1</f>
        <v>#VALUE!</v>
      </c>
    </row>
    <row r="18" spans="1:14" ht="16.5" customHeight="1" thickTop="1" thickBot="1" x14ac:dyDescent="0.25">
      <c r="A18" s="58" t="s">
        <v>34</v>
      </c>
      <c r="B18" s="337" t="s">
        <v>0</v>
      </c>
      <c r="C18" s="338"/>
      <c r="D18" s="59"/>
      <c r="E18" s="292"/>
      <c r="F18" s="293"/>
      <c r="G18" s="18">
        <f>IF($B$18=H35,J13,J14)</f>
        <v>0</v>
      </c>
      <c r="H18" s="32" t="s">
        <v>7</v>
      </c>
      <c r="J18" s="24"/>
    </row>
    <row r="19" spans="1:14" ht="20.25" customHeight="1" thickTop="1" thickBot="1" x14ac:dyDescent="0.25">
      <c r="A19" s="58" t="s">
        <v>32</v>
      </c>
      <c r="B19" s="317"/>
      <c r="C19" s="317"/>
      <c r="D19" s="59"/>
      <c r="E19" s="292"/>
      <c r="F19" s="293"/>
      <c r="H19" s="23" t="s">
        <v>20</v>
      </c>
      <c r="J19" s="24"/>
    </row>
    <row r="20" spans="1:14" ht="20.25" customHeight="1" thickTop="1" thickBot="1" x14ac:dyDescent="0.25">
      <c r="A20" s="58" t="s">
        <v>44</v>
      </c>
      <c r="B20" s="337"/>
      <c r="C20" s="338"/>
      <c r="D20" s="59"/>
      <c r="E20" s="292"/>
      <c r="F20" s="293"/>
      <c r="G20" s="18">
        <f>IF($B$20=H35,J13,J14)</f>
        <v>0</v>
      </c>
      <c r="H20" s="32" t="s">
        <v>25</v>
      </c>
      <c r="J20" s="24"/>
    </row>
    <row r="21" spans="1:14" ht="20.25" customHeight="1" thickTop="1" thickBot="1" x14ac:dyDescent="0.25">
      <c r="A21" s="58" t="s">
        <v>45</v>
      </c>
      <c r="B21" s="344"/>
      <c r="C21" s="345"/>
      <c r="D21" s="59"/>
      <c r="E21" s="292"/>
      <c r="F21" s="293"/>
      <c r="G21" s="18">
        <f>IF($B$21=H35,J13,J14)</f>
        <v>0</v>
      </c>
      <c r="H21" s="23"/>
      <c r="J21" s="24"/>
    </row>
    <row r="22" spans="1:14" ht="20.25" customHeight="1" thickTop="1" thickBot="1" x14ac:dyDescent="0.25">
      <c r="A22" s="58" t="s">
        <v>46</v>
      </c>
      <c r="B22" s="348" t="s">
        <v>7</v>
      </c>
      <c r="C22" s="317"/>
      <c r="D22" s="59"/>
      <c r="E22" s="292"/>
      <c r="F22" s="293"/>
      <c r="G22" s="18">
        <f>IF($B$22=H20,J13,J14)</f>
        <v>0</v>
      </c>
      <c r="H22" s="32" t="s">
        <v>8</v>
      </c>
      <c r="J22" s="24"/>
    </row>
    <row r="23" spans="1:14" ht="20.25" customHeight="1" thickTop="1" thickBot="1" x14ac:dyDescent="0.25">
      <c r="A23" s="58" t="s">
        <v>47</v>
      </c>
      <c r="B23" s="62"/>
      <c r="C23" s="63" t="str">
        <f>IF(B22=H17,H18,IF(I16&lt;$J$16,$H$15,$H$16))</f>
        <v>NO APLICA</v>
      </c>
      <c r="D23" s="59"/>
      <c r="E23" s="292"/>
      <c r="F23" s="293"/>
      <c r="G23" s="18">
        <f>IF($C$23=H35,J13,J14)</f>
        <v>0</v>
      </c>
      <c r="H23" s="32" t="s">
        <v>11</v>
      </c>
      <c r="J23" s="24"/>
    </row>
    <row r="24" spans="1:14" ht="20.25" customHeight="1" thickTop="1" thickBot="1" x14ac:dyDescent="0.25">
      <c r="A24" s="58" t="s">
        <v>48</v>
      </c>
      <c r="B24" s="84"/>
      <c r="C24" s="63" t="str">
        <f>IF(B22=H17,H18,IF(B24&lt;$H$10,$H$16,$H$15))</f>
        <v>NO APLICA</v>
      </c>
      <c r="D24" s="59"/>
      <c r="E24" s="292"/>
      <c r="F24" s="293"/>
      <c r="G24" s="18">
        <f>IF($C$24=H35,J13,J14)</f>
        <v>0</v>
      </c>
      <c r="H24" s="23"/>
      <c r="J24" s="24"/>
    </row>
    <row r="25" spans="1:14" ht="20.25" customHeight="1" thickTop="1" thickBot="1" x14ac:dyDescent="0.25">
      <c r="A25" s="297" t="s">
        <v>43</v>
      </c>
      <c r="B25" s="297"/>
      <c r="C25" s="297"/>
      <c r="D25" s="297"/>
      <c r="E25" s="346" t="str">
        <f>IF($G$25=J14,H22,H23)</f>
        <v>HABILITADO</v>
      </c>
      <c r="F25" s="347"/>
      <c r="G25" s="18">
        <f>SUM(G15:G24)</f>
        <v>0</v>
      </c>
      <c r="H25" s="23"/>
      <c r="J25" s="24"/>
    </row>
    <row r="26" spans="1:14" ht="17.25" customHeight="1" thickTop="1" thickBot="1" x14ac:dyDescent="0.25">
      <c r="A26" s="353"/>
      <c r="B26" s="353"/>
      <c r="C26" s="353"/>
      <c r="D26" s="353"/>
      <c r="E26" s="353"/>
      <c r="F26" s="353"/>
      <c r="H26" s="23"/>
      <c r="J26" s="24"/>
    </row>
    <row r="27" spans="1:14" ht="21.75" customHeight="1" thickTop="1" thickBot="1" x14ac:dyDescent="0.25">
      <c r="A27" s="331" t="s">
        <v>41</v>
      </c>
      <c r="B27" s="332"/>
      <c r="C27" s="332"/>
      <c r="D27" s="332"/>
      <c r="E27" s="332"/>
      <c r="F27" s="333"/>
      <c r="H27" s="23"/>
      <c r="J27" s="24"/>
    </row>
    <row r="28" spans="1:14" ht="21.75" customHeight="1" thickTop="1" thickBot="1" x14ac:dyDescent="0.25">
      <c r="A28" s="341" t="s">
        <v>42</v>
      </c>
      <c r="B28" s="342"/>
      <c r="C28" s="342"/>
      <c r="D28" s="342"/>
      <c r="E28" s="342"/>
      <c r="F28" s="343"/>
      <c r="H28" s="23"/>
      <c r="J28" s="24"/>
    </row>
    <row r="29" spans="1:14" ht="20.25" customHeight="1" thickTop="1" thickBot="1" x14ac:dyDescent="0.25">
      <c r="A29" s="334"/>
      <c r="B29" s="335"/>
      <c r="C29" s="335"/>
      <c r="D29" s="335"/>
      <c r="E29" s="335"/>
      <c r="F29" s="336"/>
      <c r="H29" s="23"/>
      <c r="J29" s="24"/>
    </row>
    <row r="30" spans="1:14" ht="21.75" customHeight="1" thickTop="1" thickBot="1" x14ac:dyDescent="0.25">
      <c r="A30" s="297" t="s">
        <v>117</v>
      </c>
      <c r="B30" s="339"/>
      <c r="C30" s="340"/>
      <c r="D30" s="97"/>
      <c r="E30" s="318"/>
      <c r="F30" s="319"/>
      <c r="G30" s="30">
        <f>IF($B$30=H20,J13,J14)</f>
        <v>0</v>
      </c>
      <c r="H30" s="23"/>
    </row>
    <row r="31" spans="1:14" ht="18" customHeight="1" thickTop="1" thickBot="1" x14ac:dyDescent="0.25">
      <c r="A31" s="297"/>
      <c r="B31" s="57"/>
      <c r="C31" s="96" t="b">
        <f>IF(B31=H38,H39,IF(I31&gt;$J$31,$H$16,$H$15))</f>
        <v>0</v>
      </c>
      <c r="D31" s="97"/>
      <c r="E31" s="320"/>
      <c r="F31" s="321"/>
      <c r="G31" s="30">
        <f>IF($C$31=H35,J13,J14)</f>
        <v>0</v>
      </c>
      <c r="H31" s="23" t="s">
        <v>24</v>
      </c>
      <c r="I31" s="56" t="e">
        <f>DAYS360(B31,F11)</f>
        <v>#VALUE!</v>
      </c>
      <c r="J31" s="18">
        <v>30</v>
      </c>
      <c r="K31" s="26"/>
    </row>
    <row r="32" spans="1:14" ht="24.75" customHeight="1" thickTop="1" thickBot="1" x14ac:dyDescent="0.25">
      <c r="A32" s="22" t="s">
        <v>52</v>
      </c>
      <c r="B32" s="317" t="s">
        <v>0</v>
      </c>
      <c r="C32" s="317"/>
      <c r="D32" s="48"/>
      <c r="E32" s="291"/>
      <c r="F32" s="291"/>
      <c r="G32" s="18">
        <f>IF($B$32=H35,J13,J14)</f>
        <v>0</v>
      </c>
      <c r="H32" s="23" t="s">
        <v>26</v>
      </c>
      <c r="I32" s="56" t="e">
        <f>DAYS360(B37,F11)</f>
        <v>#VALUE!</v>
      </c>
      <c r="J32" s="18">
        <v>31</v>
      </c>
      <c r="K32" s="27"/>
      <c r="N32" s="23" t="s">
        <v>27</v>
      </c>
    </row>
    <row r="33" spans="1:15" ht="18.75" customHeight="1" thickTop="1" thickBot="1" x14ac:dyDescent="0.25">
      <c r="A33" s="22" t="s">
        <v>53</v>
      </c>
      <c r="B33" s="317"/>
      <c r="C33" s="317"/>
      <c r="D33" s="49"/>
      <c r="E33" s="291"/>
      <c r="F33" s="291"/>
      <c r="G33" s="18">
        <f>IF($B$33=H35,J13,J14)</f>
        <v>0</v>
      </c>
      <c r="H33" s="32" t="s">
        <v>7</v>
      </c>
      <c r="K33" s="27"/>
      <c r="N33" s="23" t="s">
        <v>20</v>
      </c>
    </row>
    <row r="34" spans="1:15" ht="26.25" customHeight="1" thickTop="1" thickBot="1" x14ac:dyDescent="0.25">
      <c r="A34" s="25" t="s">
        <v>54</v>
      </c>
      <c r="B34" s="317"/>
      <c r="C34" s="317"/>
      <c r="D34" s="50"/>
      <c r="E34" s="291"/>
      <c r="F34" s="291"/>
      <c r="G34" s="18">
        <f>IF($B$34=H35,J13,J14)</f>
        <v>0</v>
      </c>
      <c r="H34" s="23" t="s">
        <v>0</v>
      </c>
      <c r="K34" s="26"/>
      <c r="N34" s="23" t="s">
        <v>8</v>
      </c>
    </row>
    <row r="35" spans="1:15" ht="20.25" customHeight="1" thickTop="1" thickBot="1" x14ac:dyDescent="0.25">
      <c r="A35" s="25" t="s">
        <v>55</v>
      </c>
      <c r="B35" s="317"/>
      <c r="C35" s="317"/>
      <c r="D35" s="50"/>
      <c r="E35" s="291"/>
      <c r="F35" s="291"/>
      <c r="G35" s="18">
        <f>IF($B$35=H35,J13,J14)</f>
        <v>0</v>
      </c>
      <c r="H35" s="23" t="s">
        <v>1</v>
      </c>
      <c r="N35" s="23" t="s">
        <v>11</v>
      </c>
    </row>
    <row r="36" spans="1:15" ht="24" customHeight="1" thickTop="1" thickBot="1" x14ac:dyDescent="0.25">
      <c r="A36" s="25" t="s">
        <v>59</v>
      </c>
      <c r="B36" s="317"/>
      <c r="C36" s="317"/>
      <c r="D36" s="299"/>
      <c r="E36" s="300"/>
      <c r="F36" s="301"/>
      <c r="G36" s="30">
        <f>IF($B$36=H35,J13,J14)</f>
        <v>0</v>
      </c>
      <c r="H36" s="23" t="s">
        <v>28</v>
      </c>
    </row>
    <row r="37" spans="1:15" ht="17.25" customHeight="1" thickTop="1" thickBot="1" x14ac:dyDescent="0.25">
      <c r="A37" s="25" t="s">
        <v>60</v>
      </c>
      <c r="B37" s="62"/>
      <c r="C37" s="63" t="b">
        <f>IF(B36=H38,H39,IF(I32&lt;$J$32,$H$15,$H$16))</f>
        <v>0</v>
      </c>
      <c r="D37" s="299"/>
      <c r="E37" s="302"/>
      <c r="F37" s="303"/>
      <c r="G37" s="30">
        <f>IF($C$37=H35,J13,J14)</f>
        <v>0</v>
      </c>
      <c r="H37" s="23" t="s">
        <v>8</v>
      </c>
    </row>
    <row r="38" spans="1:15" ht="19.5" customHeight="1" thickTop="1" thickBot="1" x14ac:dyDescent="0.25">
      <c r="A38" s="25" t="s">
        <v>56</v>
      </c>
      <c r="B38" s="64"/>
      <c r="C38" s="89"/>
      <c r="D38" s="51"/>
      <c r="E38" s="291"/>
      <c r="F38" s="291"/>
      <c r="G38" s="18">
        <f>IF($C$38=H35,J13,J14)</f>
        <v>0</v>
      </c>
    </row>
    <row r="39" spans="1:15" ht="19.5" customHeight="1" thickTop="1" thickBot="1" x14ac:dyDescent="0.25">
      <c r="A39" s="22" t="s">
        <v>57</v>
      </c>
      <c r="B39" s="64"/>
      <c r="C39" s="95"/>
      <c r="D39" s="53"/>
      <c r="E39" s="291"/>
      <c r="F39" s="291"/>
      <c r="G39" s="18">
        <f>IF($C$39=H35,J13,J14)</f>
        <v>0</v>
      </c>
      <c r="H39" s="18" t="b">
        <v>0</v>
      </c>
    </row>
    <row r="40" spans="1:15" ht="19.5" customHeight="1" thickTop="1" thickBot="1" x14ac:dyDescent="0.25">
      <c r="A40" s="25" t="s">
        <v>58</v>
      </c>
      <c r="B40" s="317" t="s">
        <v>7</v>
      </c>
      <c r="C40" s="317"/>
      <c r="D40" s="51"/>
      <c r="E40" s="292"/>
      <c r="F40" s="293"/>
      <c r="G40" s="18">
        <f>IF($B$40=H20,J13,J14)</f>
        <v>0</v>
      </c>
      <c r="H40" s="28"/>
    </row>
    <row r="41" spans="1:15" ht="24.75" customHeight="1" thickTop="1" thickBot="1" x14ac:dyDescent="0.25">
      <c r="A41" s="36" t="s">
        <v>6</v>
      </c>
      <c r="B41" s="312" t="str">
        <f>IF($G$41=J14,H22,H23)</f>
        <v>HABILITADO</v>
      </c>
      <c r="C41" s="312"/>
      <c r="D41" s="312"/>
      <c r="E41" s="312"/>
      <c r="F41" s="312"/>
      <c r="G41" s="26">
        <f>SUM(G30:G40)</f>
        <v>0</v>
      </c>
      <c r="H41" s="26"/>
      <c r="I41" s="26"/>
      <c r="J41" s="26"/>
      <c r="K41" s="26"/>
    </row>
    <row r="42" spans="1:15" ht="55.5" customHeight="1" thickTop="1" thickBot="1" x14ac:dyDescent="0.35">
      <c r="A42" s="330"/>
      <c r="B42" s="330"/>
      <c r="C42" s="330"/>
      <c r="D42" s="330"/>
      <c r="E42" s="330"/>
      <c r="F42" s="330"/>
      <c r="G42" s="26"/>
      <c r="H42" s="26"/>
      <c r="I42" s="26"/>
      <c r="J42" s="26"/>
      <c r="K42" s="26"/>
    </row>
    <row r="43" spans="1:15" ht="24.75" customHeight="1" thickTop="1" thickBot="1" x14ac:dyDescent="0.25">
      <c r="A43" s="334"/>
      <c r="B43" s="335"/>
      <c r="C43" s="335"/>
      <c r="D43" s="335"/>
      <c r="E43" s="335"/>
      <c r="F43" s="336"/>
      <c r="G43" s="26"/>
      <c r="H43" s="26"/>
      <c r="I43" s="26"/>
      <c r="J43" s="26"/>
      <c r="K43" s="26"/>
    </row>
    <row r="44" spans="1:15" ht="22.5" customHeight="1" thickTop="1" thickBot="1" x14ac:dyDescent="0.25">
      <c r="A44" s="297" t="s">
        <v>118</v>
      </c>
      <c r="B44" s="328"/>
      <c r="C44" s="329"/>
      <c r="D44" s="98"/>
      <c r="E44" s="318"/>
      <c r="F44" s="319"/>
      <c r="G44" s="26">
        <f>IF($B$44=H20,J13,J14)</f>
        <v>0</v>
      </c>
      <c r="H44" s="26"/>
      <c r="I44" s="26"/>
      <c r="J44" s="26"/>
      <c r="K44" s="26"/>
    </row>
    <row r="45" spans="1:15" ht="20.25" customHeight="1" thickTop="1" thickBot="1" x14ac:dyDescent="0.25">
      <c r="A45" s="297"/>
      <c r="B45" s="57"/>
      <c r="C45" s="96" t="b">
        <f>IF(B45=H38,H39,IF(I45&gt;$J$32,$H$16,$H$15))</f>
        <v>0</v>
      </c>
      <c r="D45" s="98"/>
      <c r="E45" s="320"/>
      <c r="F45" s="321"/>
      <c r="G45" s="26">
        <f>IF($C$45=H16,J13,J14)</f>
        <v>0</v>
      </c>
      <c r="H45" s="26"/>
      <c r="I45" s="56" t="e">
        <f>DAYS360(B45,F11)+1</f>
        <v>#VALUE!</v>
      </c>
      <c r="J45" s="26"/>
      <c r="K45" s="26"/>
      <c r="O45" s="18" t="str">
        <f>+B41</f>
        <v>HABILITADO</v>
      </c>
    </row>
    <row r="46" spans="1:15" ht="18" customHeight="1" thickTop="1" thickBot="1" x14ac:dyDescent="0.25">
      <c r="A46" s="58" t="s">
        <v>52</v>
      </c>
      <c r="B46" s="317"/>
      <c r="C46" s="317"/>
      <c r="D46" s="59"/>
      <c r="E46" s="291"/>
      <c r="F46" s="291"/>
      <c r="G46" s="26">
        <f>IF($C$46=H16,J13,J14)</f>
        <v>0</v>
      </c>
      <c r="H46" s="26"/>
      <c r="I46" s="26"/>
      <c r="J46" s="26"/>
      <c r="K46" s="26"/>
    </row>
    <row r="47" spans="1:15" ht="19.5" customHeight="1" thickTop="1" thickBot="1" x14ac:dyDescent="0.25">
      <c r="A47" s="58" t="s">
        <v>53</v>
      </c>
      <c r="B47" s="317"/>
      <c r="C47" s="317"/>
      <c r="D47" s="60"/>
      <c r="E47" s="291"/>
      <c r="F47" s="291"/>
      <c r="G47" s="26">
        <f>IF($B$47=H16,J13,J14)</f>
        <v>0</v>
      </c>
      <c r="H47" s="26"/>
      <c r="I47" s="26"/>
      <c r="J47" s="26"/>
      <c r="K47" s="26"/>
    </row>
    <row r="48" spans="1:15" ht="27" thickTop="1" thickBot="1" x14ac:dyDescent="0.25">
      <c r="A48" s="58" t="s">
        <v>54</v>
      </c>
      <c r="B48" s="317"/>
      <c r="C48" s="317"/>
      <c r="D48" s="61"/>
      <c r="E48" s="291"/>
      <c r="F48" s="291"/>
      <c r="G48" s="18">
        <f>IF($B$48=H16,J13,J14)</f>
        <v>0</v>
      </c>
    </row>
    <row r="49" spans="1:10" ht="18.75" customHeight="1" thickTop="1" thickBot="1" x14ac:dyDescent="0.25">
      <c r="A49" s="58" t="s">
        <v>55</v>
      </c>
      <c r="B49" s="317"/>
      <c r="C49" s="317"/>
      <c r="D49" s="61"/>
      <c r="E49" s="291"/>
      <c r="F49" s="291"/>
      <c r="G49" s="18">
        <f>IF($B$49=H16,J13,J14)</f>
        <v>0</v>
      </c>
    </row>
    <row r="50" spans="1:10" ht="18" customHeight="1" thickTop="1" thickBot="1" x14ac:dyDescent="0.25">
      <c r="A50" s="58" t="s">
        <v>61</v>
      </c>
      <c r="B50" s="317"/>
      <c r="C50" s="317"/>
      <c r="D50" s="299"/>
      <c r="E50" s="300"/>
      <c r="F50" s="301"/>
      <c r="G50" s="18">
        <f>IF($B$50=H16,J13,J14)</f>
        <v>0</v>
      </c>
      <c r="I50" s="56" t="e">
        <f>DAYS360(B51,F11)</f>
        <v>#VALUE!</v>
      </c>
      <c r="J50" s="18">
        <v>31</v>
      </c>
    </row>
    <row r="51" spans="1:10" ht="17.25" customHeight="1" thickTop="1" thickBot="1" x14ac:dyDescent="0.25">
      <c r="A51" s="58" t="s">
        <v>62</v>
      </c>
      <c r="B51" s="62"/>
      <c r="C51" s="63" t="b">
        <f>IF(B50=H38,H39,IF(I50&lt;$J$50,$H$15,$H$16))</f>
        <v>0</v>
      </c>
      <c r="D51" s="299"/>
      <c r="E51" s="302"/>
      <c r="F51" s="303"/>
      <c r="G51" s="18">
        <f>IF($C$51=H16,J13,J14)</f>
        <v>0</v>
      </c>
    </row>
    <row r="52" spans="1:10" ht="14.25" thickTop="1" thickBot="1" x14ac:dyDescent="0.25">
      <c r="A52" s="58" t="s">
        <v>56</v>
      </c>
      <c r="B52" s="64"/>
      <c r="C52" s="65"/>
      <c r="D52" s="66"/>
      <c r="E52" s="291"/>
      <c r="F52" s="291"/>
      <c r="G52" s="18">
        <f>IF($C$52=H16,J13,J14)</f>
        <v>0</v>
      </c>
    </row>
    <row r="53" spans="1:10" ht="14.25" thickTop="1" thickBot="1" x14ac:dyDescent="0.25">
      <c r="A53" s="58" t="s">
        <v>57</v>
      </c>
      <c r="B53" s="64"/>
      <c r="C53" s="63"/>
      <c r="D53" s="67"/>
      <c r="E53" s="291"/>
      <c r="F53" s="291"/>
      <c r="G53" s="18">
        <f>IF($C$53=H16,J13,J14)</f>
        <v>0</v>
      </c>
    </row>
    <row r="54" spans="1:10" ht="18" customHeight="1" thickTop="1" thickBot="1" x14ac:dyDescent="0.25">
      <c r="A54" s="58" t="s">
        <v>58</v>
      </c>
      <c r="B54" s="317"/>
      <c r="C54" s="317"/>
      <c r="D54" s="66"/>
      <c r="E54" s="292"/>
      <c r="F54" s="293"/>
      <c r="G54" s="18">
        <f>IF($B$54=H20,J13,J14)</f>
        <v>0</v>
      </c>
    </row>
    <row r="55" spans="1:10" ht="14.25" thickTop="1" thickBot="1" x14ac:dyDescent="0.25">
      <c r="A55" s="68" t="s">
        <v>6</v>
      </c>
      <c r="B55" s="322" t="str">
        <f>IF($G$55=J14,H22,H23)</f>
        <v>HABILITADO</v>
      </c>
      <c r="C55" s="322"/>
      <c r="D55" s="322"/>
      <c r="E55" s="322"/>
      <c r="F55" s="322"/>
      <c r="G55" s="18">
        <f>SUM(G44:G54)</f>
        <v>0</v>
      </c>
    </row>
    <row r="56" spans="1:10" ht="39" customHeight="1" thickTop="1" thickBot="1" x14ac:dyDescent="0.35">
      <c r="A56" s="330" t="s">
        <v>50</v>
      </c>
      <c r="B56" s="330"/>
      <c r="C56" s="330"/>
      <c r="D56" s="330"/>
      <c r="E56" s="330"/>
      <c r="F56" s="330"/>
    </row>
    <row r="57" spans="1:10" ht="20.25" customHeight="1" thickTop="1" thickBot="1" x14ac:dyDescent="0.25">
      <c r="A57" s="314"/>
      <c r="B57" s="315"/>
      <c r="C57" s="315"/>
      <c r="D57" s="315"/>
      <c r="E57" s="315"/>
      <c r="F57" s="316"/>
    </row>
    <row r="58" spans="1:10" ht="18.75" customHeight="1" thickTop="1" thickBot="1" x14ac:dyDescent="0.25">
      <c r="A58" s="297" t="s">
        <v>119</v>
      </c>
      <c r="B58" s="328"/>
      <c r="C58" s="329"/>
      <c r="D58" s="97"/>
      <c r="E58" s="300"/>
      <c r="F58" s="301"/>
      <c r="G58" s="18">
        <f>IF($B$58=H20,J13,J14)</f>
        <v>0</v>
      </c>
      <c r="I58" s="56" t="e">
        <f>DAYS360(B59,F11)+1</f>
        <v>#VALUE!</v>
      </c>
    </row>
    <row r="59" spans="1:10" ht="18" customHeight="1" thickTop="1" thickBot="1" x14ac:dyDescent="0.25">
      <c r="A59" s="297"/>
      <c r="B59" s="57"/>
      <c r="C59" s="96" t="b">
        <f>IF(B59=H38,H39,IF(I45&gt;$J$32,$H$16,$H$15))</f>
        <v>0</v>
      </c>
      <c r="D59" s="97"/>
      <c r="E59" s="302"/>
      <c r="F59" s="303"/>
      <c r="G59" s="18">
        <f>IF($C$58=H16,J13,J14)</f>
        <v>0</v>
      </c>
      <c r="I59" s="18" t="e">
        <f>DAYS360(B65,F11)</f>
        <v>#VALUE!</v>
      </c>
      <c r="J59" s="18">
        <v>31</v>
      </c>
    </row>
    <row r="60" spans="1:10" ht="18.75" customHeight="1" thickTop="1" thickBot="1" x14ac:dyDescent="0.25">
      <c r="A60" s="58" t="s">
        <v>52</v>
      </c>
      <c r="B60" s="317"/>
      <c r="C60" s="317"/>
      <c r="D60" s="59"/>
      <c r="E60" s="291"/>
      <c r="F60" s="291"/>
      <c r="G60" s="18">
        <f>IF($B$60=H16,J13,J14)</f>
        <v>0</v>
      </c>
    </row>
    <row r="61" spans="1:10" ht="14.25" thickTop="1" thickBot="1" x14ac:dyDescent="0.25">
      <c r="A61" s="58" t="s">
        <v>53</v>
      </c>
      <c r="B61" s="317"/>
      <c r="C61" s="317"/>
      <c r="D61" s="60"/>
      <c r="E61" s="291"/>
      <c r="F61" s="291"/>
      <c r="G61" s="18">
        <f>IF($B$61=H16,J13,J14)</f>
        <v>0</v>
      </c>
    </row>
    <row r="62" spans="1:10" ht="27" customHeight="1" thickTop="1" thickBot="1" x14ac:dyDescent="0.25">
      <c r="A62" s="58" t="s">
        <v>54</v>
      </c>
      <c r="B62" s="317"/>
      <c r="C62" s="317"/>
      <c r="D62" s="61"/>
      <c r="E62" s="291"/>
      <c r="F62" s="291"/>
      <c r="G62" s="18">
        <f>IF($B$62=H16,J13,J14)</f>
        <v>0</v>
      </c>
    </row>
    <row r="63" spans="1:10" ht="18.75" customHeight="1" thickTop="1" thickBot="1" x14ac:dyDescent="0.25">
      <c r="A63" s="58" t="s">
        <v>55</v>
      </c>
      <c r="B63" s="317"/>
      <c r="C63" s="317"/>
      <c r="D63" s="61"/>
      <c r="E63" s="291"/>
      <c r="F63" s="291"/>
      <c r="G63" s="18">
        <f>IF($B$63=H16,J13,J14)</f>
        <v>0</v>
      </c>
    </row>
    <row r="64" spans="1:10" ht="16.5" customHeight="1" thickTop="1" thickBot="1" x14ac:dyDescent="0.25">
      <c r="A64" s="58" t="s">
        <v>64</v>
      </c>
      <c r="B64" s="317" t="s">
        <v>7</v>
      </c>
      <c r="C64" s="317"/>
      <c r="D64" s="323"/>
      <c r="E64" s="300"/>
      <c r="F64" s="301"/>
      <c r="G64" s="18">
        <f>IF($B$64=H16,J13,J14)</f>
        <v>0</v>
      </c>
    </row>
    <row r="65" spans="1:7" ht="19.5" customHeight="1" thickTop="1" thickBot="1" x14ac:dyDescent="0.25">
      <c r="A65" s="58" t="s">
        <v>63</v>
      </c>
      <c r="B65" s="57"/>
      <c r="C65" s="63" t="b">
        <f>IF(B64=H33,H39,IF(I59&lt;$J$59,$H$15,$H$16))</f>
        <v>0</v>
      </c>
      <c r="D65" s="324"/>
      <c r="E65" s="302"/>
      <c r="F65" s="303"/>
      <c r="G65" s="18">
        <f>IF($C$65=H16,J13,J14)</f>
        <v>0</v>
      </c>
    </row>
    <row r="66" spans="1:7" ht="17.25" customHeight="1" thickTop="1" thickBot="1" x14ac:dyDescent="0.25">
      <c r="A66" s="58" t="s">
        <v>56</v>
      </c>
      <c r="B66" s="64"/>
      <c r="C66" s="65"/>
      <c r="D66" s="66"/>
      <c r="E66" s="291"/>
      <c r="F66" s="291"/>
      <c r="G66" s="18">
        <f>IF($C$66=H16,J13,J14)</f>
        <v>0</v>
      </c>
    </row>
    <row r="67" spans="1:7" ht="15.75" customHeight="1" thickTop="1" thickBot="1" x14ac:dyDescent="0.25">
      <c r="A67" s="58" t="s">
        <v>57</v>
      </c>
      <c r="B67" s="64"/>
      <c r="C67" s="63"/>
      <c r="D67" s="67"/>
      <c r="E67" s="291"/>
      <c r="F67" s="291"/>
      <c r="G67" s="18">
        <f>IF($C$67=H16,J13,J14)</f>
        <v>0</v>
      </c>
    </row>
    <row r="68" spans="1:7" ht="17.25" customHeight="1" thickTop="1" thickBot="1" x14ac:dyDescent="0.25">
      <c r="A68" s="58" t="s">
        <v>58</v>
      </c>
      <c r="B68" s="317" t="s">
        <v>20</v>
      </c>
      <c r="C68" s="317"/>
      <c r="D68" s="66"/>
      <c r="E68" s="292"/>
      <c r="F68" s="293"/>
      <c r="G68" s="18">
        <f>IF($B$68=H20,J13,J14)</f>
        <v>0</v>
      </c>
    </row>
    <row r="69" spans="1:7" ht="23.25" customHeight="1" thickTop="1" thickBot="1" x14ac:dyDescent="0.25">
      <c r="A69" s="68" t="s">
        <v>6</v>
      </c>
      <c r="B69" s="325" t="str">
        <f>IF($G$69=J14,H22,H23)</f>
        <v>HABILITADO</v>
      </c>
      <c r="C69" s="326"/>
      <c r="D69" s="326"/>
      <c r="E69" s="326"/>
      <c r="F69" s="327"/>
      <c r="G69" s="18">
        <f>SUM(G58:G68)</f>
        <v>0</v>
      </c>
    </row>
    <row r="70" spans="1:7" ht="13.5" customHeight="1" thickTop="1" thickBot="1" x14ac:dyDescent="0.25">
      <c r="G70" s="18">
        <f>SUM(G59:G69)</f>
        <v>0</v>
      </c>
    </row>
    <row r="71" spans="1:7" ht="17.25" thickTop="1" thickBot="1" x14ac:dyDescent="0.25">
      <c r="A71" s="69" t="s">
        <v>65</v>
      </c>
      <c r="B71" s="322" t="str">
        <f>IF($G$71=J14,H22,H23)</f>
        <v>HABILITADO</v>
      </c>
      <c r="C71" s="322"/>
      <c r="D71" s="322"/>
      <c r="E71" s="322"/>
      <c r="F71" s="322"/>
      <c r="G71" s="18">
        <f>SUM(G25+G41+G55+G69)</f>
        <v>0</v>
      </c>
    </row>
    <row r="72" spans="1:7" ht="13.5" thickTop="1" x14ac:dyDescent="0.2"/>
  </sheetData>
  <sheetProtection password="C719" sheet="1" formatColumns="0" formatRows="0"/>
  <protectedRanges>
    <protectedRange sqref="B31 B32:C36 C38 D15:D39 B29:C29 B54:D54 B37 B45 B46:C50 C52 D42:D53 B43:C43 B42 B51 B59 B60:C64 C65:C66 D56:D67 B57:C57 B56 B68:D68 B40:D40 B15:B28 C18:C22" name="Rango1"/>
  </protectedRanges>
  <mergeCells count="93">
    <mergeCell ref="B71:F71"/>
    <mergeCell ref="B41:F41"/>
    <mergeCell ref="E32:F32"/>
    <mergeCell ref="E34:F34"/>
    <mergeCell ref="E39:F39"/>
    <mergeCell ref="B35:C35"/>
    <mergeCell ref="E33:F33"/>
    <mergeCell ref="B33:C33"/>
    <mergeCell ref="E38:F38"/>
    <mergeCell ref="E36:F37"/>
    <mergeCell ref="E40:F40"/>
    <mergeCell ref="B32:C32"/>
    <mergeCell ref="E35:F35"/>
    <mergeCell ref="B36:C36"/>
    <mergeCell ref="D36:D37"/>
    <mergeCell ref="B34:C34"/>
    <mergeCell ref="B19:C19"/>
    <mergeCell ref="E19:F19"/>
    <mergeCell ref="E23:F23"/>
    <mergeCell ref="A26:F26"/>
    <mergeCell ref="E21:F21"/>
    <mergeCell ref="E22:F22"/>
    <mergeCell ref="A7:D7"/>
    <mergeCell ref="E7:F7"/>
    <mergeCell ref="B9:F9"/>
    <mergeCell ref="B14:C14"/>
    <mergeCell ref="A13:F13"/>
    <mergeCell ref="A10:E10"/>
    <mergeCell ref="A8:F8"/>
    <mergeCell ref="A12:F12"/>
    <mergeCell ref="A11:E11"/>
    <mergeCell ref="E14:F14"/>
    <mergeCell ref="E15:F15"/>
    <mergeCell ref="E16:F16"/>
    <mergeCell ref="E17:F17"/>
    <mergeCell ref="B18:C18"/>
    <mergeCell ref="B30:C30"/>
    <mergeCell ref="A28:F28"/>
    <mergeCell ref="E18:F18"/>
    <mergeCell ref="A30:A31"/>
    <mergeCell ref="B21:C21"/>
    <mergeCell ref="E30:F31"/>
    <mergeCell ref="B20:C20"/>
    <mergeCell ref="A25:D25"/>
    <mergeCell ref="E25:F25"/>
    <mergeCell ref="E20:F20"/>
    <mergeCell ref="B22:C22"/>
    <mergeCell ref="E24:F24"/>
    <mergeCell ref="B49:C49"/>
    <mergeCell ref="E49:F49"/>
    <mergeCell ref="B50:C50"/>
    <mergeCell ref="D50:D51"/>
    <mergeCell ref="A27:F27"/>
    <mergeCell ref="B46:C46"/>
    <mergeCell ref="E46:F46"/>
    <mergeCell ref="B47:C47"/>
    <mergeCell ref="E47:F47"/>
    <mergeCell ref="B48:C48"/>
    <mergeCell ref="E48:F48"/>
    <mergeCell ref="A29:F29"/>
    <mergeCell ref="A42:F42"/>
    <mergeCell ref="A43:F43"/>
    <mergeCell ref="B44:C44"/>
    <mergeCell ref="B40:C40"/>
    <mergeCell ref="B58:C58"/>
    <mergeCell ref="E61:F61"/>
    <mergeCell ref="E52:F52"/>
    <mergeCell ref="E53:F53"/>
    <mergeCell ref="A56:F56"/>
    <mergeCell ref="D64:D65"/>
    <mergeCell ref="E64:F65"/>
    <mergeCell ref="B68:C68"/>
    <mergeCell ref="E68:F68"/>
    <mergeCell ref="B69:F69"/>
    <mergeCell ref="E66:F66"/>
    <mergeCell ref="E67:F67"/>
    <mergeCell ref="B64:C64"/>
    <mergeCell ref="A44:A45"/>
    <mergeCell ref="A57:F57"/>
    <mergeCell ref="A58:A59"/>
    <mergeCell ref="B63:C63"/>
    <mergeCell ref="E63:F63"/>
    <mergeCell ref="E44:F45"/>
    <mergeCell ref="E50:F51"/>
    <mergeCell ref="E58:F59"/>
    <mergeCell ref="B60:C60"/>
    <mergeCell ref="E60:F60"/>
    <mergeCell ref="B61:C61"/>
    <mergeCell ref="B62:C62"/>
    <mergeCell ref="E62:F62"/>
    <mergeCell ref="B54:C54"/>
    <mergeCell ref="E54:F54"/>
    <mergeCell ref="B55:F55"/>
  </mergeCells>
  <conditionalFormatting sqref="A69 C45 B60:C63 A55 C15 C31 C51:C53 B46:C49 A41:A44 B18:C18 C65:C67 C37:C39 B32:C35 C23:C24 B20:C21 E25:F25 C59">
    <cfRule type="containsText" dxfId="23" priority="44" stopIfTrue="1" operator="containsText" text="NO CUMPLE">
      <formula>NOT(ISERROR(SEARCH("NO CUMPLE",A15)))</formula>
    </cfRule>
  </conditionalFormatting>
  <conditionalFormatting sqref="B55:F55 B69 B71:F71 F41:F43 B41:B44 D41:E44 C41:C43">
    <cfRule type="containsText" dxfId="22" priority="36" stopIfTrue="1" operator="containsText" text="NO HABILITADO">
      <formula>NOT(ISERROR(SEARCH("NO HABILITADO",B41)))</formula>
    </cfRule>
  </conditionalFormatting>
  <conditionalFormatting sqref="B68:C68 B64:C64 B54:C54 B50:C50 B40:C40 B36:C36 B22:C22">
    <cfRule type="containsText" dxfId="21" priority="29" stopIfTrue="1" operator="containsText" text="NO PRESENTA">
      <formula>NOT(ISERROR(SEARCH("NO PRESENTA",B22)))</formula>
    </cfRule>
  </conditionalFormatting>
  <conditionalFormatting sqref="E25:F25">
    <cfRule type="containsText" dxfId="20" priority="6" stopIfTrue="1" operator="containsText" text="NO ">
      <formula>NOT(ISERROR(SEARCH("NO ",E25)))</formula>
    </cfRule>
    <cfRule type="containsText" dxfId="19" priority="9" stopIfTrue="1" operator="containsText" text="NO CUMPLE">
      <formula>NOT(ISERROR(SEARCH("NO CUMPLE",E25)))</formula>
    </cfRule>
  </conditionalFormatting>
  <conditionalFormatting sqref="B30:C30">
    <cfRule type="containsText" dxfId="18" priority="3" stopIfTrue="1" operator="containsText" text="NO PRESENTA">
      <formula>NOT(ISERROR(SEARCH("NO PRESENTA",B30)))</formula>
    </cfRule>
  </conditionalFormatting>
  <conditionalFormatting sqref="B44:C44">
    <cfRule type="containsText" dxfId="17" priority="2" stopIfTrue="1" operator="containsText" text="NO PRESENTA">
      <formula>NOT(ISERROR(SEARCH("NO PRESENTA",B44)))</formula>
    </cfRule>
  </conditionalFormatting>
  <conditionalFormatting sqref="B58:C58">
    <cfRule type="containsText" dxfId="16" priority="1" stopIfTrue="1" operator="containsText" text="NO PRESENTA">
      <formula>NOT(ISERROR(SEARCH("NO PRESENTA",B58)))</formula>
    </cfRule>
  </conditionalFormatting>
  <dataValidations count="10">
    <dataValidation type="list" allowBlank="1" showInputMessage="1" showErrorMessage="1" sqref="B62:B63 B48:B49 C52:C53 B18 B34:B35 C38:C39 C66:C67">
      <formula1>$H$15:$H$17</formula1>
    </dataValidation>
    <dataValidation type="list" allowBlank="1" showInputMessage="1" showErrorMessage="1" sqref="B66:B67 B52:B53 B38:B39">
      <formula1>$N$32:$N$33</formula1>
    </dataValidation>
    <dataValidation type="date" operator="notBetween" allowBlank="1" showInputMessage="1" showErrorMessage="1" sqref="B59 B45 B31">
      <formula1>26665</formula1>
      <formula2>36161</formula2>
    </dataValidation>
    <dataValidation type="list" allowBlank="1" showInputMessage="1" showErrorMessage="1" sqref="B61:C61 B47:C47 B33:C33">
      <formula1>$H$34:$H$36</formula1>
    </dataValidation>
    <dataValidation type="list" allowBlank="1" showInputMessage="1" showErrorMessage="1" sqref="B60:C60 B50:C50 B46:C46 B36:C36 B20:C21 B32:C32">
      <formula1>$H$15:$H$16</formula1>
    </dataValidation>
    <dataValidation type="list" allowBlank="1" showInputMessage="1" showErrorMessage="1" sqref="B19:C19">
      <formula1>$H$19:$H$20</formula1>
    </dataValidation>
    <dataValidation type="list" allowBlank="1" showInputMessage="1" showErrorMessage="1" sqref="B68:C68 B54:C54 B40:C40 B22:C22 B30 B44:C44 B58:C58">
      <formula1>$H$18:$H$20</formula1>
    </dataValidation>
    <dataValidation type="list" allowBlank="1" showInputMessage="1" showErrorMessage="1" sqref="B64:C64">
      <formula1>$H$33:$H$35</formula1>
    </dataValidation>
    <dataValidation type="list" allowBlank="1" showInputMessage="1" showErrorMessage="1" sqref="B16:B17">
      <formula1>$H$31:$H$32</formula1>
    </dataValidation>
    <dataValidation type="list" allowBlank="1" showInputMessage="1" showErrorMessage="1" sqref="E16:F16 B15">
      <formula1>$H$31:$H$33</formula1>
    </dataValidation>
  </dataValidations>
  <printOptions horizontalCentered="1"/>
  <pageMargins left="0.78740157480314965" right="0.78740157480314965" top="0.47244094488188981" bottom="0.59055118110236227" header="0" footer="0"/>
  <pageSetup scale="65" orientation="landscape"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H58"/>
  <sheetViews>
    <sheetView tabSelected="1" topLeftCell="A37" zoomScaleNormal="100" workbookViewId="0">
      <selection activeCell="A42" sqref="A42:D42"/>
    </sheetView>
  </sheetViews>
  <sheetFormatPr baseColWidth="10" defaultRowHeight="15" x14ac:dyDescent="0.2"/>
  <cols>
    <col min="1" max="1" width="14.140625" style="4" customWidth="1"/>
    <col min="2" max="2" width="55.7109375" style="4" customWidth="1"/>
    <col min="3" max="3" width="10" style="4" customWidth="1"/>
    <col min="4" max="4" width="32.5703125" style="4" customWidth="1"/>
    <col min="5" max="5" width="11.42578125" style="4" customWidth="1"/>
    <col min="6" max="6" width="13.42578125" style="4" hidden="1" customWidth="1"/>
    <col min="7" max="8" width="11.42578125" style="4" hidden="1" customWidth="1"/>
    <col min="9" max="16" width="11.42578125" style="4" customWidth="1"/>
    <col min="17" max="16384" width="11.42578125" style="4"/>
  </cols>
  <sheetData>
    <row r="1" spans="1:7" customFormat="1" ht="12.75" x14ac:dyDescent="0.2"/>
    <row r="2" spans="1:7" customFormat="1" ht="12.75" x14ac:dyDescent="0.2"/>
    <row r="3" spans="1:7" customFormat="1" ht="12.75" x14ac:dyDescent="0.2"/>
    <row r="4" spans="1:7" customFormat="1" ht="12.75" x14ac:dyDescent="0.2"/>
    <row r="5" spans="1:7" customFormat="1" ht="12.75" x14ac:dyDescent="0.2">
      <c r="C5" s="1"/>
      <c r="D5" s="1"/>
      <c r="E5" s="1"/>
      <c r="F5" s="2"/>
    </row>
    <row r="6" spans="1:7" customFormat="1" ht="12.75" x14ac:dyDescent="0.2">
      <c r="C6" s="1"/>
      <c r="D6" s="1"/>
      <c r="E6" s="1"/>
      <c r="F6" s="2"/>
    </row>
    <row r="7" spans="1:7" ht="17.25" customHeight="1" x14ac:dyDescent="0.2">
      <c r="A7" s="198" t="str">
        <f>'Acta de cierre y listado'!B7</f>
        <v xml:space="preserve">MINIMA CUANTÍA N° </v>
      </c>
      <c r="B7" s="198"/>
      <c r="C7" s="198"/>
      <c r="D7" s="160" t="str">
        <f>+'Acta de cierre y listado'!D7:E7</f>
        <v>23 DE 2022</v>
      </c>
    </row>
    <row r="8" spans="1:7" ht="20.25" customHeight="1" x14ac:dyDescent="0.2">
      <c r="A8" s="364" t="s">
        <v>2</v>
      </c>
      <c r="B8" s="364"/>
      <c r="C8" s="364"/>
      <c r="D8" s="364"/>
    </row>
    <row r="9" spans="1:7" ht="29.25" customHeight="1" x14ac:dyDescent="0.2">
      <c r="A9" s="154" t="s">
        <v>36</v>
      </c>
      <c r="B9" s="370" t="str">
        <f>+'Acta de cierre y listado'!B9:E9</f>
        <v>Suministro de elementos de dotación de vestuario para los funcionarios de la Superintendencia de Industria y Comercio, que por ley tengan derecho</v>
      </c>
      <c r="C9" s="370"/>
      <c r="D9" s="370"/>
    </row>
    <row r="10" spans="1:7" ht="23.25" customHeight="1" x14ac:dyDescent="0.2">
      <c r="A10" s="357" t="s">
        <v>3</v>
      </c>
      <c r="B10" s="357"/>
      <c r="C10" s="357"/>
      <c r="D10" s="357"/>
    </row>
    <row r="11" spans="1:7" ht="12.75" customHeight="1" x14ac:dyDescent="0.2">
      <c r="A11" s="358"/>
      <c r="B11" s="358"/>
      <c r="C11" s="358"/>
      <c r="D11" s="358"/>
    </row>
    <row r="12" spans="1:7" ht="32.25" customHeight="1" x14ac:dyDescent="0.2">
      <c r="A12" s="154" t="s">
        <v>17</v>
      </c>
      <c r="B12" s="154" t="s">
        <v>16</v>
      </c>
      <c r="C12" s="205" t="s">
        <v>29</v>
      </c>
      <c r="D12" s="205"/>
      <c r="G12" s="4" t="s">
        <v>77</v>
      </c>
    </row>
    <row r="13" spans="1:7" ht="19.5" customHeight="1" x14ac:dyDescent="0.2">
      <c r="A13" s="185">
        <v>1</v>
      </c>
      <c r="B13" s="186" t="str">
        <f>'Acta de cierre y listado'!B15</f>
        <v>ROSARIO VANEGAS NIETO</v>
      </c>
      <c r="C13" s="365" t="s">
        <v>77</v>
      </c>
      <c r="D13" s="365"/>
    </row>
    <row r="14" spans="1:7" ht="18.75" hidden="1" customHeight="1" thickTop="1" thickBot="1" x14ac:dyDescent="0.25">
      <c r="A14" s="183"/>
      <c r="B14" s="184"/>
      <c r="C14" s="366"/>
      <c r="D14" s="367"/>
    </row>
    <row r="15" spans="1:7" ht="18.75" hidden="1" customHeight="1" thickTop="1" thickBot="1" x14ac:dyDescent="0.25">
      <c r="A15" s="87"/>
      <c r="B15" s="140"/>
      <c r="C15" s="368"/>
      <c r="D15" s="369"/>
    </row>
    <row r="16" spans="1:7" ht="21.75" hidden="1" customHeight="1" thickTop="1" thickBot="1" x14ac:dyDescent="0.25">
      <c r="A16" s="87"/>
      <c r="B16" s="140"/>
      <c r="C16" s="368"/>
      <c r="D16" s="369"/>
      <c r="G16" s="4" t="s">
        <v>78</v>
      </c>
    </row>
    <row r="17" spans="1:7" ht="21.75" hidden="1" customHeight="1" thickTop="1" thickBot="1" x14ac:dyDescent="0.25">
      <c r="A17" s="87">
        <v>2</v>
      </c>
      <c r="B17" s="141" t="e">
        <f>'Acta de cierre y listado'!#REF!</f>
        <v>#REF!</v>
      </c>
      <c r="C17" s="360"/>
      <c r="D17" s="361"/>
    </row>
    <row r="18" spans="1:7" ht="21.75" hidden="1" customHeight="1" thickTop="1" thickBot="1" x14ac:dyDescent="0.25">
      <c r="A18" s="87">
        <v>3</v>
      </c>
      <c r="B18" s="141" t="e">
        <f>'Acta de cierre y listado'!#REF!</f>
        <v>#REF!</v>
      </c>
      <c r="C18" s="360"/>
      <c r="D18" s="361"/>
    </row>
    <row r="19" spans="1:7" ht="21.75" hidden="1" customHeight="1" thickTop="1" thickBot="1" x14ac:dyDescent="0.25">
      <c r="A19" s="87">
        <v>4</v>
      </c>
      <c r="B19" s="141" t="e">
        <f>'Acta de cierre y listado'!#REF!</f>
        <v>#REF!</v>
      </c>
      <c r="C19" s="360"/>
      <c r="D19" s="361"/>
      <c r="E19" s="31"/>
      <c r="F19" s="8"/>
      <c r="G19" s="8"/>
    </row>
    <row r="20" spans="1:7" ht="21.75" hidden="1" customHeight="1" thickTop="1" thickBot="1" x14ac:dyDescent="0.25">
      <c r="A20" s="87">
        <v>5</v>
      </c>
      <c r="B20" s="141" t="e">
        <f>'Acta de cierre y listado'!#REF!</f>
        <v>#REF!</v>
      </c>
      <c r="C20" s="360"/>
      <c r="D20" s="361"/>
      <c r="E20" s="31"/>
      <c r="F20" s="8"/>
      <c r="G20" s="8"/>
    </row>
    <row r="21" spans="1:7" ht="21.75" hidden="1" customHeight="1" thickTop="1" thickBot="1" x14ac:dyDescent="0.25">
      <c r="A21" s="87">
        <v>6</v>
      </c>
      <c r="B21" s="141" t="e">
        <f>'Acta de cierre y listado'!#REF!</f>
        <v>#REF!</v>
      </c>
      <c r="C21" s="360"/>
      <c r="D21" s="361"/>
      <c r="E21" s="359"/>
      <c r="F21" s="359"/>
      <c r="G21" s="8"/>
    </row>
    <row r="22" spans="1:7" ht="21.75" hidden="1" customHeight="1" thickTop="1" thickBot="1" x14ac:dyDescent="0.25">
      <c r="A22" s="87">
        <v>7</v>
      </c>
      <c r="B22" s="141" t="e">
        <f>'Acta de cierre y listado'!#REF!</f>
        <v>#REF!</v>
      </c>
      <c r="C22" s="360"/>
      <c r="D22" s="361"/>
      <c r="E22" s="31"/>
      <c r="F22" s="8"/>
      <c r="G22" s="8"/>
    </row>
    <row r="23" spans="1:7" ht="21.75" hidden="1" customHeight="1" thickTop="1" thickBot="1" x14ac:dyDescent="0.25">
      <c r="A23" s="87">
        <v>8</v>
      </c>
      <c r="B23" s="141" t="e">
        <f>'Acta de cierre y listado'!#REF!</f>
        <v>#REF!</v>
      </c>
      <c r="C23" s="360"/>
      <c r="D23" s="361"/>
    </row>
    <row r="24" spans="1:7" ht="21.75" hidden="1" customHeight="1" thickTop="1" thickBot="1" x14ac:dyDescent="0.25">
      <c r="A24" s="87">
        <v>9</v>
      </c>
      <c r="B24" s="141" t="e">
        <f>'Acta de cierre y listado'!#REF!</f>
        <v>#REF!</v>
      </c>
      <c r="C24" s="360"/>
      <c r="D24" s="361"/>
    </row>
    <row r="25" spans="1:7" ht="21.75" hidden="1" customHeight="1" thickTop="1" thickBot="1" x14ac:dyDescent="0.25">
      <c r="A25" s="87">
        <v>10</v>
      </c>
      <c r="B25" s="141" t="e">
        <f>'Acta de cierre y listado'!#REF!</f>
        <v>#REF!</v>
      </c>
      <c r="C25" s="142"/>
      <c r="D25" s="143"/>
    </row>
    <row r="26" spans="1:7" ht="21.75" hidden="1" customHeight="1" thickTop="1" thickBot="1" x14ac:dyDescent="0.25">
      <c r="A26" s="87">
        <v>11</v>
      </c>
      <c r="B26" s="141" t="e">
        <f>'Acta de cierre y listado'!#REF!</f>
        <v>#REF!</v>
      </c>
      <c r="C26" s="142"/>
      <c r="D26" s="143"/>
    </row>
    <row r="27" spans="1:7" ht="21.75" hidden="1" customHeight="1" thickTop="1" thickBot="1" x14ac:dyDescent="0.25">
      <c r="A27" s="87">
        <v>12</v>
      </c>
      <c r="B27" s="141" t="e">
        <f>'Acta de cierre y listado'!#REF!</f>
        <v>#REF!</v>
      </c>
      <c r="C27" s="142"/>
      <c r="D27" s="143"/>
    </row>
    <row r="28" spans="1:7" ht="21.75" hidden="1" customHeight="1" thickTop="1" thickBot="1" x14ac:dyDescent="0.25">
      <c r="A28" s="87">
        <v>13</v>
      </c>
      <c r="B28" s="141" t="e">
        <f>'Acta de cierre y listado'!#REF!</f>
        <v>#REF!</v>
      </c>
      <c r="C28" s="142"/>
      <c r="D28" s="143"/>
    </row>
    <row r="29" spans="1:7" ht="21.75" hidden="1" customHeight="1" thickTop="1" thickBot="1" x14ac:dyDescent="0.25">
      <c r="A29" s="87">
        <v>14</v>
      </c>
      <c r="B29" s="141" t="e">
        <f>'Acta de cierre y listado'!#REF!</f>
        <v>#REF!</v>
      </c>
      <c r="C29" s="142"/>
      <c r="D29" s="143"/>
    </row>
    <row r="30" spans="1:7" ht="21.75" hidden="1" customHeight="1" thickTop="1" thickBot="1" x14ac:dyDescent="0.25">
      <c r="A30" s="87">
        <v>15</v>
      </c>
      <c r="B30" s="141" t="e">
        <f>'Acta de cierre y listado'!#REF!</f>
        <v>#REF!</v>
      </c>
      <c r="C30" s="142"/>
      <c r="D30" s="143"/>
    </row>
    <row r="31" spans="1:7" ht="21.75" hidden="1" customHeight="1" thickTop="1" thickBot="1" x14ac:dyDescent="0.25">
      <c r="A31" s="87">
        <v>16</v>
      </c>
      <c r="B31" s="141" t="e">
        <f>'Acta de cierre y listado'!#REF!</f>
        <v>#REF!</v>
      </c>
      <c r="C31" s="142"/>
      <c r="D31" s="143"/>
    </row>
    <row r="32" spans="1:7" ht="21.75" hidden="1" customHeight="1" thickTop="1" thickBot="1" x14ac:dyDescent="0.25">
      <c r="A32" s="87">
        <v>17</v>
      </c>
      <c r="B32" s="141" t="e">
        <f>'Acta de cierre y listado'!#REF!</f>
        <v>#REF!</v>
      </c>
      <c r="C32" s="142"/>
      <c r="D32" s="143"/>
    </row>
    <row r="33" spans="1:4" ht="21.75" hidden="1" customHeight="1" thickTop="1" thickBot="1" x14ac:dyDescent="0.25">
      <c r="A33" s="87"/>
      <c r="B33" s="141"/>
      <c r="C33" s="142"/>
      <c r="D33" s="143"/>
    </row>
    <row r="34" spans="1:4" ht="21.75" hidden="1" customHeight="1" thickTop="1" thickBot="1" x14ac:dyDescent="0.25">
      <c r="A34" s="87"/>
      <c r="B34" s="141"/>
      <c r="C34" s="142"/>
      <c r="D34" s="143"/>
    </row>
    <row r="35" spans="1:4" ht="21.75" hidden="1" customHeight="1" thickTop="1" thickBot="1" x14ac:dyDescent="0.25">
      <c r="A35" s="87"/>
      <c r="B35" s="141"/>
      <c r="C35" s="142"/>
      <c r="D35" s="143"/>
    </row>
    <row r="36" spans="1:4" ht="21.75" hidden="1" customHeight="1" thickTop="1" thickBot="1" x14ac:dyDescent="0.25">
      <c r="A36" s="87"/>
      <c r="B36" s="141" t="e">
        <f>'Acta de cierre y listado'!#REF!</f>
        <v>#REF!</v>
      </c>
      <c r="C36" s="360"/>
      <c r="D36" s="361"/>
    </row>
    <row r="37" spans="1:4" s="5" customFormat="1" ht="57" customHeight="1" x14ac:dyDescent="0.2">
      <c r="A37" s="362"/>
      <c r="B37" s="362"/>
      <c r="C37" s="362"/>
      <c r="D37" s="362"/>
    </row>
    <row r="38" spans="1:4" s="5" customFormat="1" ht="18" customHeight="1" x14ac:dyDescent="0.25">
      <c r="A38" s="363" t="s">
        <v>156</v>
      </c>
      <c r="B38" s="363"/>
      <c r="C38" s="363"/>
      <c r="D38" s="363"/>
    </row>
    <row r="39" spans="1:4" s="5" customFormat="1" ht="15.75" x14ac:dyDescent="0.25">
      <c r="A39" s="354" t="s">
        <v>165</v>
      </c>
      <c r="B39" s="354"/>
      <c r="C39" s="354"/>
      <c r="D39" s="354"/>
    </row>
    <row r="40" spans="1:4" s="5" customFormat="1" ht="15.75" x14ac:dyDescent="0.25">
      <c r="B40" s="3"/>
      <c r="C40" s="6"/>
      <c r="D40" s="6"/>
    </row>
    <row r="41" spans="1:4" s="5" customFormat="1" ht="42" customHeight="1" x14ac:dyDescent="0.2">
      <c r="A41" s="356"/>
      <c r="B41" s="356"/>
      <c r="C41" s="356"/>
      <c r="D41" s="356"/>
    </row>
    <row r="42" spans="1:4" s="5" customFormat="1" ht="15.75" customHeight="1" x14ac:dyDescent="0.2">
      <c r="A42" s="355" t="s">
        <v>180</v>
      </c>
      <c r="B42" s="355"/>
      <c r="C42" s="355"/>
      <c r="D42" s="355"/>
    </row>
    <row r="43" spans="1:4" s="5" customFormat="1" ht="15.75" customHeight="1" x14ac:dyDescent="0.25">
      <c r="A43" s="354" t="s">
        <v>181</v>
      </c>
      <c r="B43" s="354"/>
      <c r="C43" s="354"/>
      <c r="D43" s="354"/>
    </row>
    <row r="44" spans="1:4" s="5" customFormat="1" ht="15.75" x14ac:dyDescent="0.25">
      <c r="C44" s="6"/>
      <c r="D44" s="6"/>
    </row>
    <row r="45" spans="1:4" s="5" customFormat="1" ht="15.75" x14ac:dyDescent="0.25">
      <c r="C45" s="6"/>
      <c r="D45" s="6"/>
    </row>
    <row r="46" spans="1:4" s="5" customFormat="1" ht="15.75" x14ac:dyDescent="0.25">
      <c r="C46" s="6"/>
      <c r="D46" s="6"/>
    </row>
    <row r="47" spans="1:4" s="5" customFormat="1" ht="39" hidden="1" x14ac:dyDescent="0.25">
      <c r="A47" s="33" t="s">
        <v>134</v>
      </c>
      <c r="C47" s="6"/>
      <c r="D47" s="6"/>
    </row>
    <row r="48" spans="1:4" s="5" customFormat="1" ht="26.25" hidden="1" x14ac:dyDescent="0.25">
      <c r="A48" s="33" t="s">
        <v>135</v>
      </c>
      <c r="C48" s="6"/>
      <c r="D48" s="6"/>
    </row>
    <row r="49" spans="1:4" s="5" customFormat="1" ht="26.25" hidden="1" x14ac:dyDescent="0.25">
      <c r="A49" s="33" t="s">
        <v>136</v>
      </c>
      <c r="C49" s="6"/>
      <c r="D49" s="6"/>
    </row>
    <row r="50" spans="1:4" s="5" customFormat="1" ht="26.25" hidden="1" x14ac:dyDescent="0.25">
      <c r="A50" s="33" t="s">
        <v>137</v>
      </c>
      <c r="C50" s="6"/>
      <c r="D50" s="6"/>
    </row>
    <row r="51" spans="1:4" s="5" customFormat="1" ht="39" hidden="1" x14ac:dyDescent="0.25">
      <c r="A51" s="33" t="s">
        <v>138</v>
      </c>
      <c r="C51" s="6"/>
      <c r="D51" s="6"/>
    </row>
    <row r="52" spans="1:4" s="8" customFormat="1" ht="26.25" hidden="1" x14ac:dyDescent="0.25">
      <c r="A52" s="33" t="s">
        <v>139</v>
      </c>
      <c r="C52" s="7"/>
      <c r="D52" s="7"/>
    </row>
    <row r="53" spans="1:4" s="8" customFormat="1" ht="39" hidden="1" x14ac:dyDescent="0.25">
      <c r="A53" s="33" t="s">
        <v>140</v>
      </c>
      <c r="C53" s="7"/>
      <c r="D53" s="7"/>
    </row>
    <row r="54" spans="1:4" s="8" customFormat="1" ht="26.25" hidden="1" x14ac:dyDescent="0.25">
      <c r="A54" s="33" t="s">
        <v>141</v>
      </c>
      <c r="C54" s="7"/>
      <c r="D54" s="7"/>
    </row>
    <row r="55" spans="1:4" s="8" customFormat="1" ht="25.5" hidden="1" x14ac:dyDescent="0.2">
      <c r="A55" s="33" t="s">
        <v>142</v>
      </c>
    </row>
    <row r="56" spans="1:4" s="8" customFormat="1" ht="25.5" hidden="1" x14ac:dyDescent="0.2">
      <c r="A56" s="33" t="s">
        <v>143</v>
      </c>
    </row>
    <row r="57" spans="1:4" s="8" customFormat="1" ht="25.5" hidden="1" x14ac:dyDescent="0.2">
      <c r="A57" s="33" t="s">
        <v>144</v>
      </c>
    </row>
    <row r="58" spans="1:4" s="8" customFormat="1" x14ac:dyDescent="0.2"/>
  </sheetData>
  <sheetProtection formatColumns="0" formatRows="0" insertHyperlinks="0"/>
  <mergeCells count="25">
    <mergeCell ref="A7:C7"/>
    <mergeCell ref="C22:D22"/>
    <mergeCell ref="A8:D8"/>
    <mergeCell ref="C12:D12"/>
    <mergeCell ref="C24:D24"/>
    <mergeCell ref="C17:D17"/>
    <mergeCell ref="C18:D18"/>
    <mergeCell ref="C13:D13"/>
    <mergeCell ref="C14:D14"/>
    <mergeCell ref="C15:D15"/>
    <mergeCell ref="C16:D16"/>
    <mergeCell ref="C23:D23"/>
    <mergeCell ref="B9:D9"/>
    <mergeCell ref="A43:D43"/>
    <mergeCell ref="A42:D42"/>
    <mergeCell ref="A41:D41"/>
    <mergeCell ref="A10:D11"/>
    <mergeCell ref="E21:F21"/>
    <mergeCell ref="C36:D36"/>
    <mergeCell ref="C19:D19"/>
    <mergeCell ref="C20:D20"/>
    <mergeCell ref="C21:D21"/>
    <mergeCell ref="A37:D37"/>
    <mergeCell ref="A38:D38"/>
    <mergeCell ref="A39:D39"/>
  </mergeCells>
  <phoneticPr fontId="0" type="noConversion"/>
  <conditionalFormatting sqref="C16:D36">
    <cfRule type="containsText" dxfId="15" priority="8" stopIfTrue="1" operator="containsText" text="NO HABILITADO">
      <formula>NOT(ISERROR(SEARCH("NO HABILITADO",C16)))</formula>
    </cfRule>
  </conditionalFormatting>
  <conditionalFormatting sqref="C17:D36">
    <cfRule type="containsText" dxfId="14" priority="7" stopIfTrue="1" operator="containsText" text="NO HABILITADO">
      <formula>NOT(ISERROR(SEARCH("NO HABILITADO",C17)))</formula>
    </cfRule>
  </conditionalFormatting>
  <conditionalFormatting sqref="C16:D36">
    <cfRule type="containsText" dxfId="13" priority="6" stopIfTrue="1" operator="containsText" text="NO HABILITADA">
      <formula>NOT(ISERROR(SEARCH("NO HABILITADA",C16)))</formula>
    </cfRule>
  </conditionalFormatting>
  <conditionalFormatting sqref="C17:D36">
    <cfRule type="containsText" dxfId="12" priority="5" stopIfTrue="1" operator="containsText" text="NO HABILITADA">
      <formula>NOT(ISERROR(SEARCH("NO HABILITADA",C17)))</formula>
    </cfRule>
  </conditionalFormatting>
  <conditionalFormatting sqref="C13:D13 C14:C15">
    <cfRule type="containsText" dxfId="11" priority="4" stopIfTrue="1" operator="containsText" text="NO HABILITADO">
      <formula>NOT(ISERROR(SEARCH("NO HABILITADO",C13)))</formula>
    </cfRule>
  </conditionalFormatting>
  <conditionalFormatting sqref="C13:D13 C14:C15">
    <cfRule type="containsText" dxfId="10" priority="3" stopIfTrue="1" operator="containsText" text="NO HABILITADA">
      <formula>NOT(ISERROR(SEARCH("NO HABILITADA",C13)))</formula>
    </cfRule>
  </conditionalFormatting>
  <dataValidations count="1">
    <dataValidation type="list" allowBlank="1" showInputMessage="1" showErrorMessage="1" sqref="D13 C13:C15 C16:D36">
      <formula1>$G$12:$G$16</formula1>
    </dataValidation>
  </dataValidations>
  <printOptions horizontalCentered="1" verticalCentered="1"/>
  <pageMargins left="0.78740157480314965" right="0.78740157480314965" top="0.98425196850393704" bottom="0.98425196850393704" header="0" footer="0"/>
  <pageSetup scale="8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2:P37"/>
  <sheetViews>
    <sheetView topLeftCell="A8" workbookViewId="0">
      <selection activeCell="A30" sqref="A30:I30"/>
    </sheetView>
  </sheetViews>
  <sheetFormatPr baseColWidth="10" defaultRowHeight="12.75" x14ac:dyDescent="0.2"/>
  <cols>
    <col min="1" max="1" width="13.5703125" style="10" customWidth="1"/>
    <col min="2" max="2" width="34.85546875" style="10" customWidth="1"/>
    <col min="3" max="3" width="15.42578125" style="10" customWidth="1"/>
    <col min="4" max="4" width="17.7109375" style="10" hidden="1" customWidth="1"/>
    <col min="5" max="5" width="15.28515625" style="10" customWidth="1"/>
    <col min="6" max="6" width="16.140625" style="10" hidden="1" customWidth="1"/>
    <col min="7" max="7" width="12.42578125" style="10" hidden="1" customWidth="1"/>
    <col min="8" max="8" width="12.140625" style="10" hidden="1" customWidth="1"/>
    <col min="9" max="9" width="20.28515625" style="10" customWidth="1"/>
    <col min="10" max="10" width="17.28515625" style="10" hidden="1" customWidth="1"/>
    <col min="11" max="13" width="11.42578125" style="10" hidden="1" customWidth="1"/>
    <col min="14" max="14" width="11.42578125" style="10" customWidth="1"/>
    <col min="15" max="16384" width="11.42578125" style="10"/>
  </cols>
  <sheetData>
    <row r="2" spans="1:16" x14ac:dyDescent="0.2">
      <c r="C2" s="9"/>
      <c r="E2" s="9"/>
      <c r="F2" s="9"/>
      <c r="G2" s="9"/>
    </row>
    <row r="3" spans="1:16" x14ac:dyDescent="0.2">
      <c r="C3" s="9"/>
      <c r="E3" s="9"/>
      <c r="F3" s="9"/>
      <c r="G3" s="9"/>
    </row>
    <row r="4" spans="1:16" x14ac:dyDescent="0.2">
      <c r="C4" s="9"/>
      <c r="E4" s="9"/>
      <c r="F4" s="9"/>
      <c r="G4" s="9"/>
    </row>
    <row r="5" spans="1:16" ht="20.25" customHeight="1" thickBot="1" x14ac:dyDescent="0.25">
      <c r="C5" s="9"/>
      <c r="D5" s="11"/>
      <c r="E5" s="9"/>
      <c r="F5" s="9"/>
      <c r="G5" s="9"/>
    </row>
    <row r="6" spans="1:16" ht="13.5" customHeight="1" thickBot="1" x14ac:dyDescent="0.25">
      <c r="A6" s="153"/>
      <c r="B6" s="35" t="s">
        <v>145</v>
      </c>
      <c r="C6" s="35"/>
      <c r="D6" s="35"/>
      <c r="E6" s="35" t="str">
        <f>'Acta de cierre y listado'!D7</f>
        <v>23 DE 2022</v>
      </c>
      <c r="F6" s="35" t="e">
        <f>+'Acta de cierre y listado'!#REF!</f>
        <v>#REF!</v>
      </c>
      <c r="G6" s="35"/>
      <c r="H6" s="35"/>
      <c r="I6" s="104"/>
    </row>
    <row r="7" spans="1:16" ht="13.5" thickBot="1" x14ac:dyDescent="0.25">
      <c r="A7" s="12"/>
      <c r="B7" s="12"/>
      <c r="C7" s="12"/>
      <c r="D7" s="12"/>
      <c r="E7" s="12"/>
      <c r="F7" s="12"/>
      <c r="G7" s="12"/>
      <c r="H7" s="12"/>
      <c r="I7" s="138"/>
    </row>
    <row r="8" spans="1:16" ht="72.75" customHeight="1" thickTop="1" thickBot="1" x14ac:dyDescent="0.25">
      <c r="A8" s="144" t="s">
        <v>36</v>
      </c>
      <c r="B8" s="374" t="str">
        <f>+'RESUMEN EVALUACIÓN'!B9:D9</f>
        <v>Suministro de elementos de dotación de vestuario para los funcionarios de la Superintendencia de Industria y Comercio, que por ley tengan derecho</v>
      </c>
      <c r="C8" s="374"/>
      <c r="D8" s="374"/>
      <c r="E8" s="374"/>
      <c r="F8" s="374"/>
      <c r="G8" s="374"/>
      <c r="H8" s="374"/>
      <c r="I8" s="374"/>
    </row>
    <row r="9" spans="1:16" ht="13.5" thickTop="1" x14ac:dyDescent="0.2">
      <c r="A9" s="371" t="s">
        <v>39</v>
      </c>
      <c r="B9" s="372"/>
      <c r="C9" s="372"/>
      <c r="D9" s="372"/>
      <c r="E9" s="372"/>
      <c r="F9" s="372"/>
      <c r="G9" s="372"/>
      <c r="H9" s="372"/>
      <c r="I9" s="373"/>
    </row>
    <row r="10" spans="1:16" ht="13.5" thickBot="1" x14ac:dyDescent="0.25">
      <c r="A10" s="371"/>
      <c r="B10" s="372"/>
      <c r="C10" s="372"/>
      <c r="D10" s="372"/>
      <c r="E10" s="372"/>
      <c r="F10" s="372"/>
      <c r="G10" s="372"/>
      <c r="H10" s="372"/>
      <c r="I10" s="373"/>
      <c r="L10" s="45" t="s">
        <v>7</v>
      </c>
    </row>
    <row r="11" spans="1:16" ht="46.5" customHeight="1" thickTop="1" thickBot="1" x14ac:dyDescent="0.25">
      <c r="A11" s="145" t="s">
        <v>19</v>
      </c>
      <c r="B11" s="146" t="s">
        <v>16</v>
      </c>
      <c r="C11" s="146" t="s">
        <v>4</v>
      </c>
      <c r="D11" s="146" t="s">
        <v>5</v>
      </c>
      <c r="E11" s="145" t="s">
        <v>157</v>
      </c>
      <c r="F11" s="145" t="s">
        <v>33</v>
      </c>
      <c r="G11" s="145" t="s">
        <v>10</v>
      </c>
      <c r="H11" s="145" t="s">
        <v>9</v>
      </c>
      <c r="I11" s="146" t="s">
        <v>6</v>
      </c>
      <c r="L11" s="55" t="s">
        <v>8</v>
      </c>
    </row>
    <row r="12" spans="1:16" ht="36.75" customHeight="1" thickTop="1" thickBot="1" x14ac:dyDescent="0.25">
      <c r="A12" s="194">
        <v>1</v>
      </c>
      <c r="B12" s="194" t="str">
        <f>'Acta de cierre y listado'!B15</f>
        <v>ROSARIO VANEGAS NIETO</v>
      </c>
      <c r="C12" s="194" t="str">
        <f>'RESUMEN EVALUACIÓN'!C13:D13</f>
        <v>HABILITADA</v>
      </c>
      <c r="D12" s="195"/>
      <c r="E12" s="195" t="s">
        <v>8</v>
      </c>
      <c r="F12" s="196"/>
      <c r="G12" s="196"/>
      <c r="H12" s="195"/>
      <c r="I12" s="195" t="s">
        <v>8</v>
      </c>
      <c r="L12" s="55" t="s">
        <v>11</v>
      </c>
    </row>
    <row r="13" spans="1:16" ht="28.5" hidden="1" customHeight="1" thickTop="1" thickBot="1" x14ac:dyDescent="0.25">
      <c r="A13" s="14">
        <v>2</v>
      </c>
      <c r="B13" s="15" t="e">
        <f>'Acta de cierre y listado'!#REF!</f>
        <v>#REF!</v>
      </c>
      <c r="C13" s="14">
        <f>+'RESUMEN EVALUACIÓN'!C17:D17</f>
        <v>0</v>
      </c>
      <c r="D13" s="88"/>
      <c r="E13" s="105" t="s">
        <v>8</v>
      </c>
      <c r="F13" s="85"/>
      <c r="G13" s="85"/>
      <c r="H13" s="89"/>
      <c r="I13" s="88"/>
      <c r="L13" s="10" t="s">
        <v>18</v>
      </c>
    </row>
    <row r="14" spans="1:16" s="11" customFormat="1" ht="27" hidden="1" customHeight="1" thickTop="1" thickBot="1" x14ac:dyDescent="0.25">
      <c r="A14" s="14">
        <v>3</v>
      </c>
      <c r="B14" s="15" t="e">
        <f>'Acta de cierre y listado'!#REF!</f>
        <v>#REF!</v>
      </c>
      <c r="C14" s="14">
        <f>+'RESUMEN EVALUACIÓN'!C18:D18</f>
        <v>0</v>
      </c>
      <c r="D14" s="88"/>
      <c r="E14" s="105" t="s">
        <v>8</v>
      </c>
      <c r="F14" s="85"/>
      <c r="G14" s="85"/>
      <c r="H14" s="89"/>
      <c r="I14" s="88"/>
    </row>
    <row r="15" spans="1:16" s="11" customFormat="1" ht="40.5" hidden="1" customHeight="1" thickTop="1" thickBot="1" x14ac:dyDescent="0.25">
      <c r="A15" s="14">
        <v>4</v>
      </c>
      <c r="B15" s="15" t="e">
        <f>'Acta de cierre y listado'!#REF!</f>
        <v>#REF!</v>
      </c>
      <c r="C15" s="14">
        <f>+'RESUMEN EVALUACIÓN'!C19:D19</f>
        <v>0</v>
      </c>
      <c r="D15" s="88"/>
      <c r="E15" s="105" t="s">
        <v>8</v>
      </c>
      <c r="F15" s="85"/>
      <c r="G15" s="85"/>
      <c r="H15" s="89"/>
      <c r="I15" s="88"/>
    </row>
    <row r="16" spans="1:16" s="11" customFormat="1" ht="28.5" hidden="1" customHeight="1" thickTop="1" thickBot="1" x14ac:dyDescent="0.25">
      <c r="A16" s="14">
        <v>5</v>
      </c>
      <c r="B16" s="15" t="e">
        <f>'Acta de cierre y listado'!#REF!</f>
        <v>#REF!</v>
      </c>
      <c r="C16" s="14">
        <f>+'RESUMEN EVALUACIÓN'!C20:D20</f>
        <v>0</v>
      </c>
      <c r="D16" s="88"/>
      <c r="E16" s="105" t="s">
        <v>8</v>
      </c>
      <c r="F16" s="85"/>
      <c r="G16" s="85"/>
      <c r="H16" s="89"/>
      <c r="I16" s="88"/>
      <c r="P16" s="14"/>
    </row>
    <row r="17" spans="1:12" s="11" customFormat="1" ht="31.5" hidden="1" customHeight="1" thickTop="1" thickBot="1" x14ac:dyDescent="0.25">
      <c r="A17" s="14">
        <v>6</v>
      </c>
      <c r="B17" s="15" t="e">
        <f>'Acta de cierre y listado'!#REF!</f>
        <v>#REF!</v>
      </c>
      <c r="C17" s="14">
        <f>+'RESUMEN EVALUACIÓN'!C21:D21</f>
        <v>0</v>
      </c>
      <c r="D17" s="88"/>
      <c r="E17" s="105" t="s">
        <v>8</v>
      </c>
      <c r="F17" s="85"/>
      <c r="G17" s="85"/>
      <c r="H17" s="89"/>
      <c r="I17" s="88"/>
    </row>
    <row r="18" spans="1:12" s="11" customFormat="1" ht="24.75" hidden="1" customHeight="1" thickTop="1" thickBot="1" x14ac:dyDescent="0.25">
      <c r="A18" s="14">
        <v>7</v>
      </c>
      <c r="B18" s="15" t="e">
        <f>'Acta de cierre y listado'!#REF!</f>
        <v>#REF!</v>
      </c>
      <c r="C18" s="14">
        <f>+'RESUMEN EVALUACIÓN'!C22:D22</f>
        <v>0</v>
      </c>
      <c r="D18" s="88"/>
      <c r="E18" s="105" t="s">
        <v>8</v>
      </c>
      <c r="F18" s="85"/>
      <c r="G18" s="85"/>
      <c r="H18" s="89"/>
      <c r="I18" s="88"/>
    </row>
    <row r="19" spans="1:12" s="11" customFormat="1" ht="24.75" hidden="1" customHeight="1" thickTop="1" thickBot="1" x14ac:dyDescent="0.25">
      <c r="A19" s="14">
        <v>8</v>
      </c>
      <c r="B19" s="15" t="e">
        <f>'Acta de cierre y listado'!#REF!</f>
        <v>#REF!</v>
      </c>
      <c r="C19" s="14">
        <f>+'RESUMEN EVALUACIÓN'!C23:D23</f>
        <v>0</v>
      </c>
      <c r="D19" s="88"/>
      <c r="E19" s="105" t="s">
        <v>8</v>
      </c>
      <c r="F19" s="85"/>
      <c r="G19" s="85"/>
      <c r="H19" s="89"/>
      <c r="I19" s="88"/>
    </row>
    <row r="20" spans="1:12" s="11" customFormat="1" ht="24.75" hidden="1" customHeight="1" thickTop="1" thickBot="1" x14ac:dyDescent="0.25">
      <c r="A20" s="14">
        <v>9</v>
      </c>
      <c r="B20" s="15" t="e">
        <f>'Acta de cierre y listado'!#REF!</f>
        <v>#REF!</v>
      </c>
      <c r="C20" s="14">
        <f>+'RESUMEN EVALUACIÓN'!C24:D24</f>
        <v>0</v>
      </c>
      <c r="D20" s="88"/>
      <c r="E20" s="105" t="s">
        <v>8</v>
      </c>
      <c r="F20" s="85"/>
      <c r="G20" s="85"/>
      <c r="H20" s="89"/>
      <c r="I20" s="88"/>
    </row>
    <row r="21" spans="1:12" s="11" customFormat="1" ht="24.75" hidden="1" customHeight="1" thickTop="1" thickBot="1" x14ac:dyDescent="0.25">
      <c r="A21" s="14">
        <v>10</v>
      </c>
      <c r="B21" s="15" t="e">
        <f>'Acta de cierre y listado'!#REF!</f>
        <v>#REF!</v>
      </c>
      <c r="C21" s="14">
        <f>+'RESUMEN EVALUACIÓN'!C25:D25</f>
        <v>0</v>
      </c>
      <c r="D21" s="88"/>
      <c r="E21" s="105" t="s">
        <v>8</v>
      </c>
      <c r="F21" s="85"/>
      <c r="G21" s="85"/>
      <c r="H21" s="89"/>
      <c r="I21" s="88"/>
    </row>
    <row r="22" spans="1:12" s="11" customFormat="1" ht="24.75" hidden="1" customHeight="1" thickTop="1" thickBot="1" x14ac:dyDescent="0.25">
      <c r="A22" s="14">
        <v>11</v>
      </c>
      <c r="B22" s="15" t="e">
        <f>'Acta de cierre y listado'!#REF!</f>
        <v>#REF!</v>
      </c>
      <c r="C22" s="14">
        <f>+'RESUMEN EVALUACIÓN'!C26:D26</f>
        <v>0</v>
      </c>
      <c r="D22" s="137"/>
      <c r="E22" s="105" t="s">
        <v>8</v>
      </c>
      <c r="F22" s="137"/>
      <c r="G22" s="137"/>
      <c r="H22" s="137"/>
      <c r="I22" s="88"/>
      <c r="L22" s="54"/>
    </row>
    <row r="23" spans="1:12" s="11" customFormat="1" ht="24.75" hidden="1" customHeight="1" thickTop="1" thickBot="1" x14ac:dyDescent="0.25">
      <c r="A23" s="14">
        <v>12</v>
      </c>
      <c r="B23" s="15" t="e">
        <f>'Acta de cierre y listado'!#REF!</f>
        <v>#REF!</v>
      </c>
      <c r="C23" s="14">
        <f>+'RESUMEN EVALUACIÓN'!C27:D27</f>
        <v>0</v>
      </c>
      <c r="D23" s="13"/>
      <c r="E23" s="105" t="s">
        <v>8</v>
      </c>
      <c r="F23" s="13"/>
      <c r="G23" s="13"/>
      <c r="H23" s="13"/>
      <c r="I23" s="88"/>
    </row>
    <row r="24" spans="1:12" s="11" customFormat="1" ht="24.75" hidden="1" customHeight="1" thickTop="1" thickBot="1" x14ac:dyDescent="0.25">
      <c r="A24" s="14">
        <v>13</v>
      </c>
      <c r="B24" s="15" t="e">
        <f>'Acta de cierre y listado'!#REF!</f>
        <v>#REF!</v>
      </c>
      <c r="C24" s="14">
        <f>+'RESUMEN EVALUACIÓN'!C28:D28</f>
        <v>0</v>
      </c>
      <c r="D24" s="13"/>
      <c r="E24" s="105" t="s">
        <v>8</v>
      </c>
      <c r="F24" s="13"/>
      <c r="G24" s="13"/>
      <c r="H24" s="13"/>
      <c r="I24" s="88"/>
    </row>
    <row r="25" spans="1:12" s="11" customFormat="1" ht="24.75" hidden="1" customHeight="1" thickTop="1" thickBot="1" x14ac:dyDescent="0.25">
      <c r="A25" s="14">
        <v>14</v>
      </c>
      <c r="B25" s="15" t="e">
        <f>'Acta de cierre y listado'!#REF!</f>
        <v>#REF!</v>
      </c>
      <c r="C25" s="14">
        <f>+'RESUMEN EVALUACIÓN'!C29:D29</f>
        <v>0</v>
      </c>
      <c r="D25" s="13"/>
      <c r="E25" s="105" t="s">
        <v>8</v>
      </c>
      <c r="F25" s="13"/>
      <c r="G25" s="13"/>
      <c r="H25" s="13"/>
      <c r="I25" s="88"/>
    </row>
    <row r="26" spans="1:12" s="11" customFormat="1" ht="24.75" hidden="1" customHeight="1" thickTop="1" thickBot="1" x14ac:dyDescent="0.25">
      <c r="A26" s="14">
        <v>15</v>
      </c>
      <c r="B26" s="15" t="e">
        <f>'Acta de cierre y listado'!#REF!</f>
        <v>#REF!</v>
      </c>
      <c r="C26" s="14">
        <f>+'RESUMEN EVALUACIÓN'!C30:D30</f>
        <v>0</v>
      </c>
      <c r="E26" s="105" t="s">
        <v>8</v>
      </c>
      <c r="I26" s="88"/>
    </row>
    <row r="27" spans="1:12" s="11" customFormat="1" ht="24.75" hidden="1" customHeight="1" thickTop="1" thickBot="1" x14ac:dyDescent="0.25">
      <c r="A27" s="14">
        <v>16</v>
      </c>
      <c r="B27" s="15" t="e">
        <f>'Acta de cierre y listado'!#REF!</f>
        <v>#REF!</v>
      </c>
      <c r="C27" s="14">
        <f>+'RESUMEN EVALUACIÓN'!C31:D31</f>
        <v>0</v>
      </c>
      <c r="E27" s="105" t="s">
        <v>8</v>
      </c>
      <c r="I27" s="88"/>
    </row>
    <row r="28" spans="1:12" s="11" customFormat="1" ht="24.75" hidden="1" customHeight="1" thickTop="1" thickBot="1" x14ac:dyDescent="0.25">
      <c r="A28" s="14">
        <v>17</v>
      </c>
      <c r="B28" s="15" t="e">
        <f>'Acta de cierre y listado'!#REF!</f>
        <v>#REF!</v>
      </c>
      <c r="C28" s="14">
        <f>+'RESUMEN EVALUACIÓN'!C32:D32</f>
        <v>0</v>
      </c>
      <c r="E28" s="105" t="s">
        <v>8</v>
      </c>
      <c r="I28" s="88"/>
    </row>
    <row r="29" spans="1:12" s="11" customFormat="1" ht="24.75" customHeight="1" thickTop="1" x14ac:dyDescent="0.2"/>
    <row r="30" spans="1:12" ht="29.25" customHeight="1" x14ac:dyDescent="0.2">
      <c r="A30" s="375"/>
      <c r="B30" s="375"/>
      <c r="C30" s="375"/>
      <c r="D30" s="375"/>
      <c r="E30" s="375"/>
      <c r="F30" s="375"/>
      <c r="G30" s="375"/>
      <c r="H30" s="375"/>
      <c r="I30" s="375"/>
    </row>
    <row r="31" spans="1:12" ht="24.75" customHeight="1" x14ac:dyDescent="0.2"/>
    <row r="32" spans="1:12" ht="24.75" customHeight="1" x14ac:dyDescent="0.2"/>
    <row r="33" ht="24.75" customHeight="1" x14ac:dyDescent="0.2"/>
    <row r="34" ht="24.75" customHeight="1" x14ac:dyDescent="0.2"/>
    <row r="35" ht="24.75" customHeight="1" x14ac:dyDescent="0.2"/>
    <row r="36" ht="24.75" customHeight="1" x14ac:dyDescent="0.2"/>
    <row r="37" ht="24.75" customHeight="1" x14ac:dyDescent="0.2"/>
  </sheetData>
  <sheetProtection formatColumns="0" formatRows="0"/>
  <mergeCells count="3">
    <mergeCell ref="A9:I10"/>
    <mergeCell ref="B8:I8"/>
    <mergeCell ref="A30:I30"/>
  </mergeCells>
  <phoneticPr fontId="0" type="noConversion"/>
  <conditionalFormatting sqref="C12:C17 E12 D12:D21">
    <cfRule type="containsText" dxfId="9" priority="20" stopIfTrue="1" operator="containsText" text="N">
      <formula>NOT(ISERROR(SEARCH("N",C12)))</formula>
    </cfRule>
  </conditionalFormatting>
  <conditionalFormatting sqref="I12:I21">
    <cfRule type="containsText" dxfId="8" priority="11" stopIfTrue="1" operator="containsText" text="N">
      <formula>NOT(ISERROR(SEARCH("N",I12)))</formula>
    </cfRule>
  </conditionalFormatting>
  <conditionalFormatting sqref="P16">
    <cfRule type="containsText" dxfId="7" priority="10" stopIfTrue="1" operator="containsText" text="N">
      <formula>NOT(ISERROR(SEARCH("N",P16)))</formula>
    </cfRule>
  </conditionalFormatting>
  <conditionalFormatting sqref="I12">
    <cfRule type="containsText" dxfId="6" priority="9" stopIfTrue="1" operator="containsText" text="NO HABILITADO RECHAZADO">
      <formula>NOT(ISERROR(SEARCH("NO HABILITADO RECHAZADO",I12)))</formula>
    </cfRule>
  </conditionalFormatting>
  <conditionalFormatting sqref="D12:E12">
    <cfRule type="containsText" dxfId="5" priority="8" stopIfTrue="1" operator="containsText" text="NO APLICA">
      <formula>NOT(ISERROR(SEARCH("NO APLICA",D12)))</formula>
    </cfRule>
  </conditionalFormatting>
  <conditionalFormatting sqref="E13:E21">
    <cfRule type="containsText" dxfId="4" priority="5" stopIfTrue="1" operator="containsText" text="N">
      <formula>NOT(ISERROR(SEARCH("N",E13)))</formula>
    </cfRule>
  </conditionalFormatting>
  <conditionalFormatting sqref="E13:E21">
    <cfRule type="containsText" dxfId="3" priority="4" stopIfTrue="1" operator="containsText" text="NO APLICA">
      <formula>NOT(ISERROR(SEARCH("NO APLICA",E13)))</formula>
    </cfRule>
  </conditionalFormatting>
  <conditionalFormatting sqref="E22:E28">
    <cfRule type="containsText" dxfId="2" priority="3" stopIfTrue="1" operator="containsText" text="N">
      <formula>NOT(ISERROR(SEARCH("N",E22)))</formula>
    </cfRule>
  </conditionalFormatting>
  <conditionalFormatting sqref="E22:E28">
    <cfRule type="containsText" dxfId="1" priority="2" stopIfTrue="1" operator="containsText" text="NO APLICA">
      <formula>NOT(ISERROR(SEARCH("NO APLICA",E22)))</formula>
    </cfRule>
  </conditionalFormatting>
  <conditionalFormatting sqref="I22:I28">
    <cfRule type="containsText" dxfId="0" priority="1" stopIfTrue="1" operator="containsText" text="N">
      <formula>NOT(ISERROR(SEARCH("N",I22)))</formula>
    </cfRule>
  </conditionalFormatting>
  <dataValidations count="3">
    <dataValidation type="list" allowBlank="1" showInputMessage="1" showErrorMessage="1" sqref="I12:I28">
      <formula1>$L$11:$L$13</formula1>
    </dataValidation>
    <dataValidation type="list" allowBlank="1" showInputMessage="1" showErrorMessage="1" sqref="D13:D21">
      <formula1>$L$11:$L$12</formula1>
    </dataValidation>
    <dataValidation type="list" allowBlank="1" showInputMessage="1" showErrorMessage="1" sqref="D12:E12 E13:E28">
      <formula1>$L$10:$L$12</formula1>
    </dataValidation>
  </dataValidations>
  <printOptions horizontalCentered="1" verticalCentered="1"/>
  <pageMargins left="0.59055118110236227" right="0.59055118110236227" top="0.59055118110236227" bottom="0.59055118110236227" header="0" footer="0"/>
  <pageSetup scale="70" orientation="landscape"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A6"/>
  <sheetViews>
    <sheetView workbookViewId="0">
      <selection activeCell="C5" sqref="C5"/>
    </sheetView>
  </sheetViews>
  <sheetFormatPr baseColWidth="10" defaultRowHeight="12.75" x14ac:dyDescent="0.2"/>
  <cols>
    <col min="1" max="1" width="13" customWidth="1"/>
  </cols>
  <sheetData>
    <row r="4" spans="1:1" ht="16.5" customHeight="1" x14ac:dyDescent="0.2">
      <c r="A4" s="10" t="s">
        <v>0</v>
      </c>
    </row>
    <row r="5" spans="1:1" ht="14.25" customHeight="1" x14ac:dyDescent="0.2">
      <c r="A5" s="10" t="s">
        <v>1</v>
      </c>
    </row>
    <row r="6" spans="1:1" ht="17.25" customHeight="1" x14ac:dyDescent="0.2">
      <c r="A6" s="10" t="s">
        <v>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Gráficos</vt:lpstr>
      </vt:variant>
      <vt:variant>
        <vt:i4>1</vt:i4>
      </vt:variant>
    </vt:vector>
  </HeadingPairs>
  <TitlesOfParts>
    <vt:vector size="11" baseType="lpstr">
      <vt:lpstr>Acta de cierre y listado</vt:lpstr>
      <vt:lpstr>ROSARIO VARGAS</vt:lpstr>
      <vt:lpstr>OFERTA 2</vt:lpstr>
      <vt:lpstr>OFERTA 3</vt:lpstr>
      <vt:lpstr>2</vt:lpstr>
      <vt:lpstr>3</vt:lpstr>
      <vt:lpstr>RESUMEN EVALUACIÓN</vt:lpstr>
      <vt:lpstr>ORDEN ELEGIBILIDAD PRELIMINAR</vt:lpstr>
      <vt:lpstr>Hoja2</vt:lpstr>
      <vt:lpstr>Hoja3</vt:lpstr>
      <vt:lpstr>Gráfico1</vt:lpstr>
    </vt:vector>
  </TitlesOfParts>
  <Company>IDRD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pedro.guerrero</dc:creator>
  <cp:lastModifiedBy>Marcelo Barreto Daza</cp:lastModifiedBy>
  <cp:lastPrinted>2022-08-02T16:18:57Z</cp:lastPrinted>
  <dcterms:created xsi:type="dcterms:W3CDTF">2004-12-16T20:15:45Z</dcterms:created>
  <dcterms:modified xsi:type="dcterms:W3CDTF">2022-08-02T16:40:07Z</dcterms:modified>
</cp:coreProperties>
</file>