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1. PRESTACION DE SERVICIOS/INSTRUCTORES/VICTIMAS/AGOSTO/"/>
    </mc:Choice>
  </mc:AlternateContent>
  <xr:revisionPtr revIDLastSave="0" documentId="8_{0D10DCA7-AACF-4222-B5F5-FA9A5C0526ED}" xr6:coauthVersionLast="47" xr6:coauthVersionMax="47" xr10:uidLastSave="{00000000-0000-0000-0000-000000000000}"/>
  <bookViews>
    <workbookView xWindow="-120" yWindow="-120" windowWidth="29040" windowHeight="15840" xr2:uid="{C38F6B91-489E-4E51-A03E-8572514CA237}"/>
  </bookViews>
  <sheets>
    <sheet name="ANEXO 2 DESPL" sheetId="1" r:id="rId1"/>
  </sheets>
  <externalReferences>
    <externalReference r:id="rId2"/>
    <externalReference r:id="rId3"/>
  </externalReferences>
  <definedNames>
    <definedName name="_xlnm._FilterDatabase" localSheetId="0" hidden="1">'ANEXO 2 DESPL'!$A$14:$AM$119</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5" i="1" l="1"/>
  <c r="AC15" i="1"/>
  <c r="AD15" i="1" s="1"/>
  <c r="M15" i="1" s="1"/>
  <c r="AJ15" i="1"/>
  <c r="AL15" i="1"/>
  <c r="H16" i="1"/>
  <c r="H17" i="1"/>
  <c r="H18" i="1"/>
  <c r="H19" i="1"/>
  <c r="H20" i="1"/>
  <c r="H21" i="1"/>
  <c r="H22" i="1"/>
  <c r="H23" i="1"/>
  <c r="H24" i="1"/>
  <c r="H25" i="1"/>
  <c r="H26" i="1"/>
  <c r="H27" i="1"/>
  <c r="H28" i="1"/>
  <c r="H29" i="1"/>
  <c r="M29" i="1"/>
  <c r="Z29" i="1"/>
  <c r="AC29" i="1"/>
  <c r="AD29" i="1"/>
  <c r="H30" i="1"/>
  <c r="H31" i="1"/>
  <c r="H32" i="1"/>
  <c r="H33" i="1"/>
  <c r="H34" i="1"/>
  <c r="H35" i="1"/>
  <c r="H36" i="1"/>
  <c r="H37" i="1"/>
  <c r="H38" i="1"/>
  <c r="H39" i="1"/>
  <c r="AC39" i="1"/>
  <c r="AD39" i="1"/>
  <c r="M39" i="1" s="1"/>
  <c r="H40" i="1"/>
  <c r="H41" i="1"/>
  <c r="H42" i="1"/>
  <c r="H43" i="1"/>
  <c r="H44" i="1"/>
  <c r="H45" i="1"/>
  <c r="H46" i="1"/>
  <c r="H47" i="1"/>
  <c r="H48" i="1"/>
  <c r="H49" i="1"/>
  <c r="H50" i="1"/>
  <c r="H51" i="1"/>
  <c r="AF126" i="1"/>
  <c r="AF125" i="1"/>
  <c r="AF124" i="1"/>
  <c r="AF123" i="1"/>
  <c r="AF121" i="1"/>
  <c r="AD109" i="1"/>
  <c r="M109" i="1" s="1"/>
  <c r="H108" i="1"/>
  <c r="H107" i="1"/>
  <c r="H106" i="1"/>
  <c r="H105" i="1"/>
  <c r="H104" i="1"/>
  <c r="H103" i="1"/>
  <c r="H102" i="1"/>
  <c r="H101" i="1"/>
  <c r="H100" i="1"/>
  <c r="H99" i="1"/>
  <c r="H98" i="1"/>
  <c r="H97" i="1"/>
  <c r="H96" i="1"/>
  <c r="H95" i="1"/>
  <c r="H94" i="1"/>
  <c r="H93" i="1"/>
  <c r="AC92" i="1"/>
  <c r="AD92" i="1" s="1"/>
  <c r="M92" i="1" s="1"/>
  <c r="H92" i="1"/>
  <c r="H91" i="1"/>
  <c r="H90" i="1"/>
  <c r="H89" i="1"/>
  <c r="H88" i="1"/>
  <c r="H87" i="1"/>
  <c r="H86" i="1"/>
  <c r="H85" i="1"/>
  <c r="H84" i="1"/>
  <c r="H83" i="1"/>
  <c r="H82" i="1"/>
  <c r="H81" i="1"/>
  <c r="H80" i="1"/>
  <c r="H79" i="1"/>
  <c r="AC78" i="1"/>
  <c r="AD78" i="1" s="1"/>
  <c r="M78" i="1" s="1"/>
  <c r="H78" i="1"/>
  <c r="H77" i="1"/>
  <c r="H76" i="1"/>
  <c r="H75" i="1"/>
  <c r="H74" i="1"/>
  <c r="H73" i="1"/>
  <c r="H72" i="1"/>
  <c r="H71" i="1"/>
  <c r="H70" i="1"/>
  <c r="H69" i="1"/>
  <c r="H68" i="1"/>
  <c r="H67" i="1"/>
  <c r="H66" i="1"/>
  <c r="AC65" i="1"/>
  <c r="AD65" i="1" s="1"/>
  <c r="M65" i="1" s="1"/>
  <c r="H65" i="1"/>
  <c r="H64" i="1"/>
  <c r="H63" i="1"/>
  <c r="H62" i="1"/>
  <c r="H61" i="1"/>
  <c r="H60" i="1"/>
  <c r="H59" i="1"/>
  <c r="H58" i="1"/>
  <c r="H57" i="1"/>
  <c r="H56" i="1"/>
  <c r="H55" i="1"/>
  <c r="H54" i="1"/>
  <c r="H53" i="1"/>
  <c r="AC52" i="1"/>
  <c r="AD52" i="1" s="1"/>
  <c r="M52" i="1" s="1"/>
  <c r="H52" i="1"/>
  <c r="J7" i="1"/>
  <c r="D10" i="1" l="1"/>
  <c r="D12" i="1" s="1"/>
  <c r="M118" i="1"/>
  <c r="M121" i="1" s="1"/>
  <c r="D11" i="1" l="1"/>
  <c r="AD118" i="1"/>
</calcChain>
</file>

<file path=xl/sharedStrings.xml><?xml version="1.0" encoding="utf-8"?>
<sst xmlns="http://schemas.openxmlformats.org/spreadsheetml/2006/main" count="448" uniqueCount="149">
  <si>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</si>
  <si>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</si>
  <si>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</si>
  <si>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</si>
  <si>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</si>
  <si>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</si>
  <si>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</si>
  <si>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</si>
  <si>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</si>
  <si>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</si>
  <si>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</si>
  <si>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</si>
  <si>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</si>
  <si>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</si>
  <si>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</si>
  <si>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</si>
  <si>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</si>
  <si>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</si>
  <si>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</si>
  <si>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</si>
  <si>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</si>
  <si>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</si>
  <si>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</si>
  <si>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</si>
  <si>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</si>
  <si>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</si>
  <si>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</si>
  <si>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</si>
  <si>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</si>
  <si>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</si>
  <si>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</si>
  <si>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</si>
  <si>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</si>
  <si>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</si>
  <si>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</si>
  <si>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</si>
  <si>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</si>
  <si>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</si>
  <si>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</si>
  <si>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</si>
  <si>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</si>
  <si>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</si>
  <si>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</si>
  <si>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</si>
  <si>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</si>
  <si>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</si>
  <si>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</si>
  <si>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</si>
  <si>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</si>
  <si>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TC</t>
  </si>
  <si>
    <t>MIXTA</t>
  </si>
  <si>
    <t>EQUIPO DE INSTRUCTORES TÉCNICOS, CONFORMADO POR: ING. DE ALIMENTOS O TECNÓLOGO ÁREAS AFINES CON EXPERIENCIA TÉCNICA EN PANADERÍA, MÍNIMO 24 MESES DE VINCULACIÓN LABORAL CON EL ÁREA DE SU PROFESIÓN ESPECIALISTA O EXPERTO PROCESOS DE PANADERÍA, TÉCNICO EN PANADERÍA 36 MESES DE EXPERIENCIA.  EXPERIENCIA PEDAGÓGICA 6 MESES</t>
  </si>
  <si>
    <t>Tame</t>
  </si>
  <si>
    <t>INSTRUCTOR DE PASTELERIA PANADERIA</t>
  </si>
  <si>
    <t>Agrícola - Procesamiento de alimentos - Panaderia y reposteria</t>
  </si>
  <si>
    <t>VACIO</t>
  </si>
  <si>
    <t>LUIS JHAMIR MEDINA</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</si>
  <si>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</si>
  <si>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</si>
  <si>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</si>
  <si>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</si>
  <si>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</si>
  <si>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</si>
  <si>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</si>
  <si>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</si>
  <si>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CONFECCIÓN DE ROPA DEPORTIVA</t>
  </si>
  <si>
    <t>OPERAR MAQUINARIA DE CONFECCIONES DE ACUERDO A LAS NECESIDADES
DE ENTRENAMIENTO</t>
  </si>
  <si>
    <t>Arauquita</t>
  </si>
  <si>
    <t>INSTRUCTOR CONFECCIONES</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</si>
  <si>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</si>
  <si>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</si>
  <si>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</si>
  <si>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</si>
  <si>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</si>
  <si>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ADMINISTRATIVO</t>
  </si>
  <si>
    <t>ARAUCA</t>
  </si>
  <si>
    <t>COCINA BÁSICA</t>
  </si>
  <si>
    <t>PREPARAR ALIMENTOS DE ACUERDO A LA SOLICITUD DEL CLIENTE. (EQUIVALE A LA NORMA NTS USNA 001 DEL MINCOMERCIO, INDUSTRIA Y TURISMO)</t>
  </si>
  <si>
    <t>ALTERNATIVA 1: PROFESIONAL EN LAS ÁREAS DE GASTRONOMÍA, COCINA, ALTA COCINA, CULINARIA O
GESTIÓN HOTELERA.
ALTERNATIVA 2: TECNÓLOGO EN LAS ÁREAS DE COCINA, GASTRONOMÍA, CULINARIA, GESTIÓN HOTELERA O
GESTIÓN DE ALIMENTOS Y BEBIDAS.
ALTERNATIVA 3: TÉCNICO PROFESIONAL EN LAS ÁREAS DE COCINA, GASTRONOMÍA O CULINARIA.
ALTERNATIVA 4: TÉCNICO EN LAS ÁREAS DE COCINA, GASTRONOMÍA O CULINARIAMÍNIMO VEINTICUATRO (24) MESES DE EXPERIENCIA  Y DOCE (12) MESES EN DOCENCIA</t>
  </si>
  <si>
    <t>INSTRUCTOR COCINA</t>
  </si>
  <si>
    <t>HOTELERÍA Y TURISMO - COCINA</t>
  </si>
  <si>
    <t>YADID XIOMARA TOLOZA</t>
  </si>
  <si>
    <t>COCINA BÁSICA REGIONAL</t>
  </si>
  <si>
    <t>ASISTIR PROCESO DE PRODUCCIÓN DE ALIMENTOS SEGÚN PROGRAMA DE PRODUCCIÓN</t>
  </si>
  <si>
    <t>COMIDAS RAPIDAS</t>
  </si>
  <si>
    <t>APLICACION DE LAS BUENAS PRACTICAS AGRICOLAS</t>
  </si>
  <si>
    <t>PROGRAMAR CULTIVO AGRÍCOLA SEGÚN MÉTODOS Y NORMATIVA</t>
  </si>
  <si>
    <t>Alternativa 1título de técnico profesional en núcleos básicos de conocimientos de agronomía; o ingeniería agronómica, pecuaria y afines; o ingeniería agrícola, forestal y afines. Alternativa 2título de tecnólogo en núcleos básicos de conocimiento deagronomía; o ingeniería agronómica, pecuaria y afines; o ingeniería agrícola, forestal y afines alternativa 3título de profesional universitario en núcleos básicos de conocimiento deagronomía; o ingeniería agronómica, pecuaria y afines; o ingeniería agrícola, forestal y afines; o educación</t>
  </si>
  <si>
    <t>INSTRUCTOR AGRICOLA</t>
  </si>
  <si>
    <t>Agricola - agricultura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</si>
  <si>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</si>
  <si>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</si>
  <si>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</si>
  <si>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</si>
  <si>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</si>
  <si>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</si>
  <si>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</si>
  <si>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 xml:space="preserve"> TECNÓLOGO EN ARTESANÍAS, MAESTRO EN BELLAS ARTES, ARTES PLÁSTICAS.  MÍNIMO UN AÑO DE EXPERIENCIA DOCENTE.  COMPETENCIAS:  TRABAJAR EN EQUIPO,  ESTABLECER PROCESOS COMUNICATIVOS ASERTIVOS,  MANEJAR HERRAMIENTAS INFORMATI CAS ASOCIADAS AL OBJETO DE LA FORMACIÓN,  FORMULAR, EJECUTAR Y EVALUAR PROYECTOS.</t>
  </si>
  <si>
    <t>INSTRUCTOR DE ARTESANIAS</t>
  </si>
  <si>
    <t>Artesanías - Cerámica</t>
  </si>
  <si>
    <t>TULIA EUGENIA SUAREZ ARDILA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</si>
  <si>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</si>
  <si>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</si>
  <si>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</si>
  <si>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</si>
  <si>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</si>
  <si>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</si>
  <si>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 xml:space="preserve">FORMACION PROFESIONAL O TECNOLOGO EN CONSTRUCCION Y/O INGENERIA CIVIL , Y/O ARQUITECTURA , Y/O ADMINISTRACION DE OBRAS CIVILES, Y/O PROFESIONALES O TECNOLOGOS AFINES AL SECTOR DE LA CONSTRUCCION. EXPERIENCIA LABORAL 12 MESES ENLA VERIFICACION , MANEJO DE PROCESOS CONSTRUCTIVOS DE OBRA GRIS, OBRA BLANCA E INSTALACIONES TECNICAS. </t>
  </si>
  <si>
    <t xml:space="preserve">Instructor en Construccion </t>
  </si>
  <si>
    <t>CONSTRUCCIÓN - CONSTRUCCIÓN</t>
  </si>
  <si>
    <t>ALEXANDER ZAMBRANO GOMEZ</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</si>
  <si>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</si>
  <si>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</si>
  <si>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</si>
  <si>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</si>
  <si>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MANEJO BÁSICO DE HERRAMIENTAS OFIMATICAS I</t>
  </si>
  <si>
    <t>APLICAR TECNOLOGÍAS DE LA INFORMACIÓN TENIENDO EN CUENTA LAS NECESIDADES DE LA UNIDAD ADMINISTRATIVA.</t>
  </si>
  <si>
    <t>EL PROGRAMA REQUIERE DE UN EQUIPO DE INSTRUCTORES CON TÍTULO DE INGENIERO DE SISTEMAS O TECNÓLOGO DE SISTEMAS ,RELACIONADOS CON LA ESPECIALIDAD OBJETO DE FORMACIÓN, VEINTICUATRO (24) MESES DE EXPERIENCIA: DE LOS CUALES DIECIOCHO(18) MESES ESTARÁN RELACIONADOS CON EL EJERCICIO DE LA PROFESIÓN U OFICIO OBJETO DE LA FORMACIÓN PROFESIONAL Y SEIS (6) MESES EN LABORES DE DOCENCIA</t>
  </si>
  <si>
    <t>INSTRUCTOR SISTEMAS</t>
  </si>
  <si>
    <t>INFORMATICA DISEÑO Y DESARROLLO DE SOFTWARE - SOFTWARE</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</si>
  <si>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</si>
  <si>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</si>
  <si>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</si>
  <si>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</si>
  <si>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</si>
  <si>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</si>
  <si>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LOS REQUISITOS ACADÉMICOS MÍNIMOS QUE DEBE CUMPLIR EL EQUIPO DE INSTRUCTORES TÉCNICOS
DEBEN SER:
· INGENIEROS ELÉCTRICOS, INGENIEROS ELECTROMECÁNICOS E INGENIEROS EN CONTROL
ELECTRÓNICO E INSTRUMENTACIÓN.
· TECNÓLOGOS EN ELECTRICIDAD INDUSTRIAL O TECNÓLOGOS EN ELECTROMECÁNICA.
· LICENCIADOS EN ÁREAS DE ELECTRICIDAD Y ELECTROMECÁNICA.
· CERTIFICADOS EN LA NORMA DE COMPETENCIA LABORAL PEDAGÓGICA.TENER EXPERIENCIA DE VEINTICUATRO (24) MESES EN EL DESEMPEÑO DE SU PROFESIÓN.
POSEER EXPERIENCIA MÍNIMA DE DOCE (12) MESES EN DOCENCIA EN EL ÁREA ESPECÍFICA DE SU PROFESION</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</si>
  <si>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</si>
  <si>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</si>
  <si>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</si>
  <si>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</si>
  <si>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</si>
  <si>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</si>
  <si>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</si>
  <si>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RECURSOS DISP</t>
  </si>
  <si>
    <t>TOTAL MATERIALES</t>
  </si>
  <si>
    <t>EDDIE YOVANY MILLAN</t>
  </si>
  <si>
    <t xml:space="preserve">                               </t>
  </si>
  <si>
    <t>MARIA VICTORIA RODRIGUEZ ACEVEDO</t>
  </si>
  <si>
    <t>JAIRO BERMUDEZ</t>
  </si>
  <si>
    <t>Subdirector de Centro</t>
  </si>
  <si>
    <t xml:space="preserve">                       Coordinador de Formación Profesional , </t>
  </si>
  <si>
    <t>Coordinador Académico</t>
  </si>
  <si>
    <t xml:space="preserve"> Empleo y Sistema Nacional de Formación para el Trabajo</t>
  </si>
  <si>
    <t>SARAVENA</t>
  </si>
  <si>
    <t>Textil, Confección, Diseño y Moda - Patronaje</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</si>
  <si>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</si>
  <si>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t>
  </si>
  <si>
    <t>ROMULO HUMBERTO CAMARGO MANOSALVA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</si>
</sst>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 #,##0_-;\-&quot;$&quot;\ * #,##0_-;_-&quot;$&quot;\ * &quot;-&quot;_-;_-@_-"/>
    <numFmt numFmtId="169" formatCode="_(&quot;$&quot;\ * #,##0_);_(&quot;$&quot;\ * \(#,##0\);_(&quot;$&quot;\ * &quot;-&quot;_);_(@_)"/>
    <numFmt numFmtId="170" formatCode="_(&quot;$&quot;\ * #,##0.00_);_(&quot;$&quot;\ * \(#,##0.00\);_(&quot;$&quot;\ * &quot;-&quot;??_);_(@_)"/>
  </numFmts>
  <fonts count="18" x14ac:knownFonts="1">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s>
  <cellStyleXfs count="11">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168" fontId="1" fillId="0" borderId="0" applyFont="0" applyFill="0" applyBorder="0" applyAlignment="0" applyProtection="0"/>
    <xf numFmtId="0" fontId="2" fillId="0" borderId="0"/>
    <xf numFmtId="0" fontId="1" fillId="0" borderId="0"/>
    <xf numFmtId="0" fontId="2" fillId="0" borderId="0"/>
    <xf numFmtId="0" fontId="1" fillId="0" borderId="0"/>
    <xf numFmtId="170" fontId="1" fillId="0" borderId="0" applyFont="0" applyFill="0" applyBorder="0" applyAlignment="0" applyProtection="0"/>
  </cellStyleXfs>
  <cellXfs count="328">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165"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167"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5" fontId="5" fillId="2" borderId="0" xfId="1" applyNumberFormat="1" applyFont="1" applyFill="1" applyBorder="1" applyAlignment="1">
      <alignment horizontal="center" vertical="center"/>
    </xf>
    <xf numFmtId="165"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168"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9" fontId="5" fillId="2" borderId="1" xfId="3" applyNumberFormat="1" applyFont="1" applyFill="1" applyBorder="1" applyAlignment="1">
      <alignment horizontal="center" vertical="center"/>
    </xf>
    <xf numFmtId="165"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5" fontId="5" fillId="2" borderId="1" xfId="1"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165" fontId="5" fillId="2" borderId="5" xfId="3"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5"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68" fontId="10" fillId="6" borderId="1" xfId="5"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68"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6"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68" fontId="10" fillId="8" borderId="1" xfId="5" applyFont="1" applyFill="1" applyBorder="1" applyAlignment="1">
      <alignment horizontal="center" vertical="center" wrapText="1"/>
    </xf>
    <xf numFmtId="0" fontId="3" fillId="8" borderId="0" xfId="0" applyFont="1" applyFill="1"/>
    <xf numFmtId="0" fontId="6"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0" fontId="6" fillId="3" borderId="1" xfId="8" applyFont="1" applyFill="1" applyBorder="1" applyAlignment="1">
      <alignment horizontal="center" vertical="center" wrapText="1"/>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68" fontId="10" fillId="0" borderId="1" xfId="5" applyFont="1" applyFill="1" applyBorder="1" applyAlignment="1">
      <alignment horizontal="center" vertical="center" wrapText="1"/>
    </xf>
    <xf numFmtId="0" fontId="3" fillId="0" borderId="0" xfId="0" applyFont="1"/>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168" fontId="3" fillId="2" borderId="0" xfId="0" applyNumberFormat="1" applyFont="1" applyFill="1"/>
    <xf numFmtId="0" fontId="9" fillId="0" borderId="19" xfId="6" applyFont="1" applyBorder="1" applyAlignment="1">
      <alignment vertical="center" wrapText="1"/>
    </xf>
    <xf numFmtId="168" fontId="3" fillId="2" borderId="0" xfId="5" applyFont="1" applyFill="1"/>
    <xf numFmtId="168"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164" fontId="4" fillId="2" borderId="0" xfId="1" applyFont="1" applyFill="1" applyAlignment="1">
      <alignment horizontal="center" vertical="center"/>
    </xf>
    <xf numFmtId="0" fontId="16" fillId="2" borderId="0" xfId="0" applyFont="1" applyFill="1"/>
    <xf numFmtId="165" fontId="17" fillId="2" borderId="0" xfId="1" applyNumberFormat="1" applyFont="1" applyFill="1" applyBorder="1" applyAlignment="1">
      <alignment horizontal="center"/>
    </xf>
    <xf numFmtId="0" fontId="6" fillId="3" borderId="5"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21" xfId="3"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8" xfId="3" applyFont="1" applyFill="1" applyBorder="1" applyAlignment="1">
      <alignment horizontal="center" vertical="center" wrapText="1"/>
    </xf>
    <xf numFmtId="0" fontId="6" fillId="3" borderId="34" xfId="3"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14" fontId="6" fillId="3" borderId="19" xfId="3" applyNumberFormat="1" applyFont="1" applyFill="1" applyBorder="1" applyAlignment="1">
      <alignment horizontal="center" vertical="center" wrapText="1"/>
    </xf>
    <xf numFmtId="14" fontId="6" fillId="3" borderId="21" xfId="3" applyNumberFormat="1" applyFont="1" applyFill="1" applyBorder="1" applyAlignment="1">
      <alignment horizontal="center" vertical="center" wrapText="1"/>
    </xf>
    <xf numFmtId="168" fontId="6" fillId="2" borderId="5" xfId="5" applyFont="1" applyFill="1" applyBorder="1" applyAlignment="1">
      <alignment horizontal="center" vertical="center" wrapText="1"/>
    </xf>
    <xf numFmtId="168" fontId="6" fillId="2" borderId="19" xfId="5" applyFont="1" applyFill="1" applyBorder="1" applyAlignment="1">
      <alignment horizontal="center" vertical="center" wrapText="1"/>
    </xf>
    <xf numFmtId="168" fontId="6" fillId="2" borderId="21" xfId="5" applyFont="1" applyFill="1" applyBorder="1" applyAlignment="1">
      <alignment horizontal="center" vertical="center" wrapText="1"/>
    </xf>
    <xf numFmtId="0" fontId="3" fillId="0" borderId="5" xfId="0" applyFont="1" applyBorder="1" applyAlignment="1">
      <alignment horizontal="center" vertical="center"/>
    </xf>
    <xf numFmtId="0" fontId="3" fillId="0" borderId="19" xfId="0" applyFont="1" applyBorder="1" applyAlignment="1">
      <alignment horizontal="center" vertical="center"/>
    </xf>
    <xf numFmtId="0" fontId="3" fillId="0" borderId="21" xfId="0" applyFont="1" applyBorder="1" applyAlignment="1">
      <alignment horizontal="center" vertical="center"/>
    </xf>
    <xf numFmtId="49" fontId="6" fillId="0" borderId="5" xfId="5" applyNumberFormat="1" applyFont="1" applyFill="1" applyBorder="1" applyAlignment="1">
      <alignment horizontal="center" vertical="center" wrapText="1"/>
    </xf>
    <xf numFmtId="49" fontId="6" fillId="0" borderId="19" xfId="5" applyNumberFormat="1" applyFont="1" applyFill="1" applyBorder="1" applyAlignment="1">
      <alignment horizontal="center" vertical="center" wrapText="1"/>
    </xf>
    <xf numFmtId="49" fontId="6" fillId="0" borderId="21" xfId="5" applyNumberFormat="1" applyFont="1" applyFill="1" applyBorder="1" applyAlignment="1">
      <alignment horizontal="center" vertical="center" wrapText="1"/>
    </xf>
    <xf numFmtId="168" fontId="6" fillId="0" borderId="5" xfId="5" applyFont="1" applyFill="1" applyBorder="1" applyAlignment="1">
      <alignment horizontal="center" vertical="center" wrapText="1"/>
    </xf>
    <xf numFmtId="168" fontId="6" fillId="0" borderId="19" xfId="5" applyFont="1" applyFill="1" applyBorder="1" applyAlignment="1">
      <alignment horizontal="center" vertical="center" wrapText="1"/>
    </xf>
    <xf numFmtId="168" fontId="6" fillId="0" borderId="21" xfId="5" applyFont="1" applyFill="1" applyBorder="1" applyAlignment="1">
      <alignment horizontal="center" vertical="center" wrapText="1"/>
    </xf>
    <xf numFmtId="0" fontId="9" fillId="0" borderId="5" xfId="6" applyFont="1" applyBorder="1" applyAlignment="1">
      <alignment horizontal="center" vertical="center" wrapText="1"/>
    </xf>
    <xf numFmtId="0" fontId="9" fillId="0" borderId="19" xfId="6" applyFont="1" applyBorder="1" applyAlignment="1">
      <alignment horizontal="center" vertical="center" wrapText="1"/>
    </xf>
    <xf numFmtId="0" fontId="9" fillId="0" borderId="21" xfId="6" applyFont="1" applyBorder="1" applyAlignment="1">
      <alignment horizontal="center" vertical="center" wrapText="1"/>
    </xf>
    <xf numFmtId="0" fontId="9" fillId="3" borderId="5" xfId="6" applyFont="1" applyFill="1" applyBorder="1" applyAlignment="1">
      <alignment horizontal="center" vertical="center" wrapText="1"/>
    </xf>
    <xf numFmtId="0" fontId="9" fillId="3" borderId="19" xfId="6" applyFont="1" applyFill="1" applyBorder="1" applyAlignment="1">
      <alignment horizontal="center" vertical="center" wrapText="1"/>
    </xf>
    <xf numFmtId="0" fontId="9" fillId="3" borderId="21" xfId="6" applyFont="1" applyFill="1" applyBorder="1" applyAlignment="1">
      <alignment horizontal="center" vertical="center" wrapText="1"/>
    </xf>
    <xf numFmtId="0" fontId="16" fillId="2" borderId="0" xfId="0" applyFont="1" applyFill="1" applyAlignment="1">
      <alignment horizontal="center" wrapText="1"/>
    </xf>
    <xf numFmtId="0" fontId="3" fillId="8" borderId="5" xfId="0" applyFont="1" applyFill="1" applyBorder="1" applyAlignment="1">
      <alignment horizontal="center" vertical="center"/>
    </xf>
    <xf numFmtId="0" fontId="3" fillId="8" borderId="19" xfId="0" applyFont="1" applyFill="1" applyBorder="1" applyAlignment="1">
      <alignment horizontal="center" vertical="center"/>
    </xf>
    <xf numFmtId="0" fontId="3" fillId="8" borderId="21" xfId="0" applyFont="1" applyFill="1" applyBorder="1" applyAlignment="1">
      <alignment horizontal="center" vertical="center"/>
    </xf>
    <xf numFmtId="0" fontId="6" fillId="0" borderId="5" xfId="6" applyFont="1" applyBorder="1" applyAlignment="1">
      <alignment horizontal="center" vertical="center" wrapText="1"/>
    </xf>
    <xf numFmtId="0" fontId="6" fillId="0" borderId="19" xfId="6" applyFont="1" applyBorder="1" applyAlignment="1">
      <alignment horizontal="center" vertical="center" wrapText="1"/>
    </xf>
    <xf numFmtId="0" fontId="6" fillId="0" borderId="21" xfId="6" applyFont="1" applyBorder="1" applyAlignment="1">
      <alignment horizontal="center" vertical="center" wrapText="1"/>
    </xf>
    <xf numFmtId="0" fontId="6" fillId="3" borderId="5"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1" xfId="0" applyFont="1" applyFill="1" applyBorder="1" applyAlignment="1">
      <alignment horizontal="center" vertical="center" wrapText="1"/>
    </xf>
    <xf numFmtId="165" fontId="6" fillId="8" borderId="5" xfId="10" applyNumberFormat="1" applyFont="1" applyFill="1" applyBorder="1" applyAlignment="1">
      <alignment horizontal="center" vertical="center"/>
    </xf>
    <xf numFmtId="165" fontId="6" fillId="8" borderId="19" xfId="10" applyNumberFormat="1" applyFont="1" applyFill="1" applyBorder="1" applyAlignment="1">
      <alignment horizontal="center" vertical="center"/>
    </xf>
    <xf numFmtId="165" fontId="6" fillId="8" borderId="29" xfId="10" applyNumberFormat="1" applyFont="1" applyFill="1" applyBorder="1" applyAlignment="1">
      <alignment horizontal="center" vertical="center"/>
    </xf>
    <xf numFmtId="0" fontId="9" fillId="8" borderId="1" xfId="6" applyFont="1" applyFill="1" applyBorder="1" applyAlignment="1">
      <alignment horizontal="center" vertical="center" wrapText="1"/>
    </xf>
    <xf numFmtId="0" fontId="9" fillId="8" borderId="5" xfId="6" applyFont="1" applyFill="1" applyBorder="1" applyAlignment="1">
      <alignment horizontal="center" vertical="center" wrapText="1"/>
    </xf>
    <xf numFmtId="0" fontId="9" fillId="8" borderId="28" xfId="6" applyFont="1" applyFill="1" applyBorder="1" applyAlignment="1">
      <alignment horizontal="center" vertical="center" wrapText="1"/>
    </xf>
    <xf numFmtId="165" fontId="6" fillId="3" borderId="5" xfId="1" applyNumberFormat="1" applyFont="1" applyFill="1" applyBorder="1" applyAlignment="1">
      <alignment horizontal="center" vertical="center" wrapText="1"/>
    </xf>
    <xf numFmtId="165" fontId="6" fillId="3" borderId="19" xfId="1" applyNumberFormat="1" applyFont="1" applyFill="1" applyBorder="1" applyAlignment="1">
      <alignment horizontal="center" vertical="center" wrapText="1"/>
    </xf>
    <xf numFmtId="168" fontId="6" fillId="0" borderId="1" xfId="5" applyFont="1" applyFill="1" applyBorder="1" applyAlignment="1">
      <alignment horizontal="center" vertical="center" wrapText="1"/>
    </xf>
    <xf numFmtId="168" fontId="6" fillId="8" borderId="1" xfId="5"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165" fontId="6" fillId="0" borderId="19" xfId="0" applyNumberFormat="1" applyFont="1" applyBorder="1" applyAlignment="1">
      <alignment horizontal="center" vertical="center"/>
    </xf>
    <xf numFmtId="165" fontId="6" fillId="0" borderId="21" xfId="0" applyNumberFormat="1" applyFont="1" applyBorder="1" applyAlignment="1">
      <alignment horizontal="center" vertical="center"/>
    </xf>
    <xf numFmtId="3" fontId="6" fillId="0" borderId="19" xfId="5" applyNumberFormat="1" applyFont="1" applyFill="1" applyBorder="1" applyAlignment="1">
      <alignment horizontal="center" vertical="center"/>
    </xf>
    <xf numFmtId="3" fontId="6" fillId="0" borderId="21" xfId="5" applyNumberFormat="1" applyFont="1" applyFill="1" applyBorder="1" applyAlignment="1">
      <alignment horizontal="center" vertical="center"/>
    </xf>
    <xf numFmtId="0" fontId="3" fillId="4" borderId="19"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6" fillId="0" borderId="13" xfId="3" applyFont="1" applyBorder="1" applyAlignment="1">
      <alignment horizontal="center" vertical="center" wrapText="1"/>
    </xf>
    <xf numFmtId="0" fontId="6" fillId="0" borderId="16" xfId="3" applyFont="1" applyBorder="1" applyAlignment="1">
      <alignment horizontal="center" vertical="center" wrapText="1"/>
    </xf>
    <xf numFmtId="0" fontId="6" fillId="0" borderId="1" xfId="3" applyFont="1" applyBorder="1" applyAlignment="1">
      <alignment horizontal="center" vertical="center" wrapText="1"/>
    </xf>
    <xf numFmtId="0" fontId="6" fillId="0" borderId="5" xfId="3" applyFont="1" applyBorder="1" applyAlignment="1">
      <alignment horizontal="center" vertical="center" wrapText="1"/>
    </xf>
    <xf numFmtId="1" fontId="6" fillId="0" borderId="1" xfId="3" applyNumberFormat="1" applyFont="1" applyBorder="1" applyAlignment="1">
      <alignment horizontal="center" vertical="center"/>
    </xf>
    <xf numFmtId="1" fontId="6" fillId="0" borderId="5" xfId="3" applyNumberFormat="1" applyFont="1" applyBorder="1" applyAlignment="1">
      <alignment horizontal="center" vertical="center"/>
    </xf>
    <xf numFmtId="14" fontId="6" fillId="0" borderId="5" xfId="3" applyNumberFormat="1" applyFont="1" applyBorder="1" applyAlignment="1">
      <alignment horizontal="center" vertical="center" wrapText="1"/>
    </xf>
    <xf numFmtId="14" fontId="6" fillId="0" borderId="19" xfId="3" applyNumberFormat="1" applyFont="1" applyBorder="1" applyAlignment="1">
      <alignment horizontal="center" vertical="center" wrapText="1"/>
    </xf>
    <xf numFmtId="14" fontId="6" fillId="0" borderId="21" xfId="3" applyNumberFormat="1" applyFont="1" applyBorder="1" applyAlignment="1">
      <alignment horizontal="center" vertical="center" wrapText="1"/>
    </xf>
    <xf numFmtId="165" fontId="6" fillId="0" borderId="1" xfId="1" applyNumberFormat="1" applyFont="1" applyFill="1" applyBorder="1" applyAlignment="1">
      <alignment horizontal="center" vertical="center" wrapText="1"/>
    </xf>
    <xf numFmtId="165" fontId="6" fillId="0" borderId="19" xfId="10" applyNumberFormat="1" applyFont="1" applyFill="1" applyBorder="1" applyAlignment="1">
      <alignment horizontal="center" vertical="center"/>
    </xf>
    <xf numFmtId="165" fontId="6" fillId="0" borderId="21" xfId="10" applyNumberFormat="1"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30" xfId="0" applyFont="1" applyFill="1" applyBorder="1" applyAlignment="1">
      <alignment horizontal="center" vertical="center" wrapText="1"/>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165" fontId="6" fillId="8" borderId="1" xfId="0" applyNumberFormat="1" applyFont="1" applyFill="1" applyBorder="1" applyAlignment="1">
      <alignment horizontal="center" vertical="center"/>
    </xf>
    <xf numFmtId="3" fontId="6" fillId="8" borderId="1" xfId="5" applyNumberFormat="1" applyFont="1" applyFill="1" applyBorder="1" applyAlignment="1">
      <alignment horizontal="center" vertical="center"/>
    </xf>
    <xf numFmtId="0" fontId="3" fillId="8" borderId="1" xfId="0" applyFont="1" applyFill="1" applyBorder="1" applyAlignment="1">
      <alignment horizontal="center" vertical="center"/>
    </xf>
    <xf numFmtId="0" fontId="3" fillId="8" borderId="28" xfId="0" applyFont="1" applyFill="1" applyBorder="1" applyAlignment="1">
      <alignment horizontal="center" vertical="center"/>
    </xf>
    <xf numFmtId="0" fontId="3" fillId="8" borderId="1" xfId="0" applyFont="1" applyFill="1" applyBorder="1" applyAlignment="1">
      <alignment horizontal="center"/>
    </xf>
    <xf numFmtId="0" fontId="3" fillId="8" borderId="5" xfId="0" applyFont="1" applyFill="1" applyBorder="1" applyAlignment="1">
      <alignment horizontal="center"/>
    </xf>
    <xf numFmtId="0" fontId="3" fillId="8" borderId="28" xfId="0" applyFont="1" applyFill="1" applyBorder="1" applyAlignment="1">
      <alignment horizontal="center"/>
    </xf>
    <xf numFmtId="0" fontId="3" fillId="8" borderId="5" xfId="0" applyFont="1" applyFill="1" applyBorder="1" applyAlignment="1">
      <alignment horizontal="center" vertical="center" wrapText="1"/>
    </xf>
    <xf numFmtId="0" fontId="3" fillId="8" borderId="19" xfId="0" applyFont="1" applyFill="1" applyBorder="1" applyAlignment="1">
      <alignment horizontal="center" vertical="center" wrapText="1"/>
    </xf>
    <xf numFmtId="0" fontId="3" fillId="8" borderId="29"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28" xfId="0" applyFont="1" applyFill="1" applyBorder="1" applyAlignment="1">
      <alignment horizontal="center" vertical="center" wrapText="1"/>
    </xf>
    <xf numFmtId="0" fontId="6" fillId="8" borderId="13" xfId="3" applyFont="1" applyFill="1" applyBorder="1" applyAlignment="1">
      <alignment horizontal="center" vertical="center" wrapText="1"/>
    </xf>
    <xf numFmtId="0" fontId="6" fillId="8" borderId="16" xfId="3" applyFont="1" applyFill="1" applyBorder="1" applyAlignment="1">
      <alignment horizontal="center" vertical="center" wrapText="1"/>
    </xf>
    <xf numFmtId="0" fontId="6" fillId="8" borderId="27" xfId="3" applyFont="1" applyFill="1" applyBorder="1" applyAlignment="1">
      <alignment horizontal="center" vertical="center" wrapText="1"/>
    </xf>
    <xf numFmtId="0" fontId="6" fillId="8" borderId="1" xfId="3" applyFont="1" applyFill="1" applyBorder="1" applyAlignment="1">
      <alignment horizontal="center" vertical="center" wrapText="1"/>
    </xf>
    <xf numFmtId="0" fontId="6" fillId="8" borderId="5" xfId="3" applyFont="1" applyFill="1" applyBorder="1" applyAlignment="1">
      <alignment horizontal="center" vertical="center" wrapText="1"/>
    </xf>
    <xf numFmtId="0" fontId="6" fillId="8" borderId="28"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 fontId="6" fillId="8" borderId="5" xfId="3" applyNumberFormat="1" applyFont="1" applyFill="1" applyBorder="1" applyAlignment="1">
      <alignment horizontal="center" vertical="center"/>
    </xf>
    <xf numFmtId="1" fontId="6" fillId="8" borderId="28" xfId="3" applyNumberFormat="1" applyFont="1" applyFill="1" applyBorder="1" applyAlignment="1">
      <alignment horizontal="center" vertical="center"/>
    </xf>
    <xf numFmtId="14" fontId="6" fillId="8" borderId="5" xfId="3" applyNumberFormat="1" applyFont="1" applyFill="1" applyBorder="1" applyAlignment="1">
      <alignment horizontal="center" vertical="center" wrapText="1"/>
    </xf>
    <xf numFmtId="14" fontId="6" fillId="8" borderId="19" xfId="3" applyNumberFormat="1" applyFont="1" applyFill="1" applyBorder="1" applyAlignment="1">
      <alignment horizontal="center" vertical="center" wrapText="1"/>
    </xf>
    <xf numFmtId="14" fontId="6" fillId="8" borderId="21" xfId="3" applyNumberFormat="1" applyFont="1" applyFill="1" applyBorder="1" applyAlignment="1">
      <alignment horizontal="center" vertical="center" wrapText="1"/>
    </xf>
    <xf numFmtId="165" fontId="6" fillId="8" borderId="1" xfId="1" applyNumberFormat="1" applyFont="1" applyFill="1" applyBorder="1" applyAlignment="1">
      <alignment horizontal="center" vertical="center" wrapText="1"/>
    </xf>
    <xf numFmtId="0" fontId="9" fillId="8" borderId="19" xfId="6" applyFont="1" applyFill="1" applyBorder="1" applyAlignment="1">
      <alignment horizontal="center" vertical="center" wrapText="1"/>
    </xf>
    <xf numFmtId="0" fontId="9" fillId="8" borderId="21" xfId="6" applyFont="1" applyFill="1" applyBorder="1" applyAlignment="1">
      <alignment horizontal="center" vertical="center" wrapText="1"/>
    </xf>
    <xf numFmtId="0" fontId="6" fillId="3" borderId="24" xfId="0" applyFont="1" applyFill="1" applyBorder="1" applyAlignment="1">
      <alignment horizontal="center" vertical="center"/>
    </xf>
    <xf numFmtId="0" fontId="6" fillId="3" borderId="20" xfId="0" applyFont="1" applyFill="1" applyBorder="1" applyAlignment="1">
      <alignment horizontal="center" vertical="center"/>
    </xf>
    <xf numFmtId="0" fontId="6" fillId="0" borderId="25" xfId="0" applyFont="1" applyBorder="1" applyAlignment="1">
      <alignment horizontal="center" vertical="center"/>
    </xf>
    <xf numFmtId="0" fontId="6" fillId="0" borderId="22" xfId="0" applyFont="1" applyBorder="1" applyAlignment="1">
      <alignment horizontal="center" vertical="center"/>
    </xf>
    <xf numFmtId="0" fontId="6" fillId="0" borderId="26" xfId="0" applyFont="1" applyBorder="1" applyAlignment="1">
      <alignment horizontal="center" vertical="center"/>
    </xf>
    <xf numFmtId="0" fontId="6" fillId="0" borderId="23" xfId="0" applyFont="1" applyBorder="1" applyAlignment="1">
      <alignment horizontal="center" vertical="center"/>
    </xf>
    <xf numFmtId="0" fontId="6" fillId="0" borderId="5"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165" fontId="6" fillId="0" borderId="26" xfId="0" applyNumberFormat="1" applyFont="1" applyBorder="1" applyAlignment="1">
      <alignment horizontal="center" vertical="center"/>
    </xf>
    <xf numFmtId="3" fontId="6" fillId="0" borderId="26" xfId="0" applyNumberFormat="1" applyFont="1" applyBorder="1" applyAlignment="1">
      <alignment horizontal="center" vertical="center"/>
    </xf>
    <xf numFmtId="3" fontId="6" fillId="0" borderId="23" xfId="0" applyNumberFormat="1" applyFont="1" applyBorder="1" applyAlignment="1">
      <alignment horizontal="center" vertical="center"/>
    </xf>
    <xf numFmtId="0" fontId="6" fillId="3" borderId="5" xfId="0" applyFont="1" applyFill="1" applyBorder="1" applyAlignment="1">
      <alignment horizontal="center" vertical="center"/>
    </xf>
    <xf numFmtId="0" fontId="6" fillId="3" borderId="19"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6" fillId="3" borderId="21" xfId="0" applyFont="1" applyFill="1" applyBorder="1" applyAlignment="1">
      <alignment horizontal="center" vertical="center"/>
    </xf>
    <xf numFmtId="0" fontId="6" fillId="3" borderId="16" xfId="8" applyFont="1" applyFill="1" applyBorder="1" applyAlignment="1">
      <alignment horizontal="center" vertical="center" wrapText="1"/>
    </xf>
    <xf numFmtId="0" fontId="6" fillId="3" borderId="18" xfId="8" applyFont="1" applyFill="1" applyBorder="1" applyAlignment="1">
      <alignment horizontal="center" vertical="center" wrapText="1"/>
    </xf>
    <xf numFmtId="0" fontId="6" fillId="3" borderId="5" xfId="8" applyFont="1" applyFill="1" applyBorder="1" applyAlignment="1">
      <alignment horizontal="center" vertical="center" wrapText="1"/>
    </xf>
    <xf numFmtId="0" fontId="6" fillId="3" borderId="19"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 fontId="6" fillId="3" borderId="19" xfId="3" applyNumberFormat="1" applyFont="1" applyFill="1" applyBorder="1" applyAlignment="1">
      <alignment horizontal="center" vertical="center"/>
    </xf>
    <xf numFmtId="0" fontId="5" fillId="2" borderId="14"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165"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1" fontId="6" fillId="0" borderId="19" xfId="3" applyNumberFormat="1" applyFont="1" applyBorder="1" applyAlignment="1">
      <alignment horizontal="center" vertical="center"/>
    </xf>
    <xf numFmtId="14" fontId="5" fillId="0" borderId="5" xfId="3" applyNumberFormat="1" applyFont="1" applyBorder="1" applyAlignment="1">
      <alignment horizontal="center" vertical="center" wrapText="1"/>
    </xf>
    <xf numFmtId="14" fontId="5" fillId="0" borderId="19" xfId="3" applyNumberFormat="1" applyFont="1" applyBorder="1" applyAlignment="1">
      <alignment horizontal="center" vertical="center" wrapText="1"/>
    </xf>
    <xf numFmtId="14" fontId="5" fillId="0" borderId="21" xfId="3" applyNumberFormat="1" applyFont="1" applyBorder="1" applyAlignment="1">
      <alignment horizontal="center" vertical="center" wrapText="1"/>
    </xf>
    <xf numFmtId="0" fontId="3" fillId="8" borderId="3"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7" fillId="8" borderId="1" xfId="0" applyFont="1" applyFill="1" applyBorder="1" applyAlignment="1">
      <alignment horizontal="center" vertical="center" wrapText="1"/>
    </xf>
    <xf numFmtId="0" fontId="6" fillId="7" borderId="13" xfId="3" applyFont="1" applyFill="1" applyBorder="1" applyAlignment="1">
      <alignment horizontal="center" vertical="center" wrapText="1"/>
    </xf>
    <xf numFmtId="0" fontId="6" fillId="8" borderId="1" xfId="8" applyFont="1" applyFill="1" applyBorder="1" applyAlignment="1">
      <alignment horizontal="center" vertical="center" wrapText="1"/>
    </xf>
    <xf numFmtId="14" fontId="5" fillId="8" borderId="5" xfId="3" applyNumberFormat="1" applyFont="1" applyFill="1" applyBorder="1" applyAlignment="1">
      <alignment horizontal="center" vertical="center" wrapText="1"/>
    </xf>
    <xf numFmtId="14" fontId="5" fillId="8" borderId="19" xfId="3" applyNumberFormat="1" applyFont="1" applyFill="1" applyBorder="1" applyAlignment="1">
      <alignment horizontal="center" vertical="center" wrapText="1"/>
    </xf>
    <xf numFmtId="14" fontId="5" fillId="8" borderId="21" xfId="3" applyNumberFormat="1"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2" borderId="16"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3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21" xfId="0" applyFont="1" applyFill="1" applyBorder="1" applyAlignment="1">
      <alignment horizontal="center" vertical="center"/>
    </xf>
    <xf numFmtId="3" fontId="3" fillId="2" borderId="5" xfId="0" applyNumberFormat="1" applyFont="1" applyFill="1" applyBorder="1" applyAlignment="1">
      <alignment horizontal="center" vertical="center"/>
    </xf>
    <xf numFmtId="3" fontId="3" fillId="2" borderId="19" xfId="0" applyNumberFormat="1" applyFont="1" applyFill="1" applyBorder="1" applyAlignment="1">
      <alignment horizontal="center" vertical="center"/>
    </xf>
    <xf numFmtId="3" fontId="3" fillId="2" borderId="21" xfId="0"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0" borderId="5"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6" fillId="0" borderId="18" xfId="3" applyFont="1" applyBorder="1" applyAlignment="1">
      <alignment horizontal="center" vertical="center" wrapText="1"/>
    </xf>
    <xf numFmtId="0" fontId="6" fillId="0" borderId="34" xfId="3" applyFont="1" applyBorder="1" applyAlignment="1">
      <alignment horizontal="center" vertical="center" wrapText="1"/>
    </xf>
    <xf numFmtId="0" fontId="6" fillId="0" borderId="5" xfId="8" applyFont="1" applyBorder="1" applyAlignment="1">
      <alignment horizontal="center" vertical="center" wrapText="1"/>
    </xf>
    <xf numFmtId="0" fontId="6" fillId="0" borderId="19" xfId="8" applyFont="1" applyBorder="1" applyAlignment="1">
      <alignment horizontal="center" vertical="center" wrapText="1"/>
    </xf>
    <xf numFmtId="0" fontId="6" fillId="0" borderId="21" xfId="8" applyFont="1" applyBorder="1" applyAlignment="1">
      <alignment horizontal="center" vertical="center" wrapText="1"/>
    </xf>
    <xf numFmtId="0" fontId="3" fillId="4" borderId="5" xfId="0" applyFont="1" applyFill="1" applyBorder="1" applyAlignment="1">
      <alignment horizontal="center" vertical="center" wrapText="1"/>
    </xf>
    <xf numFmtId="3" fontId="3" fillId="2" borderId="5" xfId="0" applyNumberFormat="1" applyFont="1" applyFill="1" applyBorder="1" applyAlignment="1">
      <alignment horizontal="center" vertical="center" wrapText="1"/>
    </xf>
    <xf numFmtId="3" fontId="3" fillId="2" borderId="19" xfId="0" applyNumberFormat="1" applyFont="1" applyFill="1" applyBorder="1" applyAlignment="1">
      <alignment horizontal="center" vertical="center" wrapText="1"/>
    </xf>
    <xf numFmtId="3" fontId="3" fillId="2" borderId="21" xfId="0"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0" fontId="6" fillId="2" borderId="19" xfId="3" applyFont="1" applyFill="1" applyBorder="1" applyAlignment="1">
      <alignment horizontal="center" vertical="center" wrapText="1"/>
    </xf>
    <xf numFmtId="0" fontId="6" fillId="2" borderId="21" xfId="3"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21" xfId="0" applyFont="1" applyFill="1" applyBorder="1" applyAlignment="1">
      <alignment horizontal="center" vertical="center" wrapText="1"/>
    </xf>
    <xf numFmtId="14" fontId="6" fillId="2" borderId="5" xfId="3" applyNumberFormat="1" applyFont="1" applyFill="1" applyBorder="1" applyAlignment="1">
      <alignment horizontal="center" vertical="center" wrapText="1"/>
    </xf>
    <xf numFmtId="14" fontId="6" fillId="2" borderId="19" xfId="3" applyNumberFormat="1" applyFont="1" applyFill="1" applyBorder="1" applyAlignment="1">
      <alignment horizontal="center" vertical="center" wrapText="1"/>
    </xf>
    <xf numFmtId="14" fontId="6" fillId="2" borderId="21" xfId="3" applyNumberFormat="1"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3" fontId="3" fillId="5" borderId="32" xfId="0" applyNumberFormat="1"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1" xfId="0" applyFont="1" applyFill="1" applyBorder="1" applyAlignment="1">
      <alignment horizontal="center" vertical="center" wrapText="1"/>
    </xf>
    <xf numFmtId="168" fontId="6" fillId="3" borderId="5" xfId="5" applyFont="1" applyFill="1" applyBorder="1" applyAlignment="1">
      <alignment horizontal="center" vertical="center" wrapText="1"/>
    </xf>
    <xf numFmtId="168" fontId="6" fillId="3" borderId="19" xfId="5" applyFont="1" applyFill="1" applyBorder="1" applyAlignment="1">
      <alignment horizontal="center" vertical="center" wrapText="1"/>
    </xf>
    <xf numFmtId="168" fontId="6" fillId="3" borderId="21" xfId="5"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49" fontId="6" fillId="3" borderId="19" xfId="5" applyNumberFormat="1" applyFont="1" applyFill="1" applyBorder="1" applyAlignment="1">
      <alignment horizontal="center" vertical="center" wrapText="1"/>
    </xf>
    <xf numFmtId="49" fontId="6" fillId="3" borderId="21" xfId="5"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167" fontId="5" fillId="2" borderId="8" xfId="4"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165" fontId="5" fillId="2" borderId="8"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0" fontId="7" fillId="2" borderId="1" xfId="0" applyFont="1" applyFill="1" applyBorder="1" applyAlignment="1">
      <alignment horizontal="center"/>
    </xf>
    <xf numFmtId="0" fontId="5" fillId="2" borderId="7"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0" borderId="1" xfId="3" applyFont="1" applyBorder="1" applyAlignment="1">
      <alignment horizontal="center" vertical="center" wrapText="1"/>
    </xf>
    <xf numFmtId="0" fontId="5" fillId="2" borderId="8"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1" fontId="5" fillId="2" borderId="8" xfId="3" applyNumberFormat="1"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cellXfs>
  <cellStyles count="11">
    <cellStyle name="Millares 10" xfId="4" xr:uid="{92933048-64EE-45C8-85FF-93383B621F76}"/>
    <cellStyle name="Moneda" xfId="1" builtinId="4"/>
    <cellStyle name="Moneda [0] 3 2 4 2" xfId="5" xr:uid="{9D19F9EC-A394-43A6-AFB2-C0D4D32AF450}"/>
    <cellStyle name="Moneda 2 2 4 2" xfId="10" xr:uid="{D7B4B39A-533D-4B1D-BC3C-48A9EDDD5F40}"/>
    <cellStyle name="Normal" xfId="0" builtinId="0"/>
    <cellStyle name="Normal 10 2" xfId="8" xr:uid="{1872119A-088B-4592-94E7-77BEE474D8F0}"/>
    <cellStyle name="Normal 14" xfId="3" xr:uid="{025924AF-A01C-4D3B-99AE-DA6D3B47C24F}"/>
    <cellStyle name="Normal 2 2" xfId="7" xr:uid="{D09D96FB-3061-4D44-8D0A-EDCDDA5EECD1}"/>
    <cellStyle name="Normal 2 2 4 2" xfId="9" xr:uid="{42F700A9-F292-43E1-85FD-969CC08C9BB2}"/>
    <cellStyle name="Normal 5 2 2" xfId="6" xr:uid="{CAFF511E-5498-49B2-8465-FC087FC0018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5387C-AEF4-4AEE-ACEB-C5CEF172B6E1}">
  <sheetPr>
    <tabColor theme="5" tint="-0.249977111117893"/>
  </sheetPr>
  <dimension ref="A1:AL126"/>
  <sheetViews>
    <sheetView tabSelected="1" zoomScale="70" zoomScaleNormal="70" workbookViewId="0">
      <selection activeCell="Q52" sqref="Q52:Q64"/>
    </sheetView>
  </sheetViews>
  <sheetFormatPr baseColWidth="10" defaultColWidth="11.42578125" defaultRowHeight="15.75" x14ac:dyDescent="0.2"/>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5.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1.42578125" style="10"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x14ac:dyDescent="0.2">
      <c r="E1" s="3"/>
      <c r="J1" s="3"/>
      <c r="K1" s="3"/>
      <c r="L1" s="6"/>
      <c r="M1" s="7"/>
    </row>
    <row r="2" spans="1:38" x14ac:dyDescent="0.2">
      <c r="A2" s="321" t="s">
        <v>0</v>
      </c>
      <c r="B2" s="321"/>
      <c r="C2" s="321"/>
      <c r="D2" s="321"/>
      <c r="E2" s="321"/>
      <c r="F2" s="321"/>
      <c r="G2" s="321"/>
      <c r="H2" s="321"/>
      <c r="I2" s="321"/>
      <c r="J2" s="321"/>
      <c r="K2" s="321"/>
      <c r="L2" s="321"/>
      <c r="M2" s="321"/>
      <c r="N2" s="322"/>
    </row>
    <row r="3" spans="1:38" x14ac:dyDescent="0.2">
      <c r="A3" s="323" t="s">
        <v>1</v>
      </c>
      <c r="B3" s="323"/>
      <c r="C3" s="323"/>
      <c r="D3" s="323"/>
      <c r="E3" s="323"/>
      <c r="F3" s="323"/>
      <c r="G3" s="323"/>
      <c r="H3" s="323"/>
      <c r="I3" s="323"/>
      <c r="J3" s="323"/>
      <c r="K3" s="323"/>
      <c r="L3" s="323"/>
      <c r="M3" s="323"/>
      <c r="N3" s="324"/>
    </row>
    <row r="4" spans="1:38" x14ac:dyDescent="0.2">
      <c r="C4" s="12"/>
      <c r="D4" s="12"/>
      <c r="E4" s="12"/>
      <c r="F4" s="12"/>
      <c r="G4" s="12"/>
      <c r="H4" s="13"/>
      <c r="I4" s="12"/>
      <c r="J4" s="12"/>
      <c r="K4" s="12"/>
      <c r="L4" s="14"/>
      <c r="M4" s="15"/>
      <c r="N4" s="16"/>
    </row>
    <row r="5" spans="1:38" x14ac:dyDescent="0.2">
      <c r="C5" s="17" t="s">
        <v>2</v>
      </c>
      <c r="D5" s="17"/>
      <c r="E5" s="18"/>
      <c r="F5" s="18"/>
      <c r="G5" s="18"/>
      <c r="H5" s="19"/>
      <c r="I5" s="18"/>
      <c r="J5" s="18"/>
      <c r="K5" s="18"/>
      <c r="L5" s="20"/>
      <c r="M5" s="21"/>
      <c r="N5" s="22"/>
    </row>
    <row r="6" spans="1:38" x14ac:dyDescent="0.2">
      <c r="C6" s="325" t="s">
        <v>3</v>
      </c>
      <c r="D6" s="326"/>
      <c r="E6" s="18"/>
      <c r="F6" s="18"/>
      <c r="G6" s="18"/>
      <c r="H6" s="19"/>
      <c r="I6" s="18"/>
      <c r="J6" s="18"/>
      <c r="K6" s="18"/>
      <c r="L6" s="20"/>
      <c r="M6" s="21"/>
      <c r="N6" s="22"/>
    </row>
    <row r="7" spans="1:38" x14ac:dyDescent="0.2">
      <c r="C7" s="327" t="s">
        <v>4</v>
      </c>
      <c r="D7" s="327"/>
      <c r="E7" s="18"/>
      <c r="F7" s="18"/>
      <c r="G7" s="18"/>
      <c r="H7" s="19"/>
      <c r="I7" s="18"/>
      <c r="J7" s="23">
        <f>L15+L15*0.03</f>
        <v>4635000</v>
      </c>
      <c r="K7" s="18"/>
      <c r="L7" s="20"/>
      <c r="M7" s="21"/>
      <c r="N7" s="22"/>
    </row>
    <row r="8" spans="1:38" x14ac:dyDescent="0.2">
      <c r="C8" s="327" t="s">
        <v>5</v>
      </c>
      <c r="D8" s="327"/>
      <c r="E8" s="18"/>
      <c r="F8" s="18"/>
      <c r="G8" s="18"/>
      <c r="H8" s="19"/>
      <c r="I8" s="18"/>
      <c r="J8" s="18"/>
      <c r="K8" s="18"/>
      <c r="L8" s="20"/>
      <c r="M8" s="21"/>
      <c r="N8" s="22"/>
    </row>
    <row r="9" spans="1:38" x14ac:dyDescent="0.2">
      <c r="C9" s="24" t="s">
        <v>6</v>
      </c>
      <c r="D9" s="25"/>
      <c r="E9" s="12"/>
      <c r="F9" s="12"/>
      <c r="G9" s="12"/>
      <c r="H9" s="13"/>
      <c r="I9" s="12"/>
      <c r="J9" s="12"/>
      <c r="K9" s="12"/>
      <c r="L9" s="26"/>
      <c r="M9" s="26"/>
      <c r="N9" s="27"/>
    </row>
    <row r="10" spans="1:38" x14ac:dyDescent="0.2">
      <c r="C10" s="28" t="s">
        <v>7</v>
      </c>
      <c r="D10" s="29">
        <f>SUM(H15:H91)</f>
        <v>4996</v>
      </c>
      <c r="E10" s="12"/>
      <c r="F10" s="12"/>
      <c r="G10" s="12"/>
      <c r="H10" s="13"/>
      <c r="I10" s="12"/>
      <c r="J10" s="30"/>
      <c r="K10" s="12"/>
      <c r="L10" s="31" t="s">
        <v>8</v>
      </c>
      <c r="M10" s="31"/>
      <c r="N10" s="32"/>
    </row>
    <row r="11" spans="1:38" ht="24" x14ac:dyDescent="0.2">
      <c r="C11" s="28" t="s">
        <v>9</v>
      </c>
      <c r="D11" s="33">
        <f>D9-D10</f>
        <v>-4996</v>
      </c>
      <c r="E11" s="12"/>
      <c r="F11" s="12"/>
      <c r="G11" s="12"/>
      <c r="H11" s="13"/>
      <c r="I11" s="12"/>
      <c r="J11" s="12"/>
      <c r="K11" s="12"/>
      <c r="L11" s="31" t="s">
        <v>10</v>
      </c>
      <c r="M11" s="34" t="s">
        <v>11</v>
      </c>
      <c r="N11" s="32"/>
    </row>
    <row r="12" spans="1:38" ht="16.5" thickBot="1" x14ac:dyDescent="0.25">
      <c r="C12" s="35" t="s">
        <v>12</v>
      </c>
      <c r="D12" s="36" t="e">
        <f>D10/D9</f>
        <v>#DIV/0!</v>
      </c>
      <c r="E12" s="12"/>
      <c r="F12" s="12"/>
      <c r="G12" s="12"/>
      <c r="H12" s="13"/>
      <c r="I12" s="12"/>
      <c r="J12" s="12"/>
      <c r="K12" s="12"/>
      <c r="L12" s="37" t="s">
        <v>13</v>
      </c>
      <c r="M12" s="38">
        <v>3178629271</v>
      </c>
      <c r="N12" s="39"/>
      <c r="V12" s="310" t="s">
        <v>14</v>
      </c>
      <c r="W12" s="310"/>
      <c r="X12" s="310" t="s">
        <v>15</v>
      </c>
      <c r="Y12" s="310"/>
    </row>
    <row r="13" spans="1:38" ht="19.5" customHeight="1" x14ac:dyDescent="0.2">
      <c r="A13" s="311" t="s">
        <v>16</v>
      </c>
      <c r="B13" s="313" t="s">
        <v>17</v>
      </c>
      <c r="C13" s="315" t="s">
        <v>18</v>
      </c>
      <c r="D13" s="315" t="s">
        <v>19</v>
      </c>
      <c r="E13" s="315" t="s">
        <v>20</v>
      </c>
      <c r="F13" s="317" t="s">
        <v>21</v>
      </c>
      <c r="G13" s="306" t="s">
        <v>22</v>
      </c>
      <c r="H13" s="319" t="s">
        <v>23</v>
      </c>
      <c r="I13" s="315" t="s">
        <v>24</v>
      </c>
      <c r="J13" s="304" t="s">
        <v>25</v>
      </c>
      <c r="K13" s="304"/>
      <c r="L13" s="308" t="s">
        <v>26</v>
      </c>
      <c r="M13" s="308" t="s">
        <v>27</v>
      </c>
      <c r="N13" s="304" t="s">
        <v>28</v>
      </c>
      <c r="O13" s="306" t="s">
        <v>29</v>
      </c>
      <c r="P13" s="306" t="s">
        <v>30</v>
      </c>
      <c r="Q13" s="304" t="s">
        <v>31</v>
      </c>
      <c r="R13" s="306" t="s">
        <v>32</v>
      </c>
      <c r="S13" s="306" t="s">
        <v>33</v>
      </c>
      <c r="T13" s="306" t="s">
        <v>34</v>
      </c>
      <c r="U13" s="306" t="s">
        <v>35</v>
      </c>
      <c r="V13" s="303" t="s">
        <v>36</v>
      </c>
      <c r="W13" s="302" t="s">
        <v>37</v>
      </c>
      <c r="X13" s="303" t="s">
        <v>30</v>
      </c>
      <c r="Y13" s="302" t="s">
        <v>37</v>
      </c>
      <c r="Z13" s="296" t="s">
        <v>21</v>
      </c>
      <c r="AA13" s="296" t="s">
        <v>22</v>
      </c>
      <c r="AB13" s="296" t="s">
        <v>38</v>
      </c>
      <c r="AC13" s="296" t="s">
        <v>39</v>
      </c>
      <c r="AD13" s="296" t="s">
        <v>40</v>
      </c>
      <c r="AE13" s="298" t="s">
        <v>41</v>
      </c>
      <c r="AF13" s="300" t="s">
        <v>42</v>
      </c>
      <c r="AG13" s="300" t="s">
        <v>43</v>
      </c>
    </row>
    <row r="14" spans="1:38" ht="24.75" thickBot="1" x14ac:dyDescent="0.25">
      <c r="A14" s="312"/>
      <c r="B14" s="314"/>
      <c r="C14" s="316"/>
      <c r="D14" s="316"/>
      <c r="E14" s="316"/>
      <c r="F14" s="318"/>
      <c r="G14" s="307"/>
      <c r="H14" s="320"/>
      <c r="I14" s="316"/>
      <c r="J14" s="40" t="s">
        <v>44</v>
      </c>
      <c r="K14" s="40" t="s">
        <v>45</v>
      </c>
      <c r="L14" s="309"/>
      <c r="M14" s="309"/>
      <c r="N14" s="305"/>
      <c r="O14" s="307"/>
      <c r="P14" s="307"/>
      <c r="Q14" s="305"/>
      <c r="R14" s="307"/>
      <c r="S14" s="307"/>
      <c r="T14" s="307"/>
      <c r="U14" s="307"/>
      <c r="V14" s="299"/>
      <c r="W14" s="297"/>
      <c r="X14" s="299"/>
      <c r="Y14" s="297"/>
      <c r="Z14" s="297"/>
      <c r="AA14" s="297"/>
      <c r="AB14" s="297"/>
      <c r="AC14" s="297"/>
      <c r="AD14" s="297"/>
      <c r="AE14" s="299"/>
      <c r="AF14" s="301"/>
      <c r="AG14" s="301"/>
      <c r="AH14" s="4" t="s">
        <v>46</v>
      </c>
    </row>
    <row r="15" spans="1:38" ht="23.45" hidden="1" customHeight="1" x14ac:dyDescent="0.2">
      <c r="A15" s="95">
        <v>1</v>
      </c>
      <c r="B15" s="41">
        <v>96151461</v>
      </c>
      <c r="C15" s="42" t="s">
        <v>47</v>
      </c>
      <c r="D15" s="42" t="s">
        <v>48</v>
      </c>
      <c r="E15" s="92" t="s">
        <v>49</v>
      </c>
      <c r="F15" s="41">
        <v>10</v>
      </c>
      <c r="G15" s="43">
        <v>4</v>
      </c>
      <c r="H15" s="44">
        <f>F15*G15</f>
        <v>40</v>
      </c>
      <c r="I15" s="92" t="s">
        <v>50</v>
      </c>
      <c r="J15" s="98">
        <v>44733</v>
      </c>
      <c r="K15" s="98">
        <v>44911</v>
      </c>
      <c r="L15" s="290">
        <v>4500000</v>
      </c>
      <c r="M15" s="290">
        <f>AD15</f>
        <v>26400000.149999999</v>
      </c>
      <c r="N15" s="293" t="s">
        <v>51</v>
      </c>
      <c r="O15" s="116" t="s">
        <v>52</v>
      </c>
      <c r="P15" s="287" t="s">
        <v>53</v>
      </c>
      <c r="Q15" s="287" t="s">
        <v>54</v>
      </c>
      <c r="R15" s="287" t="s">
        <v>55</v>
      </c>
      <c r="S15" s="287"/>
      <c r="T15" s="287"/>
      <c r="U15" s="287"/>
      <c r="V15" s="264"/>
      <c r="W15" s="284"/>
      <c r="X15" s="264" t="s">
        <v>56</v>
      </c>
      <c r="Y15" s="284">
        <v>3154659</v>
      </c>
      <c r="Z15" s="280">
        <v>210</v>
      </c>
      <c r="AA15" s="282">
        <v>4</v>
      </c>
      <c r="AB15" s="282">
        <v>5.8666666999999997</v>
      </c>
      <c r="AC15" s="277">
        <f>L15</f>
        <v>4500000</v>
      </c>
      <c r="AD15" s="277">
        <f>AB15*AC15</f>
        <v>26400000.149999999</v>
      </c>
      <c r="AE15" s="41">
        <v>25</v>
      </c>
      <c r="AF15" s="45">
        <v>1800000</v>
      </c>
      <c r="AG15" s="41" t="s">
        <v>57</v>
      </c>
      <c r="AH15" s="280">
        <v>85</v>
      </c>
      <c r="AI15" s="282">
        <v>4</v>
      </c>
      <c r="AJ15" s="282">
        <f>AH15*AI15</f>
        <v>340</v>
      </c>
      <c r="AK15" s="277">
        <v>37615</v>
      </c>
      <c r="AL15" s="277">
        <f>AJ15*AK15</f>
        <v>12789100</v>
      </c>
    </row>
    <row r="16" spans="1:38" ht="36" hidden="1" x14ac:dyDescent="0.2">
      <c r="A16" s="96"/>
      <c r="B16" s="41">
        <v>63520062</v>
      </c>
      <c r="C16" s="46" t="s">
        <v>58</v>
      </c>
      <c r="D16" s="46" t="s">
        <v>59</v>
      </c>
      <c r="E16" s="93"/>
      <c r="F16" s="41">
        <v>25</v>
      </c>
      <c r="G16" s="43">
        <v>4</v>
      </c>
      <c r="H16" s="44">
        <f t="shared" ref="H16:H66" si="0">F16*G16</f>
        <v>100</v>
      </c>
      <c r="I16" s="93"/>
      <c r="J16" s="99"/>
      <c r="K16" s="99"/>
      <c r="L16" s="291"/>
      <c r="M16" s="291"/>
      <c r="N16" s="294"/>
      <c r="O16" s="117"/>
      <c r="P16" s="288"/>
      <c r="Q16" s="288"/>
      <c r="R16" s="288"/>
      <c r="S16" s="288"/>
      <c r="T16" s="288"/>
      <c r="U16" s="288"/>
      <c r="V16" s="146"/>
      <c r="W16" s="146"/>
      <c r="X16" s="146"/>
      <c r="Y16" s="146"/>
      <c r="Z16" s="281"/>
      <c r="AA16" s="283"/>
      <c r="AB16" s="283"/>
      <c r="AC16" s="278"/>
      <c r="AD16" s="278"/>
      <c r="AE16" s="41">
        <v>25</v>
      </c>
      <c r="AF16" s="45">
        <v>1800000</v>
      </c>
      <c r="AG16" s="41" t="s">
        <v>57</v>
      </c>
      <c r="AH16" s="281"/>
      <c r="AI16" s="283"/>
      <c r="AJ16" s="283"/>
      <c r="AK16" s="278"/>
      <c r="AL16" s="278"/>
    </row>
    <row r="17" spans="1:38" ht="24" hidden="1" x14ac:dyDescent="0.2">
      <c r="A17" s="96"/>
      <c r="B17" s="41">
        <v>63520580</v>
      </c>
      <c r="C17" s="46" t="s">
        <v>60</v>
      </c>
      <c r="D17" s="46" t="s">
        <v>61</v>
      </c>
      <c r="E17" s="93"/>
      <c r="F17" s="41">
        <v>10</v>
      </c>
      <c r="G17" s="43">
        <v>4</v>
      </c>
      <c r="H17" s="44">
        <f>F17*G17</f>
        <v>40</v>
      </c>
      <c r="I17" s="93"/>
      <c r="J17" s="99"/>
      <c r="K17" s="99"/>
      <c r="L17" s="291"/>
      <c r="M17" s="291"/>
      <c r="N17" s="294"/>
      <c r="O17" s="117"/>
      <c r="P17" s="288"/>
      <c r="Q17" s="288"/>
      <c r="R17" s="288"/>
      <c r="S17" s="288"/>
      <c r="T17" s="288"/>
      <c r="U17" s="288"/>
      <c r="V17" s="146"/>
      <c r="W17" s="146"/>
      <c r="X17" s="146"/>
      <c r="Y17" s="146"/>
      <c r="Z17" s="281"/>
      <c r="AA17" s="283"/>
      <c r="AB17" s="283"/>
      <c r="AC17" s="278"/>
      <c r="AD17" s="278"/>
      <c r="AE17" s="41">
        <v>25</v>
      </c>
      <c r="AF17" s="45">
        <v>1800000</v>
      </c>
      <c r="AG17" s="41" t="s">
        <v>57</v>
      </c>
      <c r="AH17" s="281"/>
      <c r="AI17" s="283"/>
      <c r="AJ17" s="283"/>
      <c r="AK17" s="278"/>
      <c r="AL17" s="278"/>
    </row>
    <row r="18" spans="1:38" ht="31.5" hidden="1" customHeight="1" x14ac:dyDescent="0.2">
      <c r="A18" s="96"/>
      <c r="B18" s="41">
        <v>96151461</v>
      </c>
      <c r="C18" s="42" t="s">
        <v>62</v>
      </c>
      <c r="D18" s="42" t="s">
        <v>48</v>
      </c>
      <c r="E18" s="93"/>
      <c r="F18" s="41">
        <v>10</v>
      </c>
      <c r="G18" s="43">
        <v>4</v>
      </c>
      <c r="H18" s="44">
        <f t="shared" si="0"/>
        <v>40</v>
      </c>
      <c r="I18" s="93"/>
      <c r="J18" s="99"/>
      <c r="K18" s="99"/>
      <c r="L18" s="291"/>
      <c r="M18" s="291"/>
      <c r="N18" s="294"/>
      <c r="O18" s="117"/>
      <c r="P18" s="288"/>
      <c r="Q18" s="288"/>
      <c r="R18" s="288"/>
      <c r="S18" s="288"/>
      <c r="T18" s="288"/>
      <c r="U18" s="288"/>
      <c r="V18" s="146"/>
      <c r="W18" s="146"/>
      <c r="X18" s="146"/>
      <c r="Y18" s="146"/>
      <c r="Z18" s="281"/>
      <c r="AA18" s="283"/>
      <c r="AB18" s="283"/>
      <c r="AC18" s="278"/>
      <c r="AD18" s="278"/>
      <c r="AE18" s="41">
        <v>25</v>
      </c>
      <c r="AF18" s="45">
        <v>1800000</v>
      </c>
      <c r="AG18" s="41" t="s">
        <v>57</v>
      </c>
      <c r="AH18" s="281"/>
      <c r="AI18" s="283"/>
      <c r="AJ18" s="283"/>
      <c r="AK18" s="278"/>
      <c r="AL18" s="278"/>
    </row>
    <row r="19" spans="1:38" ht="36" hidden="1" x14ac:dyDescent="0.2">
      <c r="A19" s="96"/>
      <c r="B19" s="41">
        <v>63520062</v>
      </c>
      <c r="C19" s="46" t="s">
        <v>58</v>
      </c>
      <c r="D19" s="46" t="s">
        <v>59</v>
      </c>
      <c r="E19" s="93"/>
      <c r="F19" s="41">
        <v>25</v>
      </c>
      <c r="G19" s="43">
        <v>4</v>
      </c>
      <c r="H19" s="44">
        <f t="shared" si="0"/>
        <v>100</v>
      </c>
      <c r="I19" s="93"/>
      <c r="J19" s="99"/>
      <c r="K19" s="99"/>
      <c r="L19" s="291"/>
      <c r="M19" s="291"/>
      <c r="N19" s="294"/>
      <c r="O19" s="117"/>
      <c r="P19" s="288"/>
      <c r="Q19" s="288"/>
      <c r="R19" s="288"/>
      <c r="S19" s="288"/>
      <c r="T19" s="288"/>
      <c r="U19" s="288"/>
      <c r="V19" s="146"/>
      <c r="W19" s="146"/>
      <c r="X19" s="146"/>
      <c r="Y19" s="146"/>
      <c r="Z19" s="281"/>
      <c r="AA19" s="283"/>
      <c r="AB19" s="283"/>
      <c r="AC19" s="278"/>
      <c r="AD19" s="278"/>
      <c r="AE19" s="41">
        <v>25</v>
      </c>
      <c r="AF19" s="45">
        <v>1800000</v>
      </c>
      <c r="AG19" s="41" t="s">
        <v>57</v>
      </c>
      <c r="AH19" s="281"/>
      <c r="AI19" s="283"/>
      <c r="AJ19" s="283"/>
      <c r="AK19" s="278"/>
      <c r="AL19" s="278"/>
    </row>
    <row r="20" spans="1:38" ht="38.25" hidden="1" customHeight="1" x14ac:dyDescent="0.2">
      <c r="A20" s="96"/>
      <c r="B20" s="41">
        <v>63520580</v>
      </c>
      <c r="C20" s="46" t="s">
        <v>60</v>
      </c>
      <c r="D20" s="46" t="s">
        <v>61</v>
      </c>
      <c r="E20" s="93"/>
      <c r="F20" s="41">
        <v>10</v>
      </c>
      <c r="G20" s="43">
        <v>4</v>
      </c>
      <c r="H20" s="44">
        <f>F20*G20</f>
        <v>40</v>
      </c>
      <c r="I20" s="93"/>
      <c r="J20" s="99"/>
      <c r="K20" s="99"/>
      <c r="L20" s="291"/>
      <c r="M20" s="291"/>
      <c r="N20" s="294"/>
      <c r="O20" s="118"/>
      <c r="P20" s="288"/>
      <c r="Q20" s="288"/>
      <c r="R20" s="288"/>
      <c r="S20" s="288"/>
      <c r="T20" s="288"/>
      <c r="U20" s="288"/>
      <c r="V20" s="146"/>
      <c r="W20" s="146"/>
      <c r="X20" s="146"/>
      <c r="Y20" s="146"/>
      <c r="Z20" s="281"/>
      <c r="AA20" s="283"/>
      <c r="AB20" s="283"/>
      <c r="AC20" s="278"/>
      <c r="AD20" s="278"/>
      <c r="AE20" s="41">
        <v>25</v>
      </c>
      <c r="AF20" s="45">
        <v>1800000</v>
      </c>
      <c r="AG20" s="41" t="s">
        <v>57</v>
      </c>
      <c r="AH20" s="281"/>
      <c r="AI20" s="283"/>
      <c r="AJ20" s="283"/>
      <c r="AK20" s="278"/>
      <c r="AL20" s="278"/>
    </row>
    <row r="21" spans="1:38" ht="38.25" hidden="1" customHeight="1" x14ac:dyDescent="0.2">
      <c r="A21" s="96"/>
      <c r="B21" s="41">
        <v>96151461</v>
      </c>
      <c r="C21" s="42" t="s">
        <v>62</v>
      </c>
      <c r="D21" s="42" t="s">
        <v>48</v>
      </c>
      <c r="E21" s="93"/>
      <c r="F21" s="41">
        <v>10</v>
      </c>
      <c r="G21" s="43">
        <v>4</v>
      </c>
      <c r="H21" s="44">
        <f t="shared" ref="H21:H22" si="1">F21*G21</f>
        <v>40</v>
      </c>
      <c r="I21" s="93"/>
      <c r="J21" s="99"/>
      <c r="K21" s="99"/>
      <c r="L21" s="291"/>
      <c r="M21" s="291"/>
      <c r="N21" s="294"/>
      <c r="O21" s="116" t="s">
        <v>64</v>
      </c>
      <c r="P21" s="288"/>
      <c r="Q21" s="288"/>
      <c r="R21" s="288"/>
      <c r="S21" s="288"/>
      <c r="T21" s="288"/>
      <c r="U21" s="288"/>
      <c r="V21" s="146"/>
      <c r="W21" s="146"/>
      <c r="X21" s="146"/>
      <c r="Y21" s="146"/>
      <c r="Z21" s="281"/>
      <c r="AA21" s="283"/>
      <c r="AB21" s="283"/>
      <c r="AC21" s="278"/>
      <c r="AD21" s="278"/>
      <c r="AE21" s="41">
        <v>25</v>
      </c>
      <c r="AF21" s="45">
        <v>1800000</v>
      </c>
      <c r="AG21" s="41" t="s">
        <v>57</v>
      </c>
      <c r="AH21" s="281"/>
      <c r="AI21" s="283"/>
      <c r="AJ21" s="283"/>
      <c r="AK21" s="278"/>
      <c r="AL21" s="278"/>
    </row>
    <row r="22" spans="1:38" ht="38.25" hidden="1" customHeight="1" x14ac:dyDescent="0.2">
      <c r="A22" s="96"/>
      <c r="B22" s="41">
        <v>63520062</v>
      </c>
      <c r="C22" s="46" t="s">
        <v>58</v>
      </c>
      <c r="D22" s="46" t="s">
        <v>59</v>
      </c>
      <c r="E22" s="93"/>
      <c r="F22" s="41">
        <v>25</v>
      </c>
      <c r="G22" s="43">
        <v>4</v>
      </c>
      <c r="H22" s="44">
        <f t="shared" si="1"/>
        <v>100</v>
      </c>
      <c r="I22" s="93"/>
      <c r="J22" s="99"/>
      <c r="K22" s="99"/>
      <c r="L22" s="291"/>
      <c r="M22" s="291"/>
      <c r="N22" s="294"/>
      <c r="O22" s="117"/>
      <c r="P22" s="288"/>
      <c r="Q22" s="288"/>
      <c r="R22" s="288"/>
      <c r="S22" s="288"/>
      <c r="T22" s="288"/>
      <c r="U22" s="288"/>
      <c r="V22" s="146"/>
      <c r="W22" s="146"/>
      <c r="X22" s="146"/>
      <c r="Y22" s="146"/>
      <c r="Z22" s="281"/>
      <c r="AA22" s="283"/>
      <c r="AB22" s="283"/>
      <c r="AC22" s="278"/>
      <c r="AD22" s="278"/>
      <c r="AE22" s="41">
        <v>25</v>
      </c>
      <c r="AF22" s="45">
        <v>1800000</v>
      </c>
      <c r="AG22" s="41" t="s">
        <v>57</v>
      </c>
      <c r="AH22" s="281"/>
      <c r="AI22" s="283"/>
      <c r="AJ22" s="283"/>
      <c r="AK22" s="278"/>
      <c r="AL22" s="278"/>
    </row>
    <row r="23" spans="1:38" ht="38.25" hidden="1" customHeight="1" x14ac:dyDescent="0.2">
      <c r="A23" s="96"/>
      <c r="B23" s="41">
        <v>63520580</v>
      </c>
      <c r="C23" s="46" t="s">
        <v>60</v>
      </c>
      <c r="D23" s="46" t="s">
        <v>61</v>
      </c>
      <c r="E23" s="93"/>
      <c r="F23" s="41">
        <v>10</v>
      </c>
      <c r="G23" s="43">
        <v>4</v>
      </c>
      <c r="H23" s="44">
        <f>F23*G23</f>
        <v>40</v>
      </c>
      <c r="I23" s="93"/>
      <c r="J23" s="99"/>
      <c r="K23" s="99"/>
      <c r="L23" s="291"/>
      <c r="M23" s="291"/>
      <c r="N23" s="294"/>
      <c r="O23" s="118"/>
      <c r="P23" s="288"/>
      <c r="Q23" s="288"/>
      <c r="R23" s="288"/>
      <c r="S23" s="288"/>
      <c r="T23" s="288"/>
      <c r="U23" s="288"/>
      <c r="V23" s="146"/>
      <c r="W23" s="146"/>
      <c r="X23" s="146"/>
      <c r="Y23" s="146"/>
      <c r="Z23" s="281"/>
      <c r="AA23" s="283"/>
      <c r="AB23" s="283"/>
      <c r="AC23" s="278"/>
      <c r="AD23" s="278"/>
      <c r="AE23" s="41">
        <v>25</v>
      </c>
      <c r="AF23" s="45">
        <v>1800000</v>
      </c>
      <c r="AG23" s="41" t="s">
        <v>57</v>
      </c>
      <c r="AH23" s="281"/>
      <c r="AI23" s="283"/>
      <c r="AJ23" s="283"/>
      <c r="AK23" s="278"/>
      <c r="AL23" s="278"/>
    </row>
    <row r="24" spans="1:38" ht="38.25" hidden="1" customHeight="1" x14ac:dyDescent="0.2">
      <c r="A24" s="96"/>
      <c r="B24" s="41">
        <v>96151461</v>
      </c>
      <c r="C24" s="42" t="s">
        <v>47</v>
      </c>
      <c r="D24" s="42" t="s">
        <v>48</v>
      </c>
      <c r="E24" s="93"/>
      <c r="F24" s="41">
        <v>10</v>
      </c>
      <c r="G24" s="43">
        <v>4</v>
      </c>
      <c r="H24" s="44">
        <f t="shared" ref="H24:H25" si="2">F24*G24</f>
        <v>40</v>
      </c>
      <c r="I24" s="93"/>
      <c r="J24" s="99"/>
      <c r="K24" s="99"/>
      <c r="L24" s="291"/>
      <c r="M24" s="291"/>
      <c r="N24" s="294"/>
      <c r="O24" s="116" t="s">
        <v>144</v>
      </c>
      <c r="P24" s="288"/>
      <c r="Q24" s="288"/>
      <c r="R24" s="288"/>
      <c r="S24" s="288"/>
      <c r="T24" s="288"/>
      <c r="U24" s="288"/>
      <c r="V24" s="146"/>
      <c r="W24" s="146"/>
      <c r="X24" s="146"/>
      <c r="Y24" s="146"/>
      <c r="Z24" s="281"/>
      <c r="AA24" s="283"/>
      <c r="AB24" s="283"/>
      <c r="AC24" s="278"/>
      <c r="AD24" s="278"/>
      <c r="AE24" s="41">
        <v>25</v>
      </c>
      <c r="AF24" s="45">
        <v>1800000</v>
      </c>
      <c r="AG24" s="41" t="s">
        <v>57</v>
      </c>
      <c r="AH24" s="281"/>
      <c r="AI24" s="283"/>
      <c r="AJ24" s="283"/>
      <c r="AK24" s="278"/>
      <c r="AL24" s="278"/>
    </row>
    <row r="25" spans="1:38" ht="38.25" hidden="1" customHeight="1" x14ac:dyDescent="0.2">
      <c r="A25" s="96"/>
      <c r="B25" s="41">
        <v>63520062</v>
      </c>
      <c r="C25" s="46" t="s">
        <v>58</v>
      </c>
      <c r="D25" s="46" t="s">
        <v>59</v>
      </c>
      <c r="E25" s="93"/>
      <c r="F25" s="41">
        <v>25</v>
      </c>
      <c r="G25" s="43">
        <v>4</v>
      </c>
      <c r="H25" s="44">
        <f t="shared" si="2"/>
        <v>100</v>
      </c>
      <c r="I25" s="93"/>
      <c r="J25" s="99"/>
      <c r="K25" s="99"/>
      <c r="L25" s="291"/>
      <c r="M25" s="291"/>
      <c r="N25" s="294"/>
      <c r="O25" s="117"/>
      <c r="P25" s="288"/>
      <c r="Q25" s="288"/>
      <c r="R25" s="288"/>
      <c r="S25" s="288"/>
      <c r="T25" s="288"/>
      <c r="U25" s="288"/>
      <c r="V25" s="146"/>
      <c r="W25" s="146"/>
      <c r="X25" s="146"/>
      <c r="Y25" s="146"/>
      <c r="Z25" s="281"/>
      <c r="AA25" s="283"/>
      <c r="AB25" s="283"/>
      <c r="AC25" s="278"/>
      <c r="AD25" s="278"/>
      <c r="AE25" s="41">
        <v>25</v>
      </c>
      <c r="AF25" s="45">
        <v>1800000</v>
      </c>
      <c r="AG25" s="41" t="s">
        <v>57</v>
      </c>
      <c r="AH25" s="281"/>
      <c r="AI25" s="283"/>
      <c r="AJ25" s="283"/>
      <c r="AK25" s="278"/>
      <c r="AL25" s="278"/>
    </row>
    <row r="26" spans="1:38" ht="38.25" hidden="1" customHeight="1" x14ac:dyDescent="0.2">
      <c r="A26" s="96"/>
      <c r="B26" s="41">
        <v>63520580</v>
      </c>
      <c r="C26" s="46" t="s">
        <v>60</v>
      </c>
      <c r="D26" s="46" t="s">
        <v>61</v>
      </c>
      <c r="E26" s="93"/>
      <c r="F26" s="41">
        <v>10</v>
      </c>
      <c r="G26" s="43">
        <v>4</v>
      </c>
      <c r="H26" s="44">
        <f>F26*G26</f>
        <v>40</v>
      </c>
      <c r="I26" s="93"/>
      <c r="J26" s="99"/>
      <c r="K26" s="99"/>
      <c r="L26" s="291"/>
      <c r="M26" s="291"/>
      <c r="N26" s="294"/>
      <c r="O26" s="117"/>
      <c r="P26" s="288"/>
      <c r="Q26" s="288"/>
      <c r="R26" s="288"/>
      <c r="S26" s="288"/>
      <c r="T26" s="288"/>
      <c r="U26" s="288"/>
      <c r="V26" s="146"/>
      <c r="W26" s="146"/>
      <c r="X26" s="146"/>
      <c r="Y26" s="146"/>
      <c r="Z26" s="281"/>
      <c r="AA26" s="283"/>
      <c r="AB26" s="283"/>
      <c r="AC26" s="278"/>
      <c r="AD26" s="278"/>
      <c r="AE26" s="41">
        <v>25</v>
      </c>
      <c r="AF26" s="45">
        <v>1800000</v>
      </c>
      <c r="AG26" s="41" t="s">
        <v>57</v>
      </c>
      <c r="AH26" s="281"/>
      <c r="AI26" s="283"/>
      <c r="AJ26" s="283"/>
      <c r="AK26" s="278"/>
      <c r="AL26" s="278"/>
    </row>
    <row r="27" spans="1:38" ht="39.75" hidden="1" customHeight="1" x14ac:dyDescent="0.2">
      <c r="A27" s="96"/>
      <c r="B27" s="41">
        <v>96151461</v>
      </c>
      <c r="C27" s="42" t="s">
        <v>47</v>
      </c>
      <c r="D27" s="42" t="s">
        <v>48</v>
      </c>
      <c r="E27" s="93"/>
      <c r="F27" s="41">
        <v>10</v>
      </c>
      <c r="G27" s="43">
        <v>4</v>
      </c>
      <c r="H27" s="44">
        <f t="shared" ref="H27" si="3">F27*G27</f>
        <v>40</v>
      </c>
      <c r="I27" s="93"/>
      <c r="J27" s="99"/>
      <c r="K27" s="99"/>
      <c r="L27" s="291"/>
      <c r="M27" s="291"/>
      <c r="N27" s="294"/>
      <c r="O27" s="117"/>
      <c r="P27" s="288"/>
      <c r="Q27" s="288"/>
      <c r="R27" s="288"/>
      <c r="S27" s="288"/>
      <c r="T27" s="288"/>
      <c r="U27" s="288"/>
      <c r="V27" s="146"/>
      <c r="W27" s="146"/>
      <c r="X27" s="146"/>
      <c r="Y27" s="146"/>
      <c r="Z27" s="281"/>
      <c r="AA27" s="283"/>
      <c r="AB27" s="283"/>
      <c r="AC27" s="278"/>
      <c r="AD27" s="278"/>
      <c r="AE27" s="41">
        <v>25</v>
      </c>
      <c r="AF27" s="45">
        <v>1800000</v>
      </c>
      <c r="AG27" s="41" t="s">
        <v>57</v>
      </c>
      <c r="AH27" s="281"/>
      <c r="AI27" s="283"/>
      <c r="AJ27" s="283"/>
      <c r="AK27" s="278"/>
      <c r="AL27" s="278"/>
    </row>
    <row r="28" spans="1:38" ht="42.75" hidden="1" customHeight="1" x14ac:dyDescent="0.2">
      <c r="A28" s="97"/>
      <c r="B28" s="41">
        <v>63520580</v>
      </c>
      <c r="C28" s="46" t="s">
        <v>60</v>
      </c>
      <c r="D28" s="46" t="s">
        <v>61</v>
      </c>
      <c r="E28" s="94"/>
      <c r="F28" s="41">
        <v>10</v>
      </c>
      <c r="G28" s="43">
        <v>4</v>
      </c>
      <c r="H28" s="44">
        <f>F28*G28</f>
        <v>40</v>
      </c>
      <c r="I28" s="94"/>
      <c r="J28" s="100"/>
      <c r="K28" s="100"/>
      <c r="L28" s="292"/>
      <c r="M28" s="292"/>
      <c r="N28" s="295"/>
      <c r="O28" s="118"/>
      <c r="P28" s="289"/>
      <c r="Q28" s="289"/>
      <c r="R28" s="289"/>
      <c r="S28" s="289"/>
      <c r="T28" s="289"/>
      <c r="U28" s="289"/>
      <c r="V28" s="147"/>
      <c r="W28" s="147"/>
      <c r="X28" s="147"/>
      <c r="Y28" s="147"/>
      <c r="Z28" s="285"/>
      <c r="AA28" s="286"/>
      <c r="AB28" s="286"/>
      <c r="AC28" s="279"/>
      <c r="AD28" s="279"/>
      <c r="AE28" s="41">
        <v>25</v>
      </c>
      <c r="AF28" s="45">
        <v>1800000</v>
      </c>
      <c r="AG28" s="41" t="s">
        <v>57</v>
      </c>
      <c r="AH28" s="281"/>
      <c r="AI28" s="283"/>
      <c r="AJ28" s="283"/>
      <c r="AK28" s="278"/>
      <c r="AL28" s="278"/>
    </row>
    <row r="29" spans="1:38" ht="36" hidden="1" customHeight="1" x14ac:dyDescent="0.2">
      <c r="A29" s="268">
        <v>2</v>
      </c>
      <c r="B29" s="47">
        <v>52450092</v>
      </c>
      <c r="C29" s="48" t="s">
        <v>65</v>
      </c>
      <c r="D29" s="49" t="s">
        <v>66</v>
      </c>
      <c r="E29" s="268" t="s">
        <v>49</v>
      </c>
      <c r="F29" s="47">
        <v>25</v>
      </c>
      <c r="G29" s="50">
        <v>4</v>
      </c>
      <c r="H29" s="50">
        <f t="shared" ref="H29:H38" si="4">F29*G29</f>
        <v>100</v>
      </c>
      <c r="I29" s="268" t="s">
        <v>50</v>
      </c>
      <c r="J29" s="274">
        <v>44733</v>
      </c>
      <c r="K29" s="274">
        <v>44911</v>
      </c>
      <c r="L29" s="101">
        <v>4500000</v>
      </c>
      <c r="M29" s="101">
        <f>AD29</f>
        <v>26400000.149999999</v>
      </c>
      <c r="N29" s="268" t="s">
        <v>146</v>
      </c>
      <c r="O29" s="250" t="s">
        <v>67</v>
      </c>
      <c r="P29" s="250" t="s">
        <v>68</v>
      </c>
      <c r="Q29" s="250" t="s">
        <v>145</v>
      </c>
      <c r="R29" s="271"/>
      <c r="S29" s="250">
        <v>66.31</v>
      </c>
      <c r="T29" s="250"/>
      <c r="U29" s="250"/>
      <c r="V29" s="264"/>
      <c r="W29" s="264"/>
      <c r="X29" s="264" t="s">
        <v>147</v>
      </c>
      <c r="Y29" s="264">
        <v>3271571</v>
      </c>
      <c r="Z29" s="250">
        <f>AB29/AA29</f>
        <v>1.4666666749999999</v>
      </c>
      <c r="AA29" s="250">
        <v>4</v>
      </c>
      <c r="AB29" s="250">
        <v>5.8666666999999997</v>
      </c>
      <c r="AC29" s="265">
        <f>L29</f>
        <v>4500000</v>
      </c>
      <c r="AD29" s="265">
        <f>AB29*AC29</f>
        <v>26400000.149999999</v>
      </c>
      <c r="AE29" s="28">
        <v>25</v>
      </c>
      <c r="AF29" s="51">
        <v>900000</v>
      </c>
      <c r="AG29" s="28" t="s">
        <v>69</v>
      </c>
    </row>
    <row r="30" spans="1:38" ht="24" hidden="1" x14ac:dyDescent="0.2">
      <c r="A30" s="269"/>
      <c r="B30" s="28">
        <v>93530050</v>
      </c>
      <c r="C30" s="52" t="s">
        <v>70</v>
      </c>
      <c r="D30" s="53" t="s">
        <v>71</v>
      </c>
      <c r="E30" s="269"/>
      <c r="F30" s="47">
        <v>20</v>
      </c>
      <c r="G30" s="50">
        <v>4</v>
      </c>
      <c r="H30" s="50">
        <f t="shared" si="4"/>
        <v>80</v>
      </c>
      <c r="I30" s="269"/>
      <c r="J30" s="275"/>
      <c r="K30" s="275"/>
      <c r="L30" s="102"/>
      <c r="M30" s="102"/>
      <c r="N30" s="269"/>
      <c r="O30" s="252"/>
      <c r="P30" s="251"/>
      <c r="Q30" s="251"/>
      <c r="R30" s="272"/>
      <c r="S30" s="251"/>
      <c r="T30" s="251"/>
      <c r="U30" s="251"/>
      <c r="V30" s="146"/>
      <c r="W30" s="146"/>
      <c r="X30" s="146"/>
      <c r="Y30" s="146"/>
      <c r="Z30" s="251"/>
      <c r="AA30" s="251"/>
      <c r="AB30" s="251"/>
      <c r="AC30" s="266"/>
      <c r="AD30" s="266"/>
      <c r="AE30" s="28">
        <v>25</v>
      </c>
      <c r="AF30" s="51">
        <v>900000</v>
      </c>
      <c r="AG30" s="28" t="s">
        <v>69</v>
      </c>
    </row>
    <row r="31" spans="1:38" ht="24" hidden="1" x14ac:dyDescent="0.2">
      <c r="A31" s="269"/>
      <c r="B31" s="28">
        <v>52450089</v>
      </c>
      <c r="C31" s="52" t="s">
        <v>72</v>
      </c>
      <c r="D31" s="53" t="s">
        <v>73</v>
      </c>
      <c r="E31" s="269"/>
      <c r="F31" s="47">
        <v>15</v>
      </c>
      <c r="G31" s="50">
        <v>4</v>
      </c>
      <c r="H31" s="50">
        <f t="shared" si="4"/>
        <v>60</v>
      </c>
      <c r="I31" s="269"/>
      <c r="J31" s="275"/>
      <c r="K31" s="275"/>
      <c r="L31" s="102"/>
      <c r="M31" s="102"/>
      <c r="N31" s="269"/>
      <c r="O31" s="113" t="s">
        <v>52</v>
      </c>
      <c r="P31" s="251"/>
      <c r="Q31" s="251"/>
      <c r="R31" s="272"/>
      <c r="S31" s="251"/>
      <c r="T31" s="251"/>
      <c r="U31" s="251"/>
      <c r="V31" s="146"/>
      <c r="W31" s="146"/>
      <c r="X31" s="146"/>
      <c r="Y31" s="146"/>
      <c r="Z31" s="251"/>
      <c r="AA31" s="251"/>
      <c r="AB31" s="251"/>
      <c r="AC31" s="266"/>
      <c r="AD31" s="266"/>
      <c r="AE31" s="28">
        <v>25</v>
      </c>
      <c r="AF31" s="51">
        <v>900000</v>
      </c>
      <c r="AG31" s="28" t="s">
        <v>69</v>
      </c>
    </row>
    <row r="32" spans="1:38" ht="36" hidden="1" customHeight="1" x14ac:dyDescent="0.2">
      <c r="A32" s="269"/>
      <c r="B32" s="47">
        <v>52450092</v>
      </c>
      <c r="C32" s="48" t="s">
        <v>65</v>
      </c>
      <c r="D32" s="49" t="s">
        <v>66</v>
      </c>
      <c r="E32" s="269"/>
      <c r="F32" s="47">
        <v>25</v>
      </c>
      <c r="G32" s="50">
        <v>4</v>
      </c>
      <c r="H32" s="50">
        <f t="shared" si="4"/>
        <v>100</v>
      </c>
      <c r="I32" s="269"/>
      <c r="J32" s="275"/>
      <c r="K32" s="275"/>
      <c r="L32" s="102"/>
      <c r="M32" s="102"/>
      <c r="N32" s="269"/>
      <c r="O32" s="114"/>
      <c r="P32" s="251"/>
      <c r="Q32" s="251"/>
      <c r="R32" s="272"/>
      <c r="S32" s="251"/>
      <c r="T32" s="251"/>
      <c r="U32" s="251"/>
      <c r="V32" s="146"/>
      <c r="W32" s="146"/>
      <c r="X32" s="146"/>
      <c r="Y32" s="146"/>
      <c r="Z32" s="251"/>
      <c r="AA32" s="251"/>
      <c r="AB32" s="251"/>
      <c r="AC32" s="266"/>
      <c r="AD32" s="266"/>
      <c r="AE32" s="28">
        <v>25</v>
      </c>
      <c r="AF32" s="51">
        <v>900000</v>
      </c>
      <c r="AG32" s="28" t="s">
        <v>69</v>
      </c>
    </row>
    <row r="33" spans="1:33" ht="24" hidden="1" x14ac:dyDescent="0.2">
      <c r="A33" s="269"/>
      <c r="B33" s="28">
        <v>93530050</v>
      </c>
      <c r="C33" s="52" t="s">
        <v>70</v>
      </c>
      <c r="D33" s="53" t="s">
        <v>71</v>
      </c>
      <c r="E33" s="269"/>
      <c r="F33" s="47">
        <v>20</v>
      </c>
      <c r="G33" s="50">
        <v>4</v>
      </c>
      <c r="H33" s="50">
        <f t="shared" si="4"/>
        <v>80</v>
      </c>
      <c r="I33" s="269"/>
      <c r="J33" s="275"/>
      <c r="K33" s="275"/>
      <c r="L33" s="102"/>
      <c r="M33" s="102"/>
      <c r="N33" s="269"/>
      <c r="O33" s="115"/>
      <c r="P33" s="251"/>
      <c r="Q33" s="251"/>
      <c r="R33" s="272"/>
      <c r="S33" s="251"/>
      <c r="T33" s="251"/>
      <c r="U33" s="251"/>
      <c r="V33" s="146"/>
      <c r="W33" s="146"/>
      <c r="X33" s="146"/>
      <c r="Y33" s="146"/>
      <c r="Z33" s="251"/>
      <c r="AA33" s="251"/>
      <c r="AB33" s="251"/>
      <c r="AC33" s="266"/>
      <c r="AD33" s="266"/>
      <c r="AE33" s="28">
        <v>25</v>
      </c>
      <c r="AF33" s="51">
        <v>900000</v>
      </c>
      <c r="AG33" s="28" t="s">
        <v>69</v>
      </c>
    </row>
    <row r="34" spans="1:33" ht="24" hidden="1" x14ac:dyDescent="0.2">
      <c r="A34" s="269"/>
      <c r="B34" s="47">
        <v>52450092</v>
      </c>
      <c r="C34" s="48" t="s">
        <v>65</v>
      </c>
      <c r="D34" s="53" t="s">
        <v>73</v>
      </c>
      <c r="E34" s="269"/>
      <c r="F34" s="47">
        <v>25</v>
      </c>
      <c r="G34" s="50">
        <v>4</v>
      </c>
      <c r="H34" s="50">
        <f t="shared" si="4"/>
        <v>100</v>
      </c>
      <c r="I34" s="269"/>
      <c r="J34" s="275"/>
      <c r="K34" s="275"/>
      <c r="L34" s="102"/>
      <c r="M34" s="102"/>
      <c r="N34" s="269"/>
      <c r="O34" s="113" t="s">
        <v>144</v>
      </c>
      <c r="P34" s="251"/>
      <c r="Q34" s="251"/>
      <c r="R34" s="272"/>
      <c r="S34" s="251"/>
      <c r="T34" s="251"/>
      <c r="U34" s="251"/>
      <c r="V34" s="146"/>
      <c r="W34" s="146"/>
      <c r="X34" s="146"/>
      <c r="Y34" s="146"/>
      <c r="Z34" s="251"/>
      <c r="AA34" s="251"/>
      <c r="AB34" s="251"/>
      <c r="AC34" s="266"/>
      <c r="AD34" s="266"/>
      <c r="AE34" s="28">
        <v>25</v>
      </c>
      <c r="AF34" s="51">
        <v>900000</v>
      </c>
      <c r="AG34" s="28" t="s">
        <v>69</v>
      </c>
    </row>
    <row r="35" spans="1:33" ht="36" hidden="1" customHeight="1" x14ac:dyDescent="0.2">
      <c r="A35" s="269"/>
      <c r="B35" s="28">
        <v>93530050</v>
      </c>
      <c r="C35" s="52" t="s">
        <v>70</v>
      </c>
      <c r="D35" s="49" t="s">
        <v>66</v>
      </c>
      <c r="E35" s="269"/>
      <c r="F35" s="47">
        <v>20</v>
      </c>
      <c r="G35" s="50">
        <v>4</v>
      </c>
      <c r="H35" s="50">
        <f t="shared" si="4"/>
        <v>80</v>
      </c>
      <c r="I35" s="269"/>
      <c r="J35" s="275"/>
      <c r="K35" s="275"/>
      <c r="L35" s="102"/>
      <c r="M35" s="102"/>
      <c r="N35" s="269"/>
      <c r="O35" s="114"/>
      <c r="P35" s="251"/>
      <c r="Q35" s="251"/>
      <c r="R35" s="272"/>
      <c r="S35" s="251"/>
      <c r="T35" s="251"/>
      <c r="U35" s="251"/>
      <c r="V35" s="146"/>
      <c r="W35" s="146"/>
      <c r="X35" s="146"/>
      <c r="Y35" s="146"/>
      <c r="Z35" s="251"/>
      <c r="AA35" s="251"/>
      <c r="AB35" s="251"/>
      <c r="AC35" s="266"/>
      <c r="AD35" s="266"/>
      <c r="AE35" s="28">
        <v>25</v>
      </c>
      <c r="AF35" s="51">
        <v>900000</v>
      </c>
      <c r="AG35" s="28" t="s">
        <v>69</v>
      </c>
    </row>
    <row r="36" spans="1:33" ht="24" hidden="1" x14ac:dyDescent="0.2">
      <c r="A36" s="269"/>
      <c r="B36" s="28">
        <v>52450089</v>
      </c>
      <c r="C36" s="52" t="s">
        <v>72</v>
      </c>
      <c r="D36" s="53" t="s">
        <v>71</v>
      </c>
      <c r="E36" s="269"/>
      <c r="F36" s="47">
        <v>15</v>
      </c>
      <c r="G36" s="50">
        <v>4</v>
      </c>
      <c r="H36" s="50">
        <f t="shared" si="4"/>
        <v>60</v>
      </c>
      <c r="I36" s="269"/>
      <c r="J36" s="275"/>
      <c r="K36" s="275"/>
      <c r="L36" s="102"/>
      <c r="M36" s="102"/>
      <c r="N36" s="269"/>
      <c r="O36" s="114"/>
      <c r="P36" s="251"/>
      <c r="Q36" s="251"/>
      <c r="R36" s="272"/>
      <c r="S36" s="251"/>
      <c r="T36" s="251"/>
      <c r="U36" s="251"/>
      <c r="V36" s="146"/>
      <c r="W36" s="146"/>
      <c r="X36" s="146"/>
      <c r="Y36" s="146"/>
      <c r="Z36" s="251"/>
      <c r="AA36" s="251"/>
      <c r="AB36" s="251"/>
      <c r="AC36" s="266"/>
      <c r="AD36" s="266"/>
      <c r="AE36" s="28">
        <v>25</v>
      </c>
      <c r="AF36" s="51">
        <v>900000</v>
      </c>
      <c r="AG36" s="28" t="s">
        <v>69</v>
      </c>
    </row>
    <row r="37" spans="1:33" ht="24" hidden="1" x14ac:dyDescent="0.2">
      <c r="A37" s="269"/>
      <c r="B37" s="47">
        <v>52450092</v>
      </c>
      <c r="C37" s="52" t="s">
        <v>70</v>
      </c>
      <c r="D37" s="53" t="s">
        <v>73</v>
      </c>
      <c r="E37" s="269"/>
      <c r="F37" s="47">
        <v>25</v>
      </c>
      <c r="G37" s="50">
        <v>4</v>
      </c>
      <c r="H37" s="50">
        <f t="shared" si="4"/>
        <v>100</v>
      </c>
      <c r="I37" s="269"/>
      <c r="J37" s="275"/>
      <c r="K37" s="275"/>
      <c r="L37" s="102"/>
      <c r="M37" s="102"/>
      <c r="N37" s="269"/>
      <c r="O37" s="114"/>
      <c r="P37" s="251"/>
      <c r="Q37" s="251"/>
      <c r="R37" s="272"/>
      <c r="S37" s="251"/>
      <c r="T37" s="251"/>
      <c r="U37" s="251"/>
      <c r="V37" s="146"/>
      <c r="W37" s="146"/>
      <c r="X37" s="146"/>
      <c r="Y37" s="146"/>
      <c r="Z37" s="251"/>
      <c r="AA37" s="251"/>
      <c r="AB37" s="251"/>
      <c r="AC37" s="266"/>
      <c r="AD37" s="266"/>
      <c r="AE37" s="28">
        <v>25</v>
      </c>
      <c r="AF37" s="51">
        <v>900000</v>
      </c>
      <c r="AG37" s="28" t="s">
        <v>69</v>
      </c>
    </row>
    <row r="38" spans="1:33" ht="36" hidden="1" x14ac:dyDescent="0.2">
      <c r="A38" s="270"/>
      <c r="B38" s="28">
        <v>93530050</v>
      </c>
      <c r="C38" s="52" t="s">
        <v>72</v>
      </c>
      <c r="D38" s="49" t="s">
        <v>66</v>
      </c>
      <c r="E38" s="270"/>
      <c r="F38" s="47">
        <v>20</v>
      </c>
      <c r="G38" s="50">
        <v>4</v>
      </c>
      <c r="H38" s="50">
        <f t="shared" si="4"/>
        <v>80</v>
      </c>
      <c r="I38" s="270"/>
      <c r="J38" s="276"/>
      <c r="K38" s="276"/>
      <c r="L38" s="103"/>
      <c r="M38" s="103"/>
      <c r="N38" s="270"/>
      <c r="O38" s="115"/>
      <c r="P38" s="252"/>
      <c r="Q38" s="252"/>
      <c r="R38" s="273"/>
      <c r="S38" s="252"/>
      <c r="T38" s="252"/>
      <c r="U38" s="252"/>
      <c r="V38" s="147"/>
      <c r="W38" s="147"/>
      <c r="X38" s="147"/>
      <c r="Y38" s="147"/>
      <c r="Z38" s="252"/>
      <c r="AA38" s="252"/>
      <c r="AB38" s="252"/>
      <c r="AC38" s="267"/>
      <c r="AD38" s="267"/>
      <c r="AE38" s="28">
        <v>25</v>
      </c>
      <c r="AF38" s="51">
        <v>900000</v>
      </c>
      <c r="AG38" s="28" t="s">
        <v>69</v>
      </c>
    </row>
    <row r="39" spans="1:33" ht="36" hidden="1" x14ac:dyDescent="0.2">
      <c r="A39" s="149">
        <v>3</v>
      </c>
      <c r="B39" s="47">
        <v>63550048</v>
      </c>
      <c r="C39" s="55" t="s">
        <v>76</v>
      </c>
      <c r="D39" s="55" t="s">
        <v>77</v>
      </c>
      <c r="E39" s="261" t="s">
        <v>49</v>
      </c>
      <c r="F39" s="56">
        <v>15</v>
      </c>
      <c r="G39" s="57">
        <v>4</v>
      </c>
      <c r="H39" s="50">
        <f t="shared" si="0"/>
        <v>60</v>
      </c>
      <c r="I39" s="261" t="s">
        <v>50</v>
      </c>
      <c r="J39" s="227">
        <v>44733</v>
      </c>
      <c r="K39" s="154">
        <v>44911</v>
      </c>
      <c r="L39" s="110">
        <v>4500000</v>
      </c>
      <c r="M39" s="110">
        <f>AD39</f>
        <v>26400000.149999999</v>
      </c>
      <c r="N39" s="107" t="s">
        <v>78</v>
      </c>
      <c r="O39" s="104" t="s">
        <v>67</v>
      </c>
      <c r="P39" s="255" t="s">
        <v>79</v>
      </c>
      <c r="Q39" s="255" t="s">
        <v>80</v>
      </c>
      <c r="R39" s="256" t="s">
        <v>55</v>
      </c>
      <c r="S39" s="250"/>
      <c r="T39" s="250"/>
      <c r="U39" s="250"/>
      <c r="V39" s="161"/>
      <c r="W39" s="238"/>
      <c r="X39" s="238" t="s">
        <v>81</v>
      </c>
      <c r="Y39" s="238">
        <v>3154657</v>
      </c>
      <c r="Z39" s="241">
        <v>210</v>
      </c>
      <c r="AA39" s="244">
        <v>4</v>
      </c>
      <c r="AB39" s="244">
        <v>5.8666666999999997</v>
      </c>
      <c r="AC39" s="247">
        <f>L39</f>
        <v>4500000</v>
      </c>
      <c r="AD39" s="247">
        <f>AB39*AC39</f>
        <v>26400000.149999999</v>
      </c>
      <c r="AE39" s="28">
        <v>25</v>
      </c>
      <c r="AF39" s="51">
        <v>1500000</v>
      </c>
      <c r="AG39" s="28" t="s">
        <v>57</v>
      </c>
    </row>
    <row r="40" spans="1:33" ht="24" hidden="1" x14ac:dyDescent="0.2">
      <c r="A40" s="259"/>
      <c r="B40" s="47">
        <v>66210503</v>
      </c>
      <c r="C40" s="55" t="s">
        <v>82</v>
      </c>
      <c r="D40" s="55" t="s">
        <v>83</v>
      </c>
      <c r="E40" s="262"/>
      <c r="F40" s="56">
        <v>18</v>
      </c>
      <c r="G40" s="57">
        <v>4</v>
      </c>
      <c r="H40" s="50">
        <f t="shared" si="0"/>
        <v>72</v>
      </c>
      <c r="I40" s="262"/>
      <c r="J40" s="228"/>
      <c r="K40" s="155"/>
      <c r="L40" s="111"/>
      <c r="M40" s="111"/>
      <c r="N40" s="108"/>
      <c r="O40" s="105"/>
      <c r="P40" s="140"/>
      <c r="Q40" s="140"/>
      <c r="R40" s="257"/>
      <c r="S40" s="251"/>
      <c r="T40" s="251"/>
      <c r="U40" s="251"/>
      <c r="V40" s="253"/>
      <c r="W40" s="239"/>
      <c r="X40" s="239"/>
      <c r="Y40" s="239"/>
      <c r="Z40" s="242"/>
      <c r="AA40" s="245"/>
      <c r="AB40" s="245"/>
      <c r="AC40" s="248"/>
      <c r="AD40" s="248"/>
      <c r="AE40" s="28">
        <v>25</v>
      </c>
      <c r="AF40" s="51">
        <v>1500000</v>
      </c>
      <c r="AG40" s="28" t="s">
        <v>57</v>
      </c>
    </row>
    <row r="41" spans="1:33" ht="36" hidden="1" x14ac:dyDescent="0.2">
      <c r="A41" s="259"/>
      <c r="B41" s="47">
        <v>66210081</v>
      </c>
      <c r="C41" s="55" t="s">
        <v>84</v>
      </c>
      <c r="D41" s="55" t="s">
        <v>77</v>
      </c>
      <c r="E41" s="262"/>
      <c r="F41" s="56">
        <v>15</v>
      </c>
      <c r="G41" s="57">
        <v>4</v>
      </c>
      <c r="H41" s="50">
        <f t="shared" si="0"/>
        <v>60</v>
      </c>
      <c r="I41" s="262"/>
      <c r="J41" s="228"/>
      <c r="K41" s="155"/>
      <c r="L41" s="111"/>
      <c r="M41" s="111"/>
      <c r="N41" s="108"/>
      <c r="O41" s="106"/>
      <c r="P41" s="140"/>
      <c r="Q41" s="140"/>
      <c r="R41" s="257"/>
      <c r="S41" s="251"/>
      <c r="T41" s="251"/>
      <c r="U41" s="251"/>
      <c r="V41" s="253"/>
      <c r="W41" s="239"/>
      <c r="X41" s="239"/>
      <c r="Y41" s="239"/>
      <c r="Z41" s="242"/>
      <c r="AA41" s="245"/>
      <c r="AB41" s="245"/>
      <c r="AC41" s="248"/>
      <c r="AD41" s="248"/>
      <c r="AE41" s="28">
        <v>25</v>
      </c>
      <c r="AF41" s="51">
        <v>1500000</v>
      </c>
      <c r="AG41" s="28" t="s">
        <v>57</v>
      </c>
    </row>
    <row r="42" spans="1:33" ht="36" hidden="1" x14ac:dyDescent="0.2">
      <c r="A42" s="259"/>
      <c r="B42" s="47">
        <v>63550048</v>
      </c>
      <c r="C42" s="55" t="s">
        <v>76</v>
      </c>
      <c r="D42" s="55" t="s">
        <v>77</v>
      </c>
      <c r="E42" s="262"/>
      <c r="F42" s="56">
        <v>15</v>
      </c>
      <c r="G42" s="57">
        <v>4</v>
      </c>
      <c r="H42" s="50">
        <f t="shared" si="0"/>
        <v>60</v>
      </c>
      <c r="I42" s="262"/>
      <c r="J42" s="228"/>
      <c r="K42" s="155"/>
      <c r="L42" s="111"/>
      <c r="M42" s="111"/>
      <c r="N42" s="108"/>
      <c r="O42" s="104" t="s">
        <v>144</v>
      </c>
      <c r="P42" s="140"/>
      <c r="Q42" s="140"/>
      <c r="R42" s="257"/>
      <c r="S42" s="251"/>
      <c r="T42" s="251"/>
      <c r="U42" s="251"/>
      <c r="V42" s="253"/>
      <c r="W42" s="239"/>
      <c r="X42" s="239"/>
      <c r="Y42" s="239"/>
      <c r="Z42" s="242"/>
      <c r="AA42" s="245"/>
      <c r="AB42" s="245"/>
      <c r="AC42" s="248"/>
      <c r="AD42" s="248"/>
      <c r="AE42" s="28">
        <v>25</v>
      </c>
      <c r="AF42" s="51">
        <v>1500000</v>
      </c>
      <c r="AG42" s="28" t="s">
        <v>57</v>
      </c>
    </row>
    <row r="43" spans="1:33" ht="24" hidden="1" x14ac:dyDescent="0.2">
      <c r="A43" s="259"/>
      <c r="B43" s="47">
        <v>66210503</v>
      </c>
      <c r="C43" s="55" t="s">
        <v>82</v>
      </c>
      <c r="D43" s="55" t="s">
        <v>83</v>
      </c>
      <c r="E43" s="262"/>
      <c r="F43" s="56">
        <v>18</v>
      </c>
      <c r="G43" s="57">
        <v>4</v>
      </c>
      <c r="H43" s="50">
        <f t="shared" si="0"/>
        <v>72</v>
      </c>
      <c r="I43" s="262"/>
      <c r="J43" s="228"/>
      <c r="K43" s="155"/>
      <c r="L43" s="111"/>
      <c r="M43" s="111"/>
      <c r="N43" s="108"/>
      <c r="O43" s="105"/>
      <c r="P43" s="140"/>
      <c r="Q43" s="140"/>
      <c r="R43" s="257"/>
      <c r="S43" s="251"/>
      <c r="T43" s="251"/>
      <c r="U43" s="251"/>
      <c r="V43" s="253"/>
      <c r="W43" s="239"/>
      <c r="X43" s="239"/>
      <c r="Y43" s="239"/>
      <c r="Z43" s="242"/>
      <c r="AA43" s="245"/>
      <c r="AB43" s="245"/>
      <c r="AC43" s="248"/>
      <c r="AD43" s="248"/>
      <c r="AE43" s="28">
        <v>25</v>
      </c>
      <c r="AF43" s="51">
        <v>1500000</v>
      </c>
      <c r="AG43" s="28" t="s">
        <v>57</v>
      </c>
    </row>
    <row r="44" spans="1:33" ht="36" hidden="1" x14ac:dyDescent="0.2">
      <c r="A44" s="259"/>
      <c r="B44" s="47">
        <v>66210081</v>
      </c>
      <c r="C44" s="55" t="s">
        <v>84</v>
      </c>
      <c r="D44" s="55" t="s">
        <v>77</v>
      </c>
      <c r="E44" s="262"/>
      <c r="F44" s="56">
        <v>15</v>
      </c>
      <c r="G44" s="57">
        <v>4</v>
      </c>
      <c r="H44" s="50">
        <f t="shared" si="0"/>
        <v>60</v>
      </c>
      <c r="I44" s="262"/>
      <c r="J44" s="228"/>
      <c r="K44" s="155"/>
      <c r="L44" s="111"/>
      <c r="M44" s="111"/>
      <c r="N44" s="108"/>
      <c r="O44" s="106"/>
      <c r="P44" s="140"/>
      <c r="Q44" s="140"/>
      <c r="R44" s="257"/>
      <c r="S44" s="251"/>
      <c r="T44" s="251"/>
      <c r="U44" s="251"/>
      <c r="V44" s="253"/>
      <c r="W44" s="239"/>
      <c r="X44" s="239"/>
      <c r="Y44" s="239"/>
      <c r="Z44" s="242"/>
      <c r="AA44" s="245"/>
      <c r="AB44" s="245"/>
      <c r="AC44" s="248"/>
      <c r="AD44" s="248"/>
      <c r="AE44" s="28">
        <v>25</v>
      </c>
      <c r="AF44" s="51">
        <v>1500000</v>
      </c>
      <c r="AG44" s="28" t="s">
        <v>57</v>
      </c>
    </row>
    <row r="45" spans="1:33" ht="36" hidden="1" x14ac:dyDescent="0.2">
      <c r="A45" s="259"/>
      <c r="B45" s="47">
        <v>63550048</v>
      </c>
      <c r="C45" s="55" t="s">
        <v>76</v>
      </c>
      <c r="D45" s="55" t="s">
        <v>77</v>
      </c>
      <c r="E45" s="262"/>
      <c r="F45" s="56">
        <v>15</v>
      </c>
      <c r="G45" s="57">
        <v>4</v>
      </c>
      <c r="H45" s="50">
        <f t="shared" si="0"/>
        <v>60</v>
      </c>
      <c r="I45" s="262"/>
      <c r="J45" s="228"/>
      <c r="K45" s="155"/>
      <c r="L45" s="111"/>
      <c r="M45" s="111"/>
      <c r="N45" s="108"/>
      <c r="O45" s="104" t="s">
        <v>75</v>
      </c>
      <c r="P45" s="140"/>
      <c r="Q45" s="140"/>
      <c r="R45" s="257"/>
      <c r="S45" s="251"/>
      <c r="T45" s="251"/>
      <c r="U45" s="251"/>
      <c r="V45" s="253"/>
      <c r="W45" s="239"/>
      <c r="X45" s="239"/>
      <c r="Y45" s="239"/>
      <c r="Z45" s="242"/>
      <c r="AA45" s="245"/>
      <c r="AB45" s="245"/>
      <c r="AC45" s="248"/>
      <c r="AD45" s="248"/>
      <c r="AE45" s="28">
        <v>25</v>
      </c>
      <c r="AF45" s="51">
        <v>1500000</v>
      </c>
      <c r="AG45" s="28" t="s">
        <v>57</v>
      </c>
    </row>
    <row r="46" spans="1:33" ht="24" hidden="1" x14ac:dyDescent="0.2">
      <c r="A46" s="259"/>
      <c r="B46" s="47">
        <v>66210503</v>
      </c>
      <c r="C46" s="55" t="s">
        <v>82</v>
      </c>
      <c r="D46" s="55" t="s">
        <v>83</v>
      </c>
      <c r="E46" s="262"/>
      <c r="F46" s="56">
        <v>18</v>
      </c>
      <c r="G46" s="57">
        <v>4</v>
      </c>
      <c r="H46" s="50">
        <f t="shared" si="0"/>
        <v>72</v>
      </c>
      <c r="I46" s="262"/>
      <c r="J46" s="228"/>
      <c r="K46" s="155"/>
      <c r="L46" s="111"/>
      <c r="M46" s="111"/>
      <c r="N46" s="108"/>
      <c r="O46" s="105"/>
      <c r="P46" s="140"/>
      <c r="Q46" s="140"/>
      <c r="R46" s="257"/>
      <c r="S46" s="251"/>
      <c r="T46" s="251"/>
      <c r="U46" s="251"/>
      <c r="V46" s="253"/>
      <c r="W46" s="239"/>
      <c r="X46" s="239"/>
      <c r="Y46" s="239"/>
      <c r="Z46" s="242"/>
      <c r="AA46" s="245"/>
      <c r="AB46" s="245"/>
      <c r="AC46" s="248"/>
      <c r="AD46" s="248"/>
      <c r="AE46" s="28">
        <v>25</v>
      </c>
      <c r="AF46" s="51">
        <v>1500000</v>
      </c>
      <c r="AG46" s="28" t="s">
        <v>57</v>
      </c>
    </row>
    <row r="47" spans="1:33" ht="36" hidden="1" x14ac:dyDescent="0.2">
      <c r="A47" s="259"/>
      <c r="B47" s="47">
        <v>66210081</v>
      </c>
      <c r="C47" s="55" t="s">
        <v>84</v>
      </c>
      <c r="D47" s="55" t="s">
        <v>77</v>
      </c>
      <c r="E47" s="262"/>
      <c r="F47" s="56">
        <v>15</v>
      </c>
      <c r="G47" s="57">
        <v>4</v>
      </c>
      <c r="H47" s="50">
        <f t="shared" si="0"/>
        <v>60</v>
      </c>
      <c r="I47" s="262"/>
      <c r="J47" s="228"/>
      <c r="K47" s="155"/>
      <c r="L47" s="111"/>
      <c r="M47" s="111"/>
      <c r="N47" s="108"/>
      <c r="O47" s="105"/>
      <c r="P47" s="140"/>
      <c r="Q47" s="140"/>
      <c r="R47" s="257"/>
      <c r="S47" s="251"/>
      <c r="T47" s="251"/>
      <c r="U47" s="251"/>
      <c r="V47" s="253"/>
      <c r="W47" s="239"/>
      <c r="X47" s="239"/>
      <c r="Y47" s="239"/>
      <c r="Z47" s="242"/>
      <c r="AA47" s="245"/>
      <c r="AB47" s="245"/>
      <c r="AC47" s="248"/>
      <c r="AD47" s="248"/>
      <c r="AE47" s="28">
        <v>25</v>
      </c>
      <c r="AF47" s="51">
        <v>1500000</v>
      </c>
      <c r="AG47" s="28" t="s">
        <v>57</v>
      </c>
    </row>
    <row r="48" spans="1:33" ht="36" hidden="1" x14ac:dyDescent="0.2">
      <c r="A48" s="259"/>
      <c r="B48" s="47">
        <v>63550048</v>
      </c>
      <c r="C48" s="55" t="s">
        <v>76</v>
      </c>
      <c r="D48" s="55" t="s">
        <v>77</v>
      </c>
      <c r="E48" s="262"/>
      <c r="F48" s="56">
        <v>15</v>
      </c>
      <c r="G48" s="57">
        <v>4</v>
      </c>
      <c r="H48" s="50">
        <f t="shared" si="0"/>
        <v>60</v>
      </c>
      <c r="I48" s="262"/>
      <c r="J48" s="228"/>
      <c r="K48" s="155"/>
      <c r="L48" s="111"/>
      <c r="M48" s="111"/>
      <c r="N48" s="108"/>
      <c r="O48" s="105"/>
      <c r="P48" s="140"/>
      <c r="Q48" s="140"/>
      <c r="R48" s="257"/>
      <c r="S48" s="251"/>
      <c r="T48" s="251"/>
      <c r="U48" s="251"/>
      <c r="V48" s="253"/>
      <c r="W48" s="239"/>
      <c r="X48" s="239"/>
      <c r="Y48" s="239"/>
      <c r="Z48" s="242"/>
      <c r="AA48" s="245"/>
      <c r="AB48" s="245"/>
      <c r="AC48" s="248"/>
      <c r="AD48" s="248"/>
      <c r="AE48" s="28">
        <v>25</v>
      </c>
      <c r="AF48" s="51">
        <v>1500000</v>
      </c>
      <c r="AG48" s="28" t="s">
        <v>57</v>
      </c>
    </row>
    <row r="49" spans="1:33" ht="24" hidden="1" x14ac:dyDescent="0.2">
      <c r="A49" s="259"/>
      <c r="B49" s="47">
        <v>66210503</v>
      </c>
      <c r="C49" s="55" t="s">
        <v>82</v>
      </c>
      <c r="D49" s="55" t="s">
        <v>83</v>
      </c>
      <c r="E49" s="262"/>
      <c r="F49" s="56">
        <v>18</v>
      </c>
      <c r="G49" s="57">
        <v>4</v>
      </c>
      <c r="H49" s="50">
        <f t="shared" si="0"/>
        <v>72</v>
      </c>
      <c r="I49" s="262"/>
      <c r="J49" s="228"/>
      <c r="K49" s="155"/>
      <c r="L49" s="111"/>
      <c r="M49" s="111"/>
      <c r="N49" s="108"/>
      <c r="O49" s="105"/>
      <c r="P49" s="140"/>
      <c r="Q49" s="140"/>
      <c r="R49" s="257"/>
      <c r="S49" s="251"/>
      <c r="T49" s="251"/>
      <c r="U49" s="251"/>
      <c r="V49" s="253"/>
      <c r="W49" s="239"/>
      <c r="X49" s="239"/>
      <c r="Y49" s="239"/>
      <c r="Z49" s="242"/>
      <c r="AA49" s="245"/>
      <c r="AB49" s="245"/>
      <c r="AC49" s="248"/>
      <c r="AD49" s="248"/>
      <c r="AE49" s="28">
        <v>25</v>
      </c>
      <c r="AF49" s="51">
        <v>1500000</v>
      </c>
      <c r="AG49" s="28" t="s">
        <v>57</v>
      </c>
    </row>
    <row r="50" spans="1:33" ht="36" hidden="1" x14ac:dyDescent="0.2">
      <c r="A50" s="259"/>
      <c r="B50" s="47">
        <v>66210081</v>
      </c>
      <c r="C50" s="55" t="s">
        <v>84</v>
      </c>
      <c r="D50" s="55" t="s">
        <v>77</v>
      </c>
      <c r="E50" s="262"/>
      <c r="F50" s="56">
        <v>15</v>
      </c>
      <c r="G50" s="57">
        <v>4</v>
      </c>
      <c r="H50" s="50">
        <f t="shared" si="0"/>
        <v>60</v>
      </c>
      <c r="I50" s="262"/>
      <c r="J50" s="228"/>
      <c r="K50" s="155"/>
      <c r="L50" s="111"/>
      <c r="M50" s="111"/>
      <c r="N50" s="108"/>
      <c r="O50" s="105"/>
      <c r="P50" s="140"/>
      <c r="Q50" s="140"/>
      <c r="R50" s="257"/>
      <c r="S50" s="251"/>
      <c r="T50" s="251"/>
      <c r="U50" s="251"/>
      <c r="V50" s="253"/>
      <c r="W50" s="239"/>
      <c r="X50" s="239"/>
      <c r="Y50" s="239"/>
      <c r="Z50" s="242"/>
      <c r="AA50" s="245"/>
      <c r="AB50" s="245"/>
      <c r="AC50" s="248"/>
      <c r="AD50" s="248"/>
      <c r="AE50" s="28">
        <v>25</v>
      </c>
      <c r="AF50" s="51">
        <v>1500000</v>
      </c>
      <c r="AG50" s="28" t="s">
        <v>57</v>
      </c>
    </row>
    <row r="51" spans="1:33" ht="24" hidden="1" x14ac:dyDescent="0.2">
      <c r="A51" s="260"/>
      <c r="B51" s="47">
        <v>66210503</v>
      </c>
      <c r="C51" s="55" t="s">
        <v>82</v>
      </c>
      <c r="D51" s="55" t="s">
        <v>83</v>
      </c>
      <c r="E51" s="263"/>
      <c r="F51" s="56">
        <v>18</v>
      </c>
      <c r="G51" s="57">
        <v>4</v>
      </c>
      <c r="H51" s="50">
        <f t="shared" si="0"/>
        <v>72</v>
      </c>
      <c r="I51" s="263"/>
      <c r="J51" s="229"/>
      <c r="K51" s="156"/>
      <c r="L51" s="112"/>
      <c r="M51" s="112"/>
      <c r="N51" s="109"/>
      <c r="O51" s="106"/>
      <c r="P51" s="141"/>
      <c r="Q51" s="141"/>
      <c r="R51" s="258"/>
      <c r="S51" s="252"/>
      <c r="T51" s="252"/>
      <c r="U51" s="252"/>
      <c r="V51" s="254"/>
      <c r="W51" s="240"/>
      <c r="X51" s="240"/>
      <c r="Y51" s="240"/>
      <c r="Z51" s="243"/>
      <c r="AA51" s="246"/>
      <c r="AB51" s="246"/>
      <c r="AC51" s="249"/>
      <c r="AD51" s="249"/>
      <c r="AE51" s="28">
        <v>25</v>
      </c>
      <c r="AF51" s="51">
        <v>1500000</v>
      </c>
      <c r="AG51" s="28" t="s">
        <v>57</v>
      </c>
    </row>
    <row r="52" spans="1:33" s="64" customFormat="1" ht="24" x14ac:dyDescent="0.2">
      <c r="A52" s="233">
        <v>4</v>
      </c>
      <c r="B52" s="58">
        <v>73310023</v>
      </c>
      <c r="C52" s="59" t="s">
        <v>85</v>
      </c>
      <c r="D52" s="59" t="s">
        <v>86</v>
      </c>
      <c r="E52" s="234" t="s">
        <v>49</v>
      </c>
      <c r="F52" s="60">
        <v>24</v>
      </c>
      <c r="G52" s="61">
        <v>4</v>
      </c>
      <c r="H52" s="62">
        <f t="shared" si="0"/>
        <v>96</v>
      </c>
      <c r="I52" s="234" t="s">
        <v>50</v>
      </c>
      <c r="J52" s="235">
        <v>44758</v>
      </c>
      <c r="K52" s="189">
        <v>44911</v>
      </c>
      <c r="L52" s="138">
        <v>4500000</v>
      </c>
      <c r="M52" s="138">
        <f>AD52</f>
        <v>22500000</v>
      </c>
      <c r="N52" s="139" t="s">
        <v>87</v>
      </c>
      <c r="O52" s="120" t="s">
        <v>67</v>
      </c>
      <c r="P52" s="175" t="s">
        <v>88</v>
      </c>
      <c r="Q52" s="175" t="s">
        <v>89</v>
      </c>
      <c r="R52" s="232" t="s">
        <v>55</v>
      </c>
      <c r="S52" s="175"/>
      <c r="T52" s="175"/>
      <c r="U52" s="175"/>
      <c r="V52" s="160"/>
      <c r="W52" s="160"/>
      <c r="X52" s="160" t="s">
        <v>148</v>
      </c>
      <c r="Y52" s="160">
        <v>3280470</v>
      </c>
      <c r="Z52" s="230">
        <v>206</v>
      </c>
      <c r="AA52" s="167">
        <v>4</v>
      </c>
      <c r="AB52" s="167">
        <v>5</v>
      </c>
      <c r="AC52" s="231">
        <f>L52</f>
        <v>4500000</v>
      </c>
      <c r="AD52" s="231">
        <f>AB52*AC52</f>
        <v>22500000</v>
      </c>
      <c r="AE52" s="58">
        <v>25</v>
      </c>
      <c r="AF52" s="63">
        <v>900000</v>
      </c>
      <c r="AG52" s="58" t="s">
        <v>90</v>
      </c>
    </row>
    <row r="53" spans="1:33" s="64" customFormat="1" ht="24" x14ac:dyDescent="0.2">
      <c r="A53" s="233"/>
      <c r="B53" s="58">
        <v>76130592</v>
      </c>
      <c r="C53" s="59" t="s">
        <v>91</v>
      </c>
      <c r="D53" s="59" t="s">
        <v>92</v>
      </c>
      <c r="E53" s="234"/>
      <c r="F53" s="60">
        <v>15</v>
      </c>
      <c r="G53" s="61">
        <v>4</v>
      </c>
      <c r="H53" s="62">
        <f t="shared" si="0"/>
        <v>60</v>
      </c>
      <c r="I53" s="234"/>
      <c r="J53" s="236"/>
      <c r="K53" s="190"/>
      <c r="L53" s="138"/>
      <c r="M53" s="138"/>
      <c r="N53" s="139"/>
      <c r="O53" s="121"/>
      <c r="P53" s="175"/>
      <c r="Q53" s="175"/>
      <c r="R53" s="232"/>
      <c r="S53" s="175"/>
      <c r="T53" s="175"/>
      <c r="U53" s="175"/>
      <c r="V53" s="160"/>
      <c r="W53" s="160"/>
      <c r="X53" s="160"/>
      <c r="Y53" s="160"/>
      <c r="Z53" s="230"/>
      <c r="AA53" s="167"/>
      <c r="AB53" s="167"/>
      <c r="AC53" s="231"/>
      <c r="AD53" s="231"/>
      <c r="AE53" s="58">
        <v>25</v>
      </c>
      <c r="AF53" s="63">
        <v>900000</v>
      </c>
      <c r="AG53" s="58" t="s">
        <v>90</v>
      </c>
    </row>
    <row r="54" spans="1:33" s="64" customFormat="1" ht="36" x14ac:dyDescent="0.2">
      <c r="A54" s="233"/>
      <c r="B54" s="58">
        <v>72310253</v>
      </c>
      <c r="C54" s="59" t="s">
        <v>93</v>
      </c>
      <c r="D54" s="59" t="s">
        <v>94</v>
      </c>
      <c r="E54" s="234"/>
      <c r="F54" s="60">
        <v>10</v>
      </c>
      <c r="G54" s="61">
        <v>4</v>
      </c>
      <c r="H54" s="62">
        <f t="shared" si="0"/>
        <v>40</v>
      </c>
      <c r="I54" s="234"/>
      <c r="J54" s="236"/>
      <c r="K54" s="190"/>
      <c r="L54" s="138"/>
      <c r="M54" s="138"/>
      <c r="N54" s="139"/>
      <c r="O54" s="122"/>
      <c r="P54" s="175"/>
      <c r="Q54" s="175"/>
      <c r="R54" s="232"/>
      <c r="S54" s="175"/>
      <c r="T54" s="175"/>
      <c r="U54" s="175"/>
      <c r="V54" s="160"/>
      <c r="W54" s="160"/>
      <c r="X54" s="160"/>
      <c r="Y54" s="160"/>
      <c r="Z54" s="230"/>
      <c r="AA54" s="167"/>
      <c r="AB54" s="167"/>
      <c r="AC54" s="231"/>
      <c r="AD54" s="231"/>
      <c r="AE54" s="58">
        <v>25</v>
      </c>
      <c r="AF54" s="63">
        <v>900000</v>
      </c>
      <c r="AG54" s="58" t="s">
        <v>90</v>
      </c>
    </row>
    <row r="55" spans="1:33" s="64" customFormat="1" ht="24" x14ac:dyDescent="0.2">
      <c r="A55" s="233"/>
      <c r="B55" s="58">
        <v>73310023</v>
      </c>
      <c r="C55" s="59" t="s">
        <v>85</v>
      </c>
      <c r="D55" s="59" t="s">
        <v>86</v>
      </c>
      <c r="E55" s="234"/>
      <c r="F55" s="60">
        <v>24</v>
      </c>
      <c r="G55" s="61">
        <v>4</v>
      </c>
      <c r="H55" s="62">
        <f t="shared" si="0"/>
        <v>96</v>
      </c>
      <c r="I55" s="234"/>
      <c r="J55" s="236"/>
      <c r="K55" s="190"/>
      <c r="L55" s="138"/>
      <c r="M55" s="138"/>
      <c r="N55" s="139"/>
      <c r="O55" s="120" t="s">
        <v>75</v>
      </c>
      <c r="P55" s="175"/>
      <c r="Q55" s="175"/>
      <c r="R55" s="232"/>
      <c r="S55" s="175"/>
      <c r="T55" s="175"/>
      <c r="U55" s="175"/>
      <c r="V55" s="160"/>
      <c r="W55" s="160"/>
      <c r="X55" s="160"/>
      <c r="Y55" s="160"/>
      <c r="Z55" s="230"/>
      <c r="AA55" s="167"/>
      <c r="AB55" s="167"/>
      <c r="AC55" s="231"/>
      <c r="AD55" s="231"/>
      <c r="AE55" s="58">
        <v>25</v>
      </c>
      <c r="AF55" s="63">
        <v>900000</v>
      </c>
      <c r="AG55" s="58" t="s">
        <v>90</v>
      </c>
    </row>
    <row r="56" spans="1:33" s="64" customFormat="1" ht="24" x14ac:dyDescent="0.2">
      <c r="A56" s="233"/>
      <c r="B56" s="58">
        <v>76130592</v>
      </c>
      <c r="C56" s="59" t="s">
        <v>91</v>
      </c>
      <c r="D56" s="59" t="s">
        <v>92</v>
      </c>
      <c r="E56" s="234"/>
      <c r="F56" s="60">
        <v>15</v>
      </c>
      <c r="G56" s="61">
        <v>4</v>
      </c>
      <c r="H56" s="62">
        <f t="shared" si="0"/>
        <v>60</v>
      </c>
      <c r="I56" s="234"/>
      <c r="J56" s="236"/>
      <c r="K56" s="190"/>
      <c r="L56" s="138"/>
      <c r="M56" s="138"/>
      <c r="N56" s="139"/>
      <c r="O56" s="121"/>
      <c r="P56" s="175"/>
      <c r="Q56" s="175"/>
      <c r="R56" s="232"/>
      <c r="S56" s="175"/>
      <c r="T56" s="175"/>
      <c r="U56" s="175"/>
      <c r="V56" s="160"/>
      <c r="W56" s="160"/>
      <c r="X56" s="160"/>
      <c r="Y56" s="160"/>
      <c r="Z56" s="230"/>
      <c r="AA56" s="167"/>
      <c r="AB56" s="167"/>
      <c r="AC56" s="231"/>
      <c r="AD56" s="231"/>
      <c r="AE56" s="58">
        <v>25</v>
      </c>
      <c r="AF56" s="63">
        <v>900000</v>
      </c>
      <c r="AG56" s="58" t="s">
        <v>90</v>
      </c>
    </row>
    <row r="57" spans="1:33" s="64" customFormat="1" ht="36" x14ac:dyDescent="0.2">
      <c r="A57" s="233"/>
      <c r="B57" s="58">
        <v>72310253</v>
      </c>
      <c r="C57" s="59" t="s">
        <v>93</v>
      </c>
      <c r="D57" s="59" t="s">
        <v>94</v>
      </c>
      <c r="E57" s="234"/>
      <c r="F57" s="60">
        <v>10</v>
      </c>
      <c r="G57" s="61">
        <v>4</v>
      </c>
      <c r="H57" s="62">
        <f t="shared" si="0"/>
        <v>40</v>
      </c>
      <c r="I57" s="234"/>
      <c r="J57" s="236"/>
      <c r="K57" s="190"/>
      <c r="L57" s="138"/>
      <c r="M57" s="138"/>
      <c r="N57" s="139"/>
      <c r="O57" s="121"/>
      <c r="P57" s="175"/>
      <c r="Q57" s="175"/>
      <c r="R57" s="232"/>
      <c r="S57" s="175"/>
      <c r="T57" s="175"/>
      <c r="U57" s="175"/>
      <c r="V57" s="160"/>
      <c r="W57" s="160"/>
      <c r="X57" s="160"/>
      <c r="Y57" s="160"/>
      <c r="Z57" s="230"/>
      <c r="AA57" s="167"/>
      <c r="AB57" s="167"/>
      <c r="AC57" s="231"/>
      <c r="AD57" s="231"/>
      <c r="AE57" s="58">
        <v>25</v>
      </c>
      <c r="AF57" s="63">
        <v>900000</v>
      </c>
      <c r="AG57" s="58" t="s">
        <v>90</v>
      </c>
    </row>
    <row r="58" spans="1:33" s="64" customFormat="1" ht="24" x14ac:dyDescent="0.2">
      <c r="A58" s="233"/>
      <c r="B58" s="58">
        <v>73310023</v>
      </c>
      <c r="C58" s="59" t="s">
        <v>85</v>
      </c>
      <c r="D58" s="59" t="s">
        <v>86</v>
      </c>
      <c r="E58" s="234"/>
      <c r="F58" s="60">
        <v>24</v>
      </c>
      <c r="G58" s="61">
        <v>4</v>
      </c>
      <c r="H58" s="62">
        <f t="shared" si="0"/>
        <v>96</v>
      </c>
      <c r="I58" s="234"/>
      <c r="J58" s="236"/>
      <c r="K58" s="190"/>
      <c r="L58" s="138"/>
      <c r="M58" s="138"/>
      <c r="N58" s="139"/>
      <c r="O58" s="121"/>
      <c r="P58" s="175"/>
      <c r="Q58" s="175"/>
      <c r="R58" s="232"/>
      <c r="S58" s="175"/>
      <c r="T58" s="175"/>
      <c r="U58" s="175"/>
      <c r="V58" s="160"/>
      <c r="W58" s="160"/>
      <c r="X58" s="160"/>
      <c r="Y58" s="160"/>
      <c r="Z58" s="230"/>
      <c r="AA58" s="167"/>
      <c r="AB58" s="167"/>
      <c r="AC58" s="231"/>
      <c r="AD58" s="231"/>
      <c r="AE58" s="58">
        <v>25</v>
      </c>
      <c r="AF58" s="63">
        <v>900000</v>
      </c>
      <c r="AG58" s="58" t="s">
        <v>90</v>
      </c>
    </row>
    <row r="59" spans="1:33" s="64" customFormat="1" ht="39" customHeight="1" x14ac:dyDescent="0.2">
      <c r="A59" s="233"/>
      <c r="B59" s="58">
        <v>76130592</v>
      </c>
      <c r="C59" s="59" t="s">
        <v>91</v>
      </c>
      <c r="D59" s="59" t="s">
        <v>92</v>
      </c>
      <c r="E59" s="234"/>
      <c r="F59" s="60">
        <v>15</v>
      </c>
      <c r="G59" s="61">
        <v>4</v>
      </c>
      <c r="H59" s="62">
        <f t="shared" si="0"/>
        <v>60</v>
      </c>
      <c r="I59" s="234"/>
      <c r="J59" s="236"/>
      <c r="K59" s="190"/>
      <c r="L59" s="138"/>
      <c r="M59" s="138"/>
      <c r="N59" s="139"/>
      <c r="O59" s="121"/>
      <c r="P59" s="175"/>
      <c r="Q59" s="175"/>
      <c r="R59" s="232"/>
      <c r="S59" s="175"/>
      <c r="T59" s="175"/>
      <c r="U59" s="175"/>
      <c r="V59" s="160"/>
      <c r="W59" s="160"/>
      <c r="X59" s="160"/>
      <c r="Y59" s="160"/>
      <c r="Z59" s="230"/>
      <c r="AA59" s="167"/>
      <c r="AB59" s="167"/>
      <c r="AC59" s="231"/>
      <c r="AD59" s="231"/>
      <c r="AE59" s="58">
        <v>25</v>
      </c>
      <c r="AF59" s="63">
        <v>900000</v>
      </c>
      <c r="AG59" s="58" t="s">
        <v>90</v>
      </c>
    </row>
    <row r="60" spans="1:33" s="64" customFormat="1" ht="36" x14ac:dyDescent="0.2">
      <c r="A60" s="233"/>
      <c r="B60" s="58">
        <v>72310253</v>
      </c>
      <c r="C60" s="59" t="s">
        <v>93</v>
      </c>
      <c r="D60" s="59" t="s">
        <v>94</v>
      </c>
      <c r="E60" s="234"/>
      <c r="F60" s="60">
        <v>10</v>
      </c>
      <c r="G60" s="61">
        <v>4</v>
      </c>
      <c r="H60" s="62">
        <f t="shared" si="0"/>
        <v>40</v>
      </c>
      <c r="I60" s="234"/>
      <c r="J60" s="236"/>
      <c r="K60" s="190"/>
      <c r="L60" s="138"/>
      <c r="M60" s="138"/>
      <c r="N60" s="139"/>
      <c r="O60" s="122"/>
      <c r="P60" s="175"/>
      <c r="Q60" s="175"/>
      <c r="R60" s="232"/>
      <c r="S60" s="175"/>
      <c r="T60" s="175"/>
      <c r="U60" s="175"/>
      <c r="V60" s="160"/>
      <c r="W60" s="160"/>
      <c r="X60" s="160"/>
      <c r="Y60" s="160"/>
      <c r="Z60" s="230"/>
      <c r="AA60" s="167"/>
      <c r="AB60" s="167"/>
      <c r="AC60" s="231"/>
      <c r="AD60" s="231"/>
      <c r="AE60" s="58">
        <v>25</v>
      </c>
      <c r="AF60" s="63">
        <v>900000</v>
      </c>
      <c r="AG60" s="58" t="s">
        <v>90</v>
      </c>
    </row>
    <row r="61" spans="1:33" s="64" customFormat="1" ht="24" x14ac:dyDescent="0.2">
      <c r="A61" s="233"/>
      <c r="B61" s="58">
        <v>73310023</v>
      </c>
      <c r="C61" s="59" t="s">
        <v>85</v>
      </c>
      <c r="D61" s="59" t="s">
        <v>86</v>
      </c>
      <c r="E61" s="234"/>
      <c r="F61" s="60">
        <v>24</v>
      </c>
      <c r="G61" s="61">
        <v>4</v>
      </c>
      <c r="H61" s="62">
        <f t="shared" si="0"/>
        <v>96</v>
      </c>
      <c r="I61" s="234"/>
      <c r="J61" s="236"/>
      <c r="K61" s="190"/>
      <c r="L61" s="138"/>
      <c r="M61" s="138"/>
      <c r="N61" s="139"/>
      <c r="O61" s="120" t="s">
        <v>144</v>
      </c>
      <c r="P61" s="175"/>
      <c r="Q61" s="175"/>
      <c r="R61" s="232"/>
      <c r="S61" s="175"/>
      <c r="T61" s="175"/>
      <c r="U61" s="175"/>
      <c r="V61" s="160"/>
      <c r="W61" s="160"/>
      <c r="X61" s="160"/>
      <c r="Y61" s="160"/>
      <c r="Z61" s="230"/>
      <c r="AA61" s="167"/>
      <c r="AB61" s="167"/>
      <c r="AC61" s="231"/>
      <c r="AD61" s="231"/>
      <c r="AE61" s="58">
        <v>25</v>
      </c>
      <c r="AF61" s="63">
        <v>900000</v>
      </c>
      <c r="AG61" s="58" t="s">
        <v>90</v>
      </c>
    </row>
    <row r="62" spans="1:33" s="64" customFormat="1" ht="42.75" customHeight="1" x14ac:dyDescent="0.2">
      <c r="A62" s="233"/>
      <c r="B62" s="58">
        <v>76130592</v>
      </c>
      <c r="C62" s="59" t="s">
        <v>91</v>
      </c>
      <c r="D62" s="59" t="s">
        <v>92</v>
      </c>
      <c r="E62" s="234"/>
      <c r="F62" s="60">
        <v>15</v>
      </c>
      <c r="G62" s="61">
        <v>4</v>
      </c>
      <c r="H62" s="62">
        <f t="shared" si="0"/>
        <v>60</v>
      </c>
      <c r="I62" s="234"/>
      <c r="J62" s="236"/>
      <c r="K62" s="190"/>
      <c r="L62" s="138"/>
      <c r="M62" s="138"/>
      <c r="N62" s="139"/>
      <c r="O62" s="121"/>
      <c r="P62" s="175"/>
      <c r="Q62" s="175"/>
      <c r="R62" s="232"/>
      <c r="S62" s="175"/>
      <c r="T62" s="175"/>
      <c r="U62" s="175"/>
      <c r="V62" s="160"/>
      <c r="W62" s="160"/>
      <c r="X62" s="160"/>
      <c r="Y62" s="160"/>
      <c r="Z62" s="230"/>
      <c r="AA62" s="167"/>
      <c r="AB62" s="167"/>
      <c r="AC62" s="231"/>
      <c r="AD62" s="231"/>
      <c r="AE62" s="58">
        <v>25</v>
      </c>
      <c r="AF62" s="63">
        <v>900000</v>
      </c>
      <c r="AG62" s="58" t="s">
        <v>90</v>
      </c>
    </row>
    <row r="63" spans="1:33" s="64" customFormat="1" ht="39.75" customHeight="1" x14ac:dyDescent="0.2">
      <c r="A63" s="233"/>
      <c r="B63" s="58">
        <v>72310253</v>
      </c>
      <c r="C63" s="59" t="s">
        <v>93</v>
      </c>
      <c r="D63" s="59" t="s">
        <v>94</v>
      </c>
      <c r="E63" s="234"/>
      <c r="F63" s="60">
        <v>10</v>
      </c>
      <c r="G63" s="61">
        <v>4</v>
      </c>
      <c r="H63" s="62">
        <f t="shared" si="0"/>
        <v>40</v>
      </c>
      <c r="I63" s="234"/>
      <c r="J63" s="236"/>
      <c r="K63" s="190"/>
      <c r="L63" s="138"/>
      <c r="M63" s="138"/>
      <c r="N63" s="139"/>
      <c r="O63" s="121"/>
      <c r="P63" s="175"/>
      <c r="Q63" s="175"/>
      <c r="R63" s="232"/>
      <c r="S63" s="175"/>
      <c r="T63" s="175"/>
      <c r="U63" s="175"/>
      <c r="V63" s="160"/>
      <c r="W63" s="160"/>
      <c r="X63" s="160"/>
      <c r="Y63" s="160"/>
      <c r="Z63" s="230"/>
      <c r="AA63" s="167"/>
      <c r="AB63" s="167"/>
      <c r="AC63" s="231"/>
      <c r="AD63" s="231"/>
      <c r="AE63" s="58">
        <v>25</v>
      </c>
      <c r="AF63" s="63">
        <v>900000</v>
      </c>
      <c r="AG63" s="58" t="s">
        <v>90</v>
      </c>
    </row>
    <row r="64" spans="1:33" s="64" customFormat="1" ht="36" x14ac:dyDescent="0.2">
      <c r="A64" s="233"/>
      <c r="B64" s="58">
        <v>72310253</v>
      </c>
      <c r="C64" s="59" t="s">
        <v>93</v>
      </c>
      <c r="D64" s="59" t="s">
        <v>94</v>
      </c>
      <c r="E64" s="234"/>
      <c r="F64" s="60">
        <v>10</v>
      </c>
      <c r="G64" s="61">
        <v>4</v>
      </c>
      <c r="H64" s="62">
        <f t="shared" si="0"/>
        <v>40</v>
      </c>
      <c r="I64" s="234"/>
      <c r="J64" s="237"/>
      <c r="K64" s="191"/>
      <c r="L64" s="138"/>
      <c r="M64" s="138"/>
      <c r="N64" s="139"/>
      <c r="O64" s="122"/>
      <c r="P64" s="175"/>
      <c r="Q64" s="175"/>
      <c r="R64" s="232"/>
      <c r="S64" s="175"/>
      <c r="T64" s="175"/>
      <c r="U64" s="175"/>
      <c r="V64" s="160"/>
      <c r="W64" s="160"/>
      <c r="X64" s="160"/>
      <c r="Y64" s="160"/>
      <c r="Z64" s="230"/>
      <c r="AA64" s="167"/>
      <c r="AB64" s="167"/>
      <c r="AC64" s="231"/>
      <c r="AD64" s="231"/>
      <c r="AE64" s="58">
        <v>25</v>
      </c>
      <c r="AF64" s="63">
        <v>900000</v>
      </c>
      <c r="AG64" s="58" t="s">
        <v>90</v>
      </c>
    </row>
    <row r="65" spans="1:33" s="66" customFormat="1" ht="23.45" hidden="1" customHeight="1" x14ac:dyDescent="0.2">
      <c r="A65" s="148">
        <v>5</v>
      </c>
      <c r="B65" s="47">
        <v>52441511</v>
      </c>
      <c r="C65" s="65" t="s">
        <v>95</v>
      </c>
      <c r="D65" s="65" t="s">
        <v>96</v>
      </c>
      <c r="E65" s="150" t="s">
        <v>49</v>
      </c>
      <c r="F65" s="47">
        <v>10</v>
      </c>
      <c r="G65" s="47">
        <v>4</v>
      </c>
      <c r="H65" s="50">
        <f t="shared" si="0"/>
        <v>40</v>
      </c>
      <c r="I65" s="153" t="s">
        <v>50</v>
      </c>
      <c r="J65" s="227">
        <v>44733</v>
      </c>
      <c r="K65" s="154">
        <v>44911</v>
      </c>
      <c r="L65" s="137">
        <v>4500000</v>
      </c>
      <c r="M65" s="137">
        <f>AD65</f>
        <v>26400000.149999999</v>
      </c>
      <c r="N65" s="123" t="s">
        <v>97</v>
      </c>
      <c r="O65" s="123" t="s">
        <v>52</v>
      </c>
      <c r="P65" s="224" t="s">
        <v>98</v>
      </c>
      <c r="Q65" s="225" t="s">
        <v>99</v>
      </c>
      <c r="R65" s="223" t="s">
        <v>100</v>
      </c>
      <c r="S65" s="223">
        <v>44.85</v>
      </c>
      <c r="T65" s="223"/>
      <c r="U65" s="223"/>
      <c r="V65" s="218">
        <v>49803</v>
      </c>
      <c r="W65" s="218">
        <v>7572</v>
      </c>
      <c r="X65" s="218"/>
      <c r="Y65" s="218"/>
      <c r="Z65" s="219">
        <v>213</v>
      </c>
      <c r="AA65" s="220">
        <v>4</v>
      </c>
      <c r="AB65" s="220">
        <v>5.8666666999999997</v>
      </c>
      <c r="AC65" s="221">
        <f>L65</f>
        <v>4500000</v>
      </c>
      <c r="AD65" s="222">
        <f>AC65*AB65</f>
        <v>26400000.149999999</v>
      </c>
      <c r="AE65" s="28">
        <v>25</v>
      </c>
      <c r="AF65" s="51">
        <v>700000</v>
      </c>
      <c r="AG65" s="28" t="s">
        <v>74</v>
      </c>
    </row>
    <row r="66" spans="1:33" s="66" customFormat="1" ht="36" hidden="1" x14ac:dyDescent="0.2">
      <c r="A66" s="148"/>
      <c r="B66" s="47">
        <v>12280070</v>
      </c>
      <c r="C66" s="65" t="s">
        <v>101</v>
      </c>
      <c r="D66" s="65" t="s">
        <v>102</v>
      </c>
      <c r="E66" s="150"/>
      <c r="F66" s="47">
        <v>25</v>
      </c>
      <c r="G66" s="47">
        <v>4</v>
      </c>
      <c r="H66" s="50">
        <f t="shared" si="0"/>
        <v>100</v>
      </c>
      <c r="I66" s="226"/>
      <c r="J66" s="228"/>
      <c r="K66" s="155"/>
      <c r="L66" s="137"/>
      <c r="M66" s="137"/>
      <c r="N66" s="124"/>
      <c r="O66" s="124"/>
      <c r="P66" s="224"/>
      <c r="Q66" s="225"/>
      <c r="R66" s="223"/>
      <c r="S66" s="223"/>
      <c r="T66" s="223"/>
      <c r="U66" s="223"/>
      <c r="V66" s="218"/>
      <c r="W66" s="218"/>
      <c r="X66" s="218"/>
      <c r="Y66" s="218"/>
      <c r="Z66" s="219"/>
      <c r="AA66" s="220"/>
      <c r="AB66" s="220"/>
      <c r="AC66" s="220"/>
      <c r="AD66" s="222"/>
      <c r="AE66" s="28">
        <v>25</v>
      </c>
      <c r="AF66" s="51">
        <v>700000</v>
      </c>
      <c r="AG66" s="28" t="s">
        <v>74</v>
      </c>
    </row>
    <row r="67" spans="1:33" s="66" customFormat="1" ht="24" hidden="1" x14ac:dyDescent="0.2">
      <c r="A67" s="148"/>
      <c r="B67" s="47">
        <v>52660006</v>
      </c>
      <c r="C67" s="65" t="s">
        <v>103</v>
      </c>
      <c r="D67" s="65" t="s">
        <v>104</v>
      </c>
      <c r="E67" s="150"/>
      <c r="F67" s="47">
        <v>12</v>
      </c>
      <c r="G67" s="47">
        <v>4</v>
      </c>
      <c r="H67" s="50">
        <f>F67*G67</f>
        <v>48</v>
      </c>
      <c r="I67" s="226"/>
      <c r="J67" s="228"/>
      <c r="K67" s="155"/>
      <c r="L67" s="137"/>
      <c r="M67" s="137"/>
      <c r="N67" s="124"/>
      <c r="O67" s="124"/>
      <c r="P67" s="224"/>
      <c r="Q67" s="225"/>
      <c r="R67" s="223"/>
      <c r="S67" s="223"/>
      <c r="T67" s="223"/>
      <c r="U67" s="223"/>
      <c r="V67" s="218"/>
      <c r="W67" s="218"/>
      <c r="X67" s="218"/>
      <c r="Y67" s="218"/>
      <c r="Z67" s="219"/>
      <c r="AA67" s="220"/>
      <c r="AB67" s="220"/>
      <c r="AC67" s="220"/>
      <c r="AD67" s="222"/>
      <c r="AE67" s="28">
        <v>25</v>
      </c>
      <c r="AF67" s="51">
        <v>700000</v>
      </c>
      <c r="AG67" s="28" t="s">
        <v>74</v>
      </c>
    </row>
    <row r="68" spans="1:33" s="66" customFormat="1" ht="24" hidden="1" x14ac:dyDescent="0.2">
      <c r="A68" s="148"/>
      <c r="B68" s="47">
        <v>52441511</v>
      </c>
      <c r="C68" s="65" t="s">
        <v>95</v>
      </c>
      <c r="D68" s="65" t="s">
        <v>96</v>
      </c>
      <c r="E68" s="150"/>
      <c r="F68" s="47">
        <v>10</v>
      </c>
      <c r="G68" s="47">
        <v>4</v>
      </c>
      <c r="H68" s="50">
        <f t="shared" ref="H68:H69" si="5">F68*G68</f>
        <v>40</v>
      </c>
      <c r="I68" s="226"/>
      <c r="J68" s="228"/>
      <c r="K68" s="155"/>
      <c r="L68" s="137"/>
      <c r="M68" s="137"/>
      <c r="N68" s="124"/>
      <c r="O68" s="123" t="s">
        <v>67</v>
      </c>
      <c r="P68" s="224"/>
      <c r="Q68" s="225"/>
      <c r="R68" s="223"/>
      <c r="S68" s="223"/>
      <c r="T68" s="223"/>
      <c r="U68" s="223"/>
      <c r="V68" s="218"/>
      <c r="W68" s="218"/>
      <c r="X68" s="218"/>
      <c r="Y68" s="218"/>
      <c r="Z68" s="219"/>
      <c r="AA68" s="220"/>
      <c r="AB68" s="220"/>
      <c r="AC68" s="220"/>
      <c r="AD68" s="222"/>
      <c r="AE68" s="28">
        <v>25</v>
      </c>
      <c r="AF68" s="51">
        <v>700000</v>
      </c>
      <c r="AG68" s="28" t="s">
        <v>74</v>
      </c>
    </row>
    <row r="69" spans="1:33" s="66" customFormat="1" ht="36" hidden="1" x14ac:dyDescent="0.2">
      <c r="A69" s="148"/>
      <c r="B69" s="47">
        <v>12280070</v>
      </c>
      <c r="C69" s="65" t="s">
        <v>101</v>
      </c>
      <c r="D69" s="65" t="s">
        <v>102</v>
      </c>
      <c r="E69" s="150"/>
      <c r="F69" s="47">
        <v>25</v>
      </c>
      <c r="G69" s="47">
        <v>4</v>
      </c>
      <c r="H69" s="50">
        <f t="shared" si="5"/>
        <v>100</v>
      </c>
      <c r="I69" s="226"/>
      <c r="J69" s="228"/>
      <c r="K69" s="155"/>
      <c r="L69" s="137"/>
      <c r="M69" s="137"/>
      <c r="N69" s="124"/>
      <c r="O69" s="124"/>
      <c r="P69" s="224"/>
      <c r="Q69" s="225"/>
      <c r="R69" s="223"/>
      <c r="S69" s="223"/>
      <c r="T69" s="223"/>
      <c r="U69" s="223"/>
      <c r="V69" s="218"/>
      <c r="W69" s="218"/>
      <c r="X69" s="218"/>
      <c r="Y69" s="218"/>
      <c r="Z69" s="219"/>
      <c r="AA69" s="220"/>
      <c r="AB69" s="220"/>
      <c r="AC69" s="220"/>
      <c r="AD69" s="222"/>
      <c r="AE69" s="28">
        <v>25</v>
      </c>
      <c r="AF69" s="51">
        <v>700000</v>
      </c>
      <c r="AG69" s="28" t="s">
        <v>74</v>
      </c>
    </row>
    <row r="70" spans="1:33" s="66" customFormat="1" ht="24" hidden="1" x14ac:dyDescent="0.2">
      <c r="A70" s="148"/>
      <c r="B70" s="47">
        <v>52660006</v>
      </c>
      <c r="C70" s="65" t="s">
        <v>103</v>
      </c>
      <c r="D70" s="65" t="s">
        <v>104</v>
      </c>
      <c r="E70" s="150"/>
      <c r="F70" s="47">
        <v>12</v>
      </c>
      <c r="G70" s="47">
        <v>4</v>
      </c>
      <c r="H70" s="50">
        <f>F70*G70</f>
        <v>48</v>
      </c>
      <c r="I70" s="226"/>
      <c r="J70" s="228"/>
      <c r="K70" s="155"/>
      <c r="L70" s="137"/>
      <c r="M70" s="137"/>
      <c r="N70" s="124"/>
      <c r="O70" s="124"/>
      <c r="P70" s="224"/>
      <c r="Q70" s="225"/>
      <c r="R70" s="223"/>
      <c r="S70" s="223"/>
      <c r="T70" s="223"/>
      <c r="U70" s="223"/>
      <c r="V70" s="218"/>
      <c r="W70" s="218"/>
      <c r="X70" s="218"/>
      <c r="Y70" s="218"/>
      <c r="Z70" s="219"/>
      <c r="AA70" s="220"/>
      <c r="AB70" s="220"/>
      <c r="AC70" s="220"/>
      <c r="AD70" s="222"/>
      <c r="AE70" s="28">
        <v>25</v>
      </c>
      <c r="AF70" s="51">
        <v>700000</v>
      </c>
      <c r="AG70" s="28" t="s">
        <v>74</v>
      </c>
    </row>
    <row r="71" spans="1:33" s="66" customFormat="1" ht="24" hidden="1" x14ac:dyDescent="0.2">
      <c r="A71" s="148"/>
      <c r="B71" s="47">
        <v>52441511</v>
      </c>
      <c r="C71" s="65" t="s">
        <v>95</v>
      </c>
      <c r="D71" s="65" t="s">
        <v>96</v>
      </c>
      <c r="E71" s="150"/>
      <c r="F71" s="47">
        <v>10</v>
      </c>
      <c r="G71" s="47">
        <v>4</v>
      </c>
      <c r="H71" s="50">
        <f t="shared" ref="H71:H72" si="6">F71*G71</f>
        <v>40</v>
      </c>
      <c r="I71" s="226"/>
      <c r="J71" s="228"/>
      <c r="K71" s="155"/>
      <c r="L71" s="137"/>
      <c r="M71" s="137"/>
      <c r="N71" s="124"/>
      <c r="O71" s="124"/>
      <c r="P71" s="224"/>
      <c r="Q71" s="225"/>
      <c r="R71" s="223"/>
      <c r="S71" s="223"/>
      <c r="T71" s="223"/>
      <c r="U71" s="223"/>
      <c r="V71" s="218"/>
      <c r="W71" s="218"/>
      <c r="X71" s="218"/>
      <c r="Y71" s="218"/>
      <c r="Z71" s="219"/>
      <c r="AA71" s="220"/>
      <c r="AB71" s="220"/>
      <c r="AC71" s="220"/>
      <c r="AD71" s="222"/>
      <c r="AE71" s="28">
        <v>25</v>
      </c>
      <c r="AF71" s="51">
        <v>700000</v>
      </c>
      <c r="AG71" s="28" t="s">
        <v>74</v>
      </c>
    </row>
    <row r="72" spans="1:33" s="66" customFormat="1" ht="36" hidden="1" x14ac:dyDescent="0.2">
      <c r="A72" s="148"/>
      <c r="B72" s="47">
        <v>12280070</v>
      </c>
      <c r="C72" s="65" t="s">
        <v>101</v>
      </c>
      <c r="D72" s="65" t="s">
        <v>102</v>
      </c>
      <c r="E72" s="150"/>
      <c r="F72" s="47">
        <v>25</v>
      </c>
      <c r="G72" s="47">
        <v>4</v>
      </c>
      <c r="H72" s="50">
        <f t="shared" si="6"/>
        <v>100</v>
      </c>
      <c r="I72" s="226"/>
      <c r="J72" s="228"/>
      <c r="K72" s="155"/>
      <c r="L72" s="137"/>
      <c r="M72" s="137"/>
      <c r="N72" s="124"/>
      <c r="O72" s="124"/>
      <c r="P72" s="224"/>
      <c r="Q72" s="225"/>
      <c r="R72" s="223"/>
      <c r="S72" s="223"/>
      <c r="T72" s="223"/>
      <c r="U72" s="223"/>
      <c r="V72" s="218"/>
      <c r="W72" s="218"/>
      <c r="X72" s="218"/>
      <c r="Y72" s="218"/>
      <c r="Z72" s="219"/>
      <c r="AA72" s="220"/>
      <c r="AB72" s="220"/>
      <c r="AC72" s="220"/>
      <c r="AD72" s="222"/>
      <c r="AE72" s="28">
        <v>25</v>
      </c>
      <c r="AF72" s="51">
        <v>700000</v>
      </c>
      <c r="AG72" s="28" t="s">
        <v>74</v>
      </c>
    </row>
    <row r="73" spans="1:33" s="67" customFormat="1" ht="24" hidden="1" x14ac:dyDescent="0.2">
      <c r="A73" s="148"/>
      <c r="B73" s="47">
        <v>52660006</v>
      </c>
      <c r="C73" s="65" t="s">
        <v>103</v>
      </c>
      <c r="D73" s="65" t="s">
        <v>104</v>
      </c>
      <c r="E73" s="150"/>
      <c r="F73" s="47">
        <v>12</v>
      </c>
      <c r="G73" s="47">
        <v>4</v>
      </c>
      <c r="H73" s="50">
        <f>F73*G73</f>
        <v>48</v>
      </c>
      <c r="I73" s="226"/>
      <c r="J73" s="228"/>
      <c r="K73" s="155"/>
      <c r="L73" s="137"/>
      <c r="M73" s="137"/>
      <c r="N73" s="124"/>
      <c r="O73" s="125"/>
      <c r="P73" s="224"/>
      <c r="Q73" s="225"/>
      <c r="R73" s="223"/>
      <c r="S73" s="223"/>
      <c r="T73" s="223"/>
      <c r="U73" s="223"/>
      <c r="V73" s="218"/>
      <c r="W73" s="218"/>
      <c r="X73" s="218"/>
      <c r="Y73" s="218"/>
      <c r="Z73" s="219"/>
      <c r="AA73" s="220"/>
      <c r="AB73" s="220"/>
      <c r="AC73" s="220"/>
      <c r="AD73" s="222"/>
      <c r="AE73" s="28">
        <v>25</v>
      </c>
      <c r="AF73" s="51">
        <v>700000</v>
      </c>
      <c r="AG73" s="28" t="s">
        <v>74</v>
      </c>
    </row>
    <row r="74" spans="1:33" s="67" customFormat="1" ht="24" hidden="1" x14ac:dyDescent="0.2">
      <c r="A74" s="148"/>
      <c r="B74" s="47">
        <v>52441511</v>
      </c>
      <c r="C74" s="65" t="s">
        <v>95</v>
      </c>
      <c r="D74" s="65" t="s">
        <v>96</v>
      </c>
      <c r="E74" s="150"/>
      <c r="F74" s="47">
        <v>10</v>
      </c>
      <c r="G74" s="47">
        <v>4</v>
      </c>
      <c r="H74" s="50">
        <f t="shared" ref="H74:H75" si="7">F74*G74</f>
        <v>40</v>
      </c>
      <c r="I74" s="226"/>
      <c r="J74" s="228"/>
      <c r="K74" s="155"/>
      <c r="L74" s="137"/>
      <c r="M74" s="137"/>
      <c r="N74" s="124"/>
      <c r="O74" s="123" t="s">
        <v>63</v>
      </c>
      <c r="P74" s="224"/>
      <c r="Q74" s="225"/>
      <c r="R74" s="223"/>
      <c r="S74" s="223"/>
      <c r="T74" s="223"/>
      <c r="U74" s="223"/>
      <c r="V74" s="218"/>
      <c r="W74" s="218"/>
      <c r="X74" s="218"/>
      <c r="Y74" s="218"/>
      <c r="Z74" s="219"/>
      <c r="AA74" s="220"/>
      <c r="AB74" s="220"/>
      <c r="AC74" s="220"/>
      <c r="AD74" s="222"/>
      <c r="AE74" s="28">
        <v>25</v>
      </c>
      <c r="AF74" s="51">
        <v>700000</v>
      </c>
      <c r="AG74" s="28" t="s">
        <v>74</v>
      </c>
    </row>
    <row r="75" spans="1:33" s="67" customFormat="1" ht="36" hidden="1" x14ac:dyDescent="0.2">
      <c r="A75" s="148"/>
      <c r="B75" s="47">
        <v>12280070</v>
      </c>
      <c r="C75" s="65" t="s">
        <v>101</v>
      </c>
      <c r="D75" s="65" t="s">
        <v>102</v>
      </c>
      <c r="E75" s="150"/>
      <c r="F75" s="47">
        <v>25</v>
      </c>
      <c r="G75" s="47">
        <v>4</v>
      </c>
      <c r="H75" s="50">
        <f t="shared" si="7"/>
        <v>100</v>
      </c>
      <c r="I75" s="226"/>
      <c r="J75" s="228"/>
      <c r="K75" s="155"/>
      <c r="L75" s="137"/>
      <c r="M75" s="137"/>
      <c r="N75" s="124"/>
      <c r="O75" s="124"/>
      <c r="P75" s="224"/>
      <c r="Q75" s="225"/>
      <c r="R75" s="223"/>
      <c r="S75" s="223"/>
      <c r="T75" s="223"/>
      <c r="U75" s="223"/>
      <c r="V75" s="218"/>
      <c r="W75" s="218"/>
      <c r="X75" s="218"/>
      <c r="Y75" s="218"/>
      <c r="Z75" s="219"/>
      <c r="AA75" s="220"/>
      <c r="AB75" s="220"/>
      <c r="AC75" s="220"/>
      <c r="AD75" s="222"/>
      <c r="AE75" s="28">
        <v>25</v>
      </c>
      <c r="AF75" s="51">
        <v>700000</v>
      </c>
      <c r="AG75" s="28" t="s">
        <v>74</v>
      </c>
    </row>
    <row r="76" spans="1:33" s="67" customFormat="1" ht="24" hidden="1" x14ac:dyDescent="0.2">
      <c r="A76" s="148"/>
      <c r="B76" s="47">
        <v>52660006</v>
      </c>
      <c r="C76" s="65" t="s">
        <v>103</v>
      </c>
      <c r="D76" s="65" t="s">
        <v>104</v>
      </c>
      <c r="E76" s="150"/>
      <c r="F76" s="47">
        <v>12</v>
      </c>
      <c r="G76" s="47">
        <v>4</v>
      </c>
      <c r="H76" s="50">
        <f>F76*G76</f>
        <v>48</v>
      </c>
      <c r="I76" s="226"/>
      <c r="J76" s="228"/>
      <c r="K76" s="155"/>
      <c r="L76" s="137"/>
      <c r="M76" s="137"/>
      <c r="N76" s="124"/>
      <c r="O76" s="124"/>
      <c r="P76" s="224"/>
      <c r="Q76" s="225"/>
      <c r="R76" s="223"/>
      <c r="S76" s="223"/>
      <c r="T76" s="223"/>
      <c r="U76" s="223"/>
      <c r="V76" s="218"/>
      <c r="W76" s="218"/>
      <c r="X76" s="218"/>
      <c r="Y76" s="218"/>
      <c r="Z76" s="219"/>
      <c r="AA76" s="220"/>
      <c r="AB76" s="220"/>
      <c r="AC76" s="220"/>
      <c r="AD76" s="222"/>
      <c r="AE76" s="28">
        <v>25</v>
      </c>
      <c r="AF76" s="51">
        <v>700000</v>
      </c>
      <c r="AG76" s="28" t="s">
        <v>74</v>
      </c>
    </row>
    <row r="77" spans="1:33" s="67" customFormat="1" ht="36.75" hidden="1" thickBot="1" x14ac:dyDescent="0.25">
      <c r="A77" s="148"/>
      <c r="B77" s="47">
        <v>12280070</v>
      </c>
      <c r="C77" s="65" t="s">
        <v>101</v>
      </c>
      <c r="D77" s="65" t="s">
        <v>102</v>
      </c>
      <c r="E77" s="150"/>
      <c r="F77" s="47">
        <v>25</v>
      </c>
      <c r="G77" s="47">
        <v>4</v>
      </c>
      <c r="H77" s="50">
        <f t="shared" ref="H77:H91" si="8">F77*G77</f>
        <v>100</v>
      </c>
      <c r="I77" s="226"/>
      <c r="J77" s="229"/>
      <c r="K77" s="156"/>
      <c r="L77" s="137"/>
      <c r="M77" s="137"/>
      <c r="N77" s="125"/>
      <c r="O77" s="125"/>
      <c r="P77" s="224"/>
      <c r="Q77" s="225"/>
      <c r="R77" s="223"/>
      <c r="S77" s="223"/>
      <c r="T77" s="223"/>
      <c r="U77" s="223"/>
      <c r="V77" s="218"/>
      <c r="W77" s="218"/>
      <c r="X77" s="218"/>
      <c r="Y77" s="218"/>
      <c r="Z77" s="219"/>
      <c r="AA77" s="220"/>
      <c r="AB77" s="220"/>
      <c r="AC77" s="220"/>
      <c r="AD77" s="222"/>
      <c r="AE77" s="28">
        <v>25</v>
      </c>
      <c r="AF77" s="51">
        <v>700000</v>
      </c>
      <c r="AG77" s="28" t="s">
        <v>74</v>
      </c>
    </row>
    <row r="78" spans="1:33" s="66" customFormat="1" ht="24" hidden="1" customHeight="1" x14ac:dyDescent="0.2">
      <c r="A78" s="212">
        <v>6</v>
      </c>
      <c r="B78" s="68">
        <v>83610202</v>
      </c>
      <c r="C78" s="54" t="s">
        <v>105</v>
      </c>
      <c r="D78" s="54" t="s">
        <v>106</v>
      </c>
      <c r="E78" s="214" t="s">
        <v>49</v>
      </c>
      <c r="F78" s="41">
        <v>20</v>
      </c>
      <c r="G78" s="68">
        <v>4</v>
      </c>
      <c r="H78" s="44">
        <f t="shared" si="8"/>
        <v>80</v>
      </c>
      <c r="I78" s="216" t="s">
        <v>50</v>
      </c>
      <c r="J78" s="98">
        <v>44733</v>
      </c>
      <c r="K78" s="98">
        <v>44911</v>
      </c>
      <c r="L78" s="135">
        <v>4500000</v>
      </c>
      <c r="M78" s="135">
        <f>AD78</f>
        <v>26400000.149999999</v>
      </c>
      <c r="N78" s="98" t="s">
        <v>107</v>
      </c>
      <c r="O78" s="126" t="s">
        <v>52</v>
      </c>
      <c r="P78" s="126" t="s">
        <v>108</v>
      </c>
      <c r="Q78" s="126" t="s">
        <v>109</v>
      </c>
      <c r="R78" s="209" t="s">
        <v>110</v>
      </c>
      <c r="S78" s="207">
        <v>55.34</v>
      </c>
      <c r="T78" s="207"/>
      <c r="U78" s="207"/>
      <c r="V78" s="195">
        <v>965</v>
      </c>
      <c r="W78" s="195">
        <v>7577</v>
      </c>
      <c r="X78" s="195"/>
      <c r="Y78" s="195"/>
      <c r="Z78" s="197">
        <v>210</v>
      </c>
      <c r="AA78" s="199">
        <v>4</v>
      </c>
      <c r="AB78" s="201">
        <v>5.8666666999999997</v>
      </c>
      <c r="AC78" s="204">
        <f>L78</f>
        <v>4500000</v>
      </c>
      <c r="AD78" s="205">
        <f>AB78*AC78</f>
        <v>26400000.149999999</v>
      </c>
      <c r="AE78" s="41">
        <v>25</v>
      </c>
      <c r="AF78" s="45">
        <v>900000</v>
      </c>
      <c r="AG78" s="41" t="s">
        <v>69</v>
      </c>
    </row>
    <row r="79" spans="1:33" s="66" customFormat="1" ht="24" hidden="1" x14ac:dyDescent="0.2">
      <c r="A79" s="213"/>
      <c r="B79" s="68">
        <v>83610029</v>
      </c>
      <c r="C79" s="54" t="s">
        <v>111</v>
      </c>
      <c r="D79" s="54" t="s">
        <v>112</v>
      </c>
      <c r="E79" s="215"/>
      <c r="F79" s="41">
        <v>10</v>
      </c>
      <c r="G79" s="68">
        <v>4</v>
      </c>
      <c r="H79" s="44">
        <f t="shared" si="8"/>
        <v>40</v>
      </c>
      <c r="I79" s="217"/>
      <c r="J79" s="99"/>
      <c r="K79" s="99"/>
      <c r="L79" s="136"/>
      <c r="M79" s="136"/>
      <c r="N79" s="99"/>
      <c r="O79" s="127"/>
      <c r="P79" s="127"/>
      <c r="Q79" s="127"/>
      <c r="R79" s="210"/>
      <c r="S79" s="208"/>
      <c r="T79" s="208"/>
      <c r="U79" s="208"/>
      <c r="V79" s="196"/>
      <c r="W79" s="196"/>
      <c r="X79" s="196"/>
      <c r="Y79" s="196"/>
      <c r="Z79" s="198"/>
      <c r="AA79" s="200"/>
      <c r="AB79" s="202"/>
      <c r="AC79" s="200"/>
      <c r="AD79" s="206"/>
      <c r="AE79" s="41">
        <v>25</v>
      </c>
      <c r="AF79" s="45">
        <v>900000</v>
      </c>
      <c r="AG79" s="41" t="s">
        <v>69</v>
      </c>
    </row>
    <row r="80" spans="1:33" s="66" customFormat="1" ht="24" hidden="1" x14ac:dyDescent="0.2">
      <c r="A80" s="213"/>
      <c r="B80" s="68">
        <v>86110053</v>
      </c>
      <c r="C80" s="54" t="s">
        <v>113</v>
      </c>
      <c r="D80" s="54" t="s">
        <v>114</v>
      </c>
      <c r="E80" s="215"/>
      <c r="F80" s="41">
        <v>15</v>
      </c>
      <c r="G80" s="68">
        <v>4</v>
      </c>
      <c r="H80" s="44">
        <f t="shared" si="8"/>
        <v>60</v>
      </c>
      <c r="I80" s="217"/>
      <c r="J80" s="99"/>
      <c r="K80" s="99"/>
      <c r="L80" s="136"/>
      <c r="M80" s="136"/>
      <c r="N80" s="99"/>
      <c r="O80" s="127"/>
      <c r="P80" s="127"/>
      <c r="Q80" s="127"/>
      <c r="R80" s="210"/>
      <c r="S80" s="208"/>
      <c r="T80" s="208"/>
      <c r="U80" s="208"/>
      <c r="V80" s="196"/>
      <c r="W80" s="196"/>
      <c r="X80" s="196"/>
      <c r="Y80" s="196"/>
      <c r="Z80" s="198"/>
      <c r="AA80" s="200"/>
      <c r="AB80" s="202"/>
      <c r="AC80" s="200"/>
      <c r="AD80" s="206"/>
      <c r="AE80" s="41">
        <v>25</v>
      </c>
      <c r="AF80" s="45">
        <v>900000</v>
      </c>
      <c r="AG80" s="41" t="s">
        <v>69</v>
      </c>
    </row>
    <row r="81" spans="1:33" s="66" customFormat="1" ht="24" hidden="1" x14ac:dyDescent="0.2">
      <c r="A81" s="213"/>
      <c r="B81" s="68">
        <v>83610202</v>
      </c>
      <c r="C81" s="54" t="s">
        <v>105</v>
      </c>
      <c r="D81" s="54" t="s">
        <v>106</v>
      </c>
      <c r="E81" s="215"/>
      <c r="F81" s="41">
        <v>20</v>
      </c>
      <c r="G81" s="68">
        <v>4</v>
      </c>
      <c r="H81" s="44">
        <f t="shared" si="8"/>
        <v>80</v>
      </c>
      <c r="I81" s="217"/>
      <c r="J81" s="99"/>
      <c r="K81" s="99"/>
      <c r="L81" s="136"/>
      <c r="M81" s="136"/>
      <c r="N81" s="99"/>
      <c r="O81" s="127"/>
      <c r="P81" s="127"/>
      <c r="Q81" s="127"/>
      <c r="R81" s="210"/>
      <c r="S81" s="208"/>
      <c r="T81" s="208"/>
      <c r="U81" s="208"/>
      <c r="V81" s="196"/>
      <c r="W81" s="196"/>
      <c r="X81" s="196"/>
      <c r="Y81" s="196"/>
      <c r="Z81" s="198"/>
      <c r="AA81" s="200"/>
      <c r="AB81" s="202"/>
      <c r="AC81" s="200"/>
      <c r="AD81" s="206"/>
      <c r="AE81" s="41">
        <v>25</v>
      </c>
      <c r="AF81" s="45">
        <v>900000</v>
      </c>
      <c r="AG81" s="41" t="s">
        <v>69</v>
      </c>
    </row>
    <row r="82" spans="1:33" s="66" customFormat="1" ht="24" hidden="1" x14ac:dyDescent="0.2">
      <c r="A82" s="213"/>
      <c r="B82" s="68">
        <v>83610029</v>
      </c>
      <c r="C82" s="54" t="s">
        <v>111</v>
      </c>
      <c r="D82" s="54" t="s">
        <v>112</v>
      </c>
      <c r="E82" s="215"/>
      <c r="F82" s="41">
        <v>10</v>
      </c>
      <c r="G82" s="68">
        <v>4</v>
      </c>
      <c r="H82" s="44">
        <f t="shared" si="8"/>
        <v>40</v>
      </c>
      <c r="I82" s="217"/>
      <c r="J82" s="99"/>
      <c r="K82" s="99"/>
      <c r="L82" s="136"/>
      <c r="M82" s="136"/>
      <c r="N82" s="99"/>
      <c r="O82" s="127"/>
      <c r="P82" s="127"/>
      <c r="Q82" s="127"/>
      <c r="R82" s="210"/>
      <c r="S82" s="208"/>
      <c r="T82" s="208"/>
      <c r="U82" s="208"/>
      <c r="V82" s="196"/>
      <c r="W82" s="196"/>
      <c r="X82" s="196"/>
      <c r="Y82" s="196"/>
      <c r="Z82" s="198"/>
      <c r="AA82" s="200"/>
      <c r="AB82" s="202"/>
      <c r="AC82" s="200"/>
      <c r="AD82" s="206"/>
      <c r="AE82" s="41">
        <v>25</v>
      </c>
      <c r="AF82" s="45">
        <v>900000</v>
      </c>
      <c r="AG82" s="41" t="s">
        <v>69</v>
      </c>
    </row>
    <row r="83" spans="1:33" s="66" customFormat="1" ht="24" hidden="1" x14ac:dyDescent="0.2">
      <c r="A83" s="213"/>
      <c r="B83" s="68">
        <v>86110053</v>
      </c>
      <c r="C83" s="54" t="s">
        <v>113</v>
      </c>
      <c r="D83" s="54" t="s">
        <v>114</v>
      </c>
      <c r="E83" s="215"/>
      <c r="F83" s="41">
        <v>15</v>
      </c>
      <c r="G83" s="68">
        <v>4</v>
      </c>
      <c r="H83" s="44">
        <f t="shared" si="8"/>
        <v>60</v>
      </c>
      <c r="I83" s="217"/>
      <c r="J83" s="99"/>
      <c r="K83" s="99"/>
      <c r="L83" s="136"/>
      <c r="M83" s="136"/>
      <c r="N83" s="99"/>
      <c r="O83" s="128"/>
      <c r="P83" s="127"/>
      <c r="Q83" s="127"/>
      <c r="R83" s="210"/>
      <c r="S83" s="208"/>
      <c r="T83" s="208"/>
      <c r="U83" s="208"/>
      <c r="V83" s="196"/>
      <c r="W83" s="196"/>
      <c r="X83" s="196"/>
      <c r="Y83" s="196"/>
      <c r="Z83" s="198"/>
      <c r="AA83" s="200"/>
      <c r="AB83" s="202"/>
      <c r="AC83" s="200"/>
      <c r="AD83" s="206"/>
      <c r="AE83" s="41">
        <v>25</v>
      </c>
      <c r="AF83" s="45">
        <v>900000</v>
      </c>
      <c r="AG83" s="41" t="s">
        <v>69</v>
      </c>
    </row>
    <row r="84" spans="1:33" s="66" customFormat="1" ht="24" hidden="1" x14ac:dyDescent="0.2">
      <c r="A84" s="213"/>
      <c r="B84" s="68">
        <v>83610202</v>
      </c>
      <c r="C84" s="54" t="s">
        <v>105</v>
      </c>
      <c r="D84" s="54" t="s">
        <v>106</v>
      </c>
      <c r="E84" s="215"/>
      <c r="F84" s="41">
        <v>20</v>
      </c>
      <c r="G84" s="68">
        <v>4</v>
      </c>
      <c r="H84" s="44">
        <f t="shared" si="8"/>
        <v>80</v>
      </c>
      <c r="I84" s="217"/>
      <c r="J84" s="99"/>
      <c r="K84" s="99"/>
      <c r="L84" s="136"/>
      <c r="M84" s="136"/>
      <c r="N84" s="99"/>
      <c r="O84" s="207" t="s">
        <v>144</v>
      </c>
      <c r="P84" s="127"/>
      <c r="Q84" s="127"/>
      <c r="R84" s="210"/>
      <c r="S84" s="208"/>
      <c r="T84" s="208"/>
      <c r="U84" s="208"/>
      <c r="V84" s="196"/>
      <c r="W84" s="196"/>
      <c r="X84" s="196"/>
      <c r="Y84" s="196"/>
      <c r="Z84" s="198"/>
      <c r="AA84" s="200"/>
      <c r="AB84" s="202"/>
      <c r="AC84" s="200"/>
      <c r="AD84" s="206"/>
      <c r="AE84" s="41">
        <v>25</v>
      </c>
      <c r="AF84" s="45">
        <v>900000</v>
      </c>
      <c r="AG84" s="41" t="s">
        <v>69</v>
      </c>
    </row>
    <row r="85" spans="1:33" s="66" customFormat="1" ht="24" hidden="1" x14ac:dyDescent="0.2">
      <c r="A85" s="213"/>
      <c r="B85" s="68">
        <v>83610029</v>
      </c>
      <c r="C85" s="54" t="s">
        <v>111</v>
      </c>
      <c r="D85" s="54" t="s">
        <v>112</v>
      </c>
      <c r="E85" s="215"/>
      <c r="F85" s="41">
        <v>10</v>
      </c>
      <c r="G85" s="68">
        <v>4</v>
      </c>
      <c r="H85" s="44">
        <f t="shared" si="8"/>
        <v>40</v>
      </c>
      <c r="I85" s="217"/>
      <c r="J85" s="99"/>
      <c r="K85" s="99"/>
      <c r="L85" s="136"/>
      <c r="M85" s="136"/>
      <c r="N85" s="99"/>
      <c r="O85" s="208"/>
      <c r="P85" s="127"/>
      <c r="Q85" s="127"/>
      <c r="R85" s="210"/>
      <c r="S85" s="208"/>
      <c r="T85" s="208"/>
      <c r="U85" s="208"/>
      <c r="V85" s="196"/>
      <c r="W85" s="196"/>
      <c r="X85" s="196"/>
      <c r="Y85" s="196"/>
      <c r="Z85" s="198"/>
      <c r="AA85" s="200"/>
      <c r="AB85" s="202"/>
      <c r="AC85" s="200"/>
      <c r="AD85" s="206"/>
      <c r="AE85" s="41">
        <v>25</v>
      </c>
      <c r="AF85" s="45">
        <v>900000</v>
      </c>
      <c r="AG85" s="41" t="s">
        <v>69</v>
      </c>
    </row>
    <row r="86" spans="1:33" s="66" customFormat="1" ht="24" hidden="1" x14ac:dyDescent="0.2">
      <c r="A86" s="213"/>
      <c r="B86" s="68">
        <v>86110053</v>
      </c>
      <c r="C86" s="54" t="s">
        <v>113</v>
      </c>
      <c r="D86" s="54" t="s">
        <v>114</v>
      </c>
      <c r="E86" s="215"/>
      <c r="F86" s="41">
        <v>15</v>
      </c>
      <c r="G86" s="68">
        <v>4</v>
      </c>
      <c r="H86" s="44">
        <f t="shared" si="8"/>
        <v>60</v>
      </c>
      <c r="I86" s="217"/>
      <c r="J86" s="99"/>
      <c r="K86" s="99"/>
      <c r="L86" s="136"/>
      <c r="M86" s="136"/>
      <c r="N86" s="99"/>
      <c r="O86" s="208"/>
      <c r="P86" s="127"/>
      <c r="Q86" s="127"/>
      <c r="R86" s="210"/>
      <c r="S86" s="208"/>
      <c r="T86" s="208"/>
      <c r="U86" s="208"/>
      <c r="V86" s="196"/>
      <c r="W86" s="196"/>
      <c r="X86" s="196"/>
      <c r="Y86" s="196"/>
      <c r="Z86" s="198"/>
      <c r="AA86" s="200"/>
      <c r="AB86" s="202"/>
      <c r="AC86" s="200"/>
      <c r="AD86" s="206"/>
      <c r="AE86" s="41">
        <v>25</v>
      </c>
      <c r="AF86" s="45">
        <v>900000</v>
      </c>
      <c r="AG86" s="41" t="s">
        <v>69</v>
      </c>
    </row>
    <row r="87" spans="1:33" s="66" customFormat="1" ht="24" hidden="1" x14ac:dyDescent="0.2">
      <c r="A87" s="213"/>
      <c r="B87" s="68">
        <v>83610202</v>
      </c>
      <c r="C87" s="54" t="s">
        <v>105</v>
      </c>
      <c r="D87" s="54" t="s">
        <v>106</v>
      </c>
      <c r="E87" s="215"/>
      <c r="F87" s="41">
        <v>20</v>
      </c>
      <c r="G87" s="68">
        <v>4</v>
      </c>
      <c r="H87" s="44">
        <f t="shared" si="8"/>
        <v>80</v>
      </c>
      <c r="I87" s="217"/>
      <c r="J87" s="99"/>
      <c r="K87" s="99"/>
      <c r="L87" s="136"/>
      <c r="M87" s="136"/>
      <c r="N87" s="99"/>
      <c r="O87" s="208"/>
      <c r="P87" s="127"/>
      <c r="Q87" s="127"/>
      <c r="R87" s="210"/>
      <c r="S87" s="208"/>
      <c r="T87" s="208"/>
      <c r="U87" s="208"/>
      <c r="V87" s="196"/>
      <c r="W87" s="196"/>
      <c r="X87" s="196"/>
      <c r="Y87" s="196"/>
      <c r="Z87" s="198"/>
      <c r="AA87" s="200"/>
      <c r="AB87" s="202"/>
      <c r="AC87" s="200"/>
      <c r="AD87" s="206"/>
      <c r="AE87" s="41">
        <v>25</v>
      </c>
      <c r="AF87" s="45">
        <v>900000</v>
      </c>
      <c r="AG87" s="41" t="s">
        <v>69</v>
      </c>
    </row>
    <row r="88" spans="1:33" s="66" customFormat="1" ht="24" hidden="1" x14ac:dyDescent="0.2">
      <c r="A88" s="213"/>
      <c r="B88" s="68">
        <v>83610029</v>
      </c>
      <c r="C88" s="54" t="s">
        <v>111</v>
      </c>
      <c r="D88" s="54" t="s">
        <v>112</v>
      </c>
      <c r="E88" s="215"/>
      <c r="F88" s="41">
        <v>10</v>
      </c>
      <c r="G88" s="68">
        <v>4</v>
      </c>
      <c r="H88" s="44">
        <f t="shared" si="8"/>
        <v>40</v>
      </c>
      <c r="I88" s="217"/>
      <c r="J88" s="99"/>
      <c r="K88" s="99"/>
      <c r="L88" s="136"/>
      <c r="M88" s="136"/>
      <c r="N88" s="99"/>
      <c r="O88" s="208"/>
      <c r="P88" s="127"/>
      <c r="Q88" s="127"/>
      <c r="R88" s="210"/>
      <c r="S88" s="208"/>
      <c r="T88" s="208"/>
      <c r="U88" s="208"/>
      <c r="V88" s="196"/>
      <c r="W88" s="196"/>
      <c r="X88" s="196"/>
      <c r="Y88" s="196"/>
      <c r="Z88" s="198"/>
      <c r="AA88" s="200"/>
      <c r="AB88" s="202"/>
      <c r="AC88" s="200"/>
      <c r="AD88" s="206"/>
      <c r="AE88" s="41">
        <v>25</v>
      </c>
      <c r="AF88" s="45">
        <v>900000</v>
      </c>
      <c r="AG88" s="41" t="s">
        <v>69</v>
      </c>
    </row>
    <row r="89" spans="1:33" s="66" customFormat="1" ht="24" hidden="1" x14ac:dyDescent="0.2">
      <c r="A89" s="213"/>
      <c r="B89" s="68">
        <v>86110053</v>
      </c>
      <c r="C89" s="54" t="s">
        <v>113</v>
      </c>
      <c r="D89" s="54" t="s">
        <v>114</v>
      </c>
      <c r="E89" s="215"/>
      <c r="F89" s="41">
        <v>15</v>
      </c>
      <c r="G89" s="68">
        <v>4</v>
      </c>
      <c r="H89" s="44">
        <f t="shared" si="8"/>
        <v>60</v>
      </c>
      <c r="I89" s="217"/>
      <c r="J89" s="99"/>
      <c r="K89" s="99"/>
      <c r="L89" s="136"/>
      <c r="M89" s="136"/>
      <c r="N89" s="99"/>
      <c r="O89" s="211"/>
      <c r="P89" s="127"/>
      <c r="Q89" s="127"/>
      <c r="R89" s="210"/>
      <c r="S89" s="208"/>
      <c r="T89" s="208"/>
      <c r="U89" s="208"/>
      <c r="V89" s="196"/>
      <c r="W89" s="196"/>
      <c r="X89" s="196"/>
      <c r="Y89" s="196"/>
      <c r="Z89" s="198"/>
      <c r="AA89" s="200"/>
      <c r="AB89" s="202"/>
      <c r="AC89" s="200"/>
      <c r="AD89" s="206"/>
      <c r="AE89" s="41">
        <v>25</v>
      </c>
      <c r="AF89" s="45">
        <v>900000</v>
      </c>
      <c r="AG89" s="41" t="s">
        <v>69</v>
      </c>
    </row>
    <row r="90" spans="1:33" s="66" customFormat="1" ht="24" hidden="1" x14ac:dyDescent="0.2">
      <c r="A90" s="213"/>
      <c r="B90" s="68">
        <v>83610202</v>
      </c>
      <c r="C90" s="54" t="s">
        <v>105</v>
      </c>
      <c r="D90" s="54" t="s">
        <v>106</v>
      </c>
      <c r="E90" s="215"/>
      <c r="F90" s="41">
        <v>20</v>
      </c>
      <c r="G90" s="68">
        <v>4</v>
      </c>
      <c r="H90" s="44">
        <f t="shared" si="8"/>
        <v>80</v>
      </c>
      <c r="I90" s="217"/>
      <c r="J90" s="99"/>
      <c r="K90" s="99"/>
      <c r="L90" s="136"/>
      <c r="M90" s="136"/>
      <c r="N90" s="99"/>
      <c r="O90" s="207" t="s">
        <v>64</v>
      </c>
      <c r="P90" s="127"/>
      <c r="Q90" s="127"/>
      <c r="R90" s="210"/>
      <c r="S90" s="208"/>
      <c r="T90" s="208"/>
      <c r="U90" s="208"/>
      <c r="V90" s="196"/>
      <c r="W90" s="196"/>
      <c r="X90" s="196"/>
      <c r="Y90" s="196"/>
      <c r="Z90" s="198"/>
      <c r="AA90" s="200"/>
      <c r="AB90" s="202"/>
      <c r="AC90" s="200"/>
      <c r="AD90" s="206"/>
      <c r="AE90" s="41">
        <v>25</v>
      </c>
      <c r="AF90" s="45">
        <v>900000</v>
      </c>
      <c r="AG90" s="41" t="s">
        <v>69</v>
      </c>
    </row>
    <row r="91" spans="1:33" s="66" customFormat="1" ht="24" hidden="1" x14ac:dyDescent="0.2">
      <c r="A91" s="213"/>
      <c r="B91" s="68">
        <v>83610029</v>
      </c>
      <c r="C91" s="54" t="s">
        <v>111</v>
      </c>
      <c r="D91" s="54" t="s">
        <v>112</v>
      </c>
      <c r="E91" s="215"/>
      <c r="F91" s="41">
        <v>10</v>
      </c>
      <c r="G91" s="68">
        <v>4</v>
      </c>
      <c r="H91" s="44">
        <f t="shared" si="8"/>
        <v>40</v>
      </c>
      <c r="I91" s="217"/>
      <c r="J91" s="100"/>
      <c r="K91" s="100"/>
      <c r="L91" s="136"/>
      <c r="M91" s="136"/>
      <c r="N91" s="99"/>
      <c r="O91" s="211"/>
      <c r="P91" s="127"/>
      <c r="Q91" s="127"/>
      <c r="R91" s="210"/>
      <c r="S91" s="208"/>
      <c r="T91" s="208"/>
      <c r="U91" s="208"/>
      <c r="V91" s="196"/>
      <c r="W91" s="196"/>
      <c r="X91" s="196"/>
      <c r="Y91" s="196"/>
      <c r="Z91" s="198"/>
      <c r="AA91" s="200"/>
      <c r="AB91" s="203"/>
      <c r="AC91" s="200"/>
      <c r="AD91" s="206"/>
      <c r="AE91" s="41">
        <v>25</v>
      </c>
      <c r="AF91" s="45">
        <v>900000</v>
      </c>
      <c r="AG91" s="41" t="s">
        <v>69</v>
      </c>
    </row>
    <row r="92" spans="1:33" s="72" customFormat="1" ht="33.75" hidden="1" customHeight="1" x14ac:dyDescent="0.2">
      <c r="A92" s="180">
        <v>7</v>
      </c>
      <c r="B92" s="58">
        <v>13530036</v>
      </c>
      <c r="C92" s="75" t="s">
        <v>115</v>
      </c>
      <c r="D92" s="76" t="s">
        <v>116</v>
      </c>
      <c r="E92" s="183" t="s">
        <v>49</v>
      </c>
      <c r="F92" s="58">
        <v>12</v>
      </c>
      <c r="G92" s="62">
        <v>4</v>
      </c>
      <c r="H92" s="62">
        <f>F92*G92</f>
        <v>48</v>
      </c>
      <c r="I92" s="186" t="s">
        <v>50</v>
      </c>
      <c r="J92" s="189">
        <v>44733</v>
      </c>
      <c r="K92" s="189">
        <v>44911</v>
      </c>
      <c r="L92" s="192">
        <v>4500000</v>
      </c>
      <c r="M92" s="129">
        <f>AD92</f>
        <v>26400000.149999999</v>
      </c>
      <c r="N92" s="132" t="s">
        <v>117</v>
      </c>
      <c r="O92" s="133" t="s">
        <v>67</v>
      </c>
      <c r="P92" s="172" t="s">
        <v>118</v>
      </c>
      <c r="Q92" s="175" t="s">
        <v>119</v>
      </c>
      <c r="R92" s="177"/>
      <c r="S92" s="167"/>
      <c r="T92" s="169"/>
      <c r="U92" s="169"/>
      <c r="V92" s="160"/>
      <c r="W92" s="160">
        <v>7589</v>
      </c>
      <c r="X92" s="160"/>
      <c r="Y92" s="160"/>
      <c r="Z92" s="163">
        <v>205</v>
      </c>
      <c r="AA92" s="164">
        <v>4</v>
      </c>
      <c r="AB92" s="120">
        <v>5.8666666999999997</v>
      </c>
      <c r="AC92" s="165">
        <f>L92</f>
        <v>4500000</v>
      </c>
      <c r="AD92" s="166">
        <f>AB92*AC92</f>
        <v>26400000.149999999</v>
      </c>
      <c r="AE92" s="58">
        <v>25</v>
      </c>
      <c r="AF92" s="63">
        <v>350000</v>
      </c>
      <c r="AG92" s="58" t="s">
        <v>74</v>
      </c>
    </row>
    <row r="93" spans="1:33" s="72" customFormat="1" ht="33.75" hidden="1" customHeight="1" x14ac:dyDescent="0.2">
      <c r="A93" s="180"/>
      <c r="B93" s="58">
        <v>21730067</v>
      </c>
      <c r="C93" s="75" t="s">
        <v>120</v>
      </c>
      <c r="D93" s="76" t="s">
        <v>121</v>
      </c>
      <c r="E93" s="183"/>
      <c r="F93" s="58">
        <v>10</v>
      </c>
      <c r="G93" s="62">
        <v>4</v>
      </c>
      <c r="H93" s="62">
        <f t="shared" ref="H93:H94" si="9">F93*G93</f>
        <v>40</v>
      </c>
      <c r="I93" s="186"/>
      <c r="J93" s="190"/>
      <c r="K93" s="190"/>
      <c r="L93" s="192"/>
      <c r="M93" s="130"/>
      <c r="N93" s="132"/>
      <c r="O93" s="193"/>
      <c r="P93" s="173"/>
      <c r="Q93" s="175"/>
      <c r="R93" s="177"/>
      <c r="S93" s="167"/>
      <c r="T93" s="169"/>
      <c r="U93" s="169"/>
      <c r="V93" s="160"/>
      <c r="W93" s="160"/>
      <c r="X93" s="160"/>
      <c r="Y93" s="160"/>
      <c r="Z93" s="163"/>
      <c r="AA93" s="164"/>
      <c r="AB93" s="121"/>
      <c r="AC93" s="164"/>
      <c r="AD93" s="166"/>
      <c r="AE93" s="58">
        <v>25</v>
      </c>
      <c r="AF93" s="63">
        <v>350000</v>
      </c>
      <c r="AG93" s="58" t="s">
        <v>74</v>
      </c>
    </row>
    <row r="94" spans="1:33" s="72" customFormat="1" ht="33.75" hidden="1" customHeight="1" x14ac:dyDescent="0.2">
      <c r="A94" s="180"/>
      <c r="B94" s="58">
        <v>13410564</v>
      </c>
      <c r="C94" s="77" t="s">
        <v>122</v>
      </c>
      <c r="D94" s="78" t="s">
        <v>123</v>
      </c>
      <c r="E94" s="183"/>
      <c r="F94" s="58">
        <v>15</v>
      </c>
      <c r="G94" s="62">
        <v>4</v>
      </c>
      <c r="H94" s="62">
        <f t="shared" si="9"/>
        <v>60</v>
      </c>
      <c r="I94" s="186"/>
      <c r="J94" s="190"/>
      <c r="K94" s="190"/>
      <c r="L94" s="192"/>
      <c r="M94" s="130"/>
      <c r="N94" s="132"/>
      <c r="O94" s="193"/>
      <c r="P94" s="173"/>
      <c r="Q94" s="175"/>
      <c r="R94" s="177"/>
      <c r="S94" s="167"/>
      <c r="T94" s="169"/>
      <c r="U94" s="169"/>
      <c r="V94" s="160"/>
      <c r="W94" s="160"/>
      <c r="X94" s="160"/>
      <c r="Y94" s="160"/>
      <c r="Z94" s="163"/>
      <c r="AA94" s="164"/>
      <c r="AB94" s="121"/>
      <c r="AC94" s="164"/>
      <c r="AD94" s="166"/>
      <c r="AE94" s="58">
        <v>25</v>
      </c>
      <c r="AF94" s="63">
        <v>350000</v>
      </c>
      <c r="AG94" s="58" t="s">
        <v>74</v>
      </c>
    </row>
    <row r="95" spans="1:33" s="72" customFormat="1" ht="33.75" hidden="1" customHeight="1" x14ac:dyDescent="0.2">
      <c r="A95" s="180"/>
      <c r="B95" s="58">
        <v>13530036</v>
      </c>
      <c r="C95" s="75" t="s">
        <v>115</v>
      </c>
      <c r="D95" s="76" t="s">
        <v>116</v>
      </c>
      <c r="E95" s="183"/>
      <c r="F95" s="58">
        <v>12</v>
      </c>
      <c r="G95" s="62">
        <v>4</v>
      </c>
      <c r="H95" s="62">
        <f>F95*G95</f>
        <v>48</v>
      </c>
      <c r="I95" s="186"/>
      <c r="J95" s="190"/>
      <c r="K95" s="190"/>
      <c r="L95" s="192"/>
      <c r="M95" s="130"/>
      <c r="N95" s="132"/>
      <c r="O95" s="193"/>
      <c r="P95" s="173"/>
      <c r="Q95" s="175"/>
      <c r="R95" s="177"/>
      <c r="S95" s="167"/>
      <c r="T95" s="169"/>
      <c r="U95" s="169"/>
      <c r="V95" s="160"/>
      <c r="W95" s="160"/>
      <c r="X95" s="160"/>
      <c r="Y95" s="160"/>
      <c r="Z95" s="163"/>
      <c r="AA95" s="164"/>
      <c r="AB95" s="121"/>
      <c r="AC95" s="164"/>
      <c r="AD95" s="166"/>
      <c r="AE95" s="58">
        <v>25</v>
      </c>
      <c r="AF95" s="63">
        <v>350000</v>
      </c>
      <c r="AG95" s="58" t="s">
        <v>74</v>
      </c>
    </row>
    <row r="96" spans="1:33" s="72" customFormat="1" ht="33.75" hidden="1" customHeight="1" x14ac:dyDescent="0.2">
      <c r="A96" s="180"/>
      <c r="B96" s="58">
        <v>21730067</v>
      </c>
      <c r="C96" s="75" t="s">
        <v>120</v>
      </c>
      <c r="D96" s="76" t="s">
        <v>121</v>
      </c>
      <c r="E96" s="183"/>
      <c r="F96" s="58">
        <v>10</v>
      </c>
      <c r="G96" s="62">
        <v>4</v>
      </c>
      <c r="H96" s="62">
        <f t="shared" ref="H96:H97" si="10">F96*G96</f>
        <v>40</v>
      </c>
      <c r="I96" s="186"/>
      <c r="J96" s="190"/>
      <c r="K96" s="190"/>
      <c r="L96" s="192"/>
      <c r="M96" s="130"/>
      <c r="N96" s="132"/>
      <c r="O96" s="193"/>
      <c r="P96" s="173"/>
      <c r="Q96" s="175"/>
      <c r="R96" s="177"/>
      <c r="S96" s="167"/>
      <c r="T96" s="169"/>
      <c r="U96" s="169"/>
      <c r="V96" s="160"/>
      <c r="W96" s="160"/>
      <c r="X96" s="160"/>
      <c r="Y96" s="160"/>
      <c r="Z96" s="163"/>
      <c r="AA96" s="164"/>
      <c r="AB96" s="121"/>
      <c r="AC96" s="164"/>
      <c r="AD96" s="166"/>
      <c r="AE96" s="58">
        <v>25</v>
      </c>
      <c r="AF96" s="63">
        <v>350000</v>
      </c>
      <c r="AG96" s="58" t="s">
        <v>74</v>
      </c>
    </row>
    <row r="97" spans="1:33" s="72" customFormat="1" ht="33.75" hidden="1" customHeight="1" x14ac:dyDescent="0.2">
      <c r="A97" s="180"/>
      <c r="B97" s="58">
        <v>13410564</v>
      </c>
      <c r="C97" s="77" t="s">
        <v>122</v>
      </c>
      <c r="D97" s="78" t="s">
        <v>123</v>
      </c>
      <c r="E97" s="183"/>
      <c r="F97" s="58">
        <v>15</v>
      </c>
      <c r="G97" s="62">
        <v>4</v>
      </c>
      <c r="H97" s="62">
        <f t="shared" si="10"/>
        <v>60</v>
      </c>
      <c r="I97" s="186"/>
      <c r="J97" s="190"/>
      <c r="K97" s="190"/>
      <c r="L97" s="192"/>
      <c r="M97" s="130"/>
      <c r="N97" s="132"/>
      <c r="O97" s="194"/>
      <c r="P97" s="173"/>
      <c r="Q97" s="175"/>
      <c r="R97" s="177"/>
      <c r="S97" s="167"/>
      <c r="T97" s="169"/>
      <c r="U97" s="169"/>
      <c r="V97" s="160"/>
      <c r="W97" s="160"/>
      <c r="X97" s="160"/>
      <c r="Y97" s="160"/>
      <c r="Z97" s="163"/>
      <c r="AA97" s="164"/>
      <c r="AB97" s="121"/>
      <c r="AC97" s="164"/>
      <c r="AD97" s="166"/>
      <c r="AE97" s="58">
        <v>25</v>
      </c>
      <c r="AF97" s="63">
        <v>350000</v>
      </c>
      <c r="AG97" s="58" t="s">
        <v>74</v>
      </c>
    </row>
    <row r="98" spans="1:33" s="72" customFormat="1" ht="33.75" hidden="1" customHeight="1" x14ac:dyDescent="0.2">
      <c r="A98" s="180"/>
      <c r="B98" s="58">
        <v>13530036</v>
      </c>
      <c r="C98" s="75" t="s">
        <v>115</v>
      </c>
      <c r="D98" s="76" t="s">
        <v>116</v>
      </c>
      <c r="E98" s="183"/>
      <c r="F98" s="58">
        <v>12</v>
      </c>
      <c r="G98" s="62">
        <v>4</v>
      </c>
      <c r="H98" s="62">
        <f>F98*G98</f>
        <v>48</v>
      </c>
      <c r="I98" s="186"/>
      <c r="J98" s="190"/>
      <c r="K98" s="190"/>
      <c r="L98" s="192"/>
      <c r="M98" s="130"/>
      <c r="N98" s="132"/>
      <c r="O98" s="133" t="s">
        <v>75</v>
      </c>
      <c r="P98" s="173"/>
      <c r="Q98" s="175"/>
      <c r="R98" s="177"/>
      <c r="S98" s="167"/>
      <c r="T98" s="169"/>
      <c r="U98" s="169"/>
      <c r="V98" s="160"/>
      <c r="W98" s="160"/>
      <c r="X98" s="160"/>
      <c r="Y98" s="160"/>
      <c r="Z98" s="163"/>
      <c r="AA98" s="164"/>
      <c r="AB98" s="121"/>
      <c r="AC98" s="164"/>
      <c r="AD98" s="166"/>
      <c r="AE98" s="58">
        <v>25</v>
      </c>
      <c r="AF98" s="63">
        <v>350000</v>
      </c>
      <c r="AG98" s="58" t="s">
        <v>74</v>
      </c>
    </row>
    <row r="99" spans="1:33" s="72" customFormat="1" ht="33.75" hidden="1" customHeight="1" x14ac:dyDescent="0.2">
      <c r="A99" s="180"/>
      <c r="B99" s="58">
        <v>21730067</v>
      </c>
      <c r="C99" s="75" t="s">
        <v>120</v>
      </c>
      <c r="D99" s="76" t="s">
        <v>121</v>
      </c>
      <c r="E99" s="183"/>
      <c r="F99" s="58">
        <v>10</v>
      </c>
      <c r="G99" s="62">
        <v>4</v>
      </c>
      <c r="H99" s="62">
        <f t="shared" ref="H99:H100" si="11">F99*G99</f>
        <v>40</v>
      </c>
      <c r="I99" s="186"/>
      <c r="J99" s="190"/>
      <c r="K99" s="190"/>
      <c r="L99" s="192"/>
      <c r="M99" s="130"/>
      <c r="N99" s="132"/>
      <c r="O99" s="193"/>
      <c r="P99" s="173"/>
      <c r="Q99" s="175"/>
      <c r="R99" s="177"/>
      <c r="S99" s="167"/>
      <c r="T99" s="169"/>
      <c r="U99" s="169"/>
      <c r="V99" s="160"/>
      <c r="W99" s="160"/>
      <c r="X99" s="160"/>
      <c r="Y99" s="160"/>
      <c r="Z99" s="163"/>
      <c r="AA99" s="164"/>
      <c r="AB99" s="121"/>
      <c r="AC99" s="164"/>
      <c r="AD99" s="166"/>
      <c r="AE99" s="58">
        <v>25</v>
      </c>
      <c r="AF99" s="63">
        <v>350000</v>
      </c>
      <c r="AG99" s="58" t="s">
        <v>74</v>
      </c>
    </row>
    <row r="100" spans="1:33" s="72" customFormat="1" ht="33.75" hidden="1" customHeight="1" x14ac:dyDescent="0.2">
      <c r="A100" s="180"/>
      <c r="B100" s="58">
        <v>13410564</v>
      </c>
      <c r="C100" s="77" t="s">
        <v>122</v>
      </c>
      <c r="D100" s="78" t="s">
        <v>123</v>
      </c>
      <c r="E100" s="183"/>
      <c r="F100" s="58">
        <v>15</v>
      </c>
      <c r="G100" s="62">
        <v>4</v>
      </c>
      <c r="H100" s="62">
        <f t="shared" si="11"/>
        <v>60</v>
      </c>
      <c r="I100" s="186"/>
      <c r="J100" s="190"/>
      <c r="K100" s="190"/>
      <c r="L100" s="192"/>
      <c r="M100" s="130"/>
      <c r="N100" s="132"/>
      <c r="O100" s="193"/>
      <c r="P100" s="173"/>
      <c r="Q100" s="175"/>
      <c r="R100" s="177"/>
      <c r="S100" s="167"/>
      <c r="T100" s="169"/>
      <c r="U100" s="169"/>
      <c r="V100" s="160"/>
      <c r="W100" s="160"/>
      <c r="X100" s="160"/>
      <c r="Y100" s="160"/>
      <c r="Z100" s="163"/>
      <c r="AA100" s="164"/>
      <c r="AB100" s="121"/>
      <c r="AC100" s="164"/>
      <c r="AD100" s="166"/>
      <c r="AE100" s="58">
        <v>25</v>
      </c>
      <c r="AF100" s="63">
        <v>350000</v>
      </c>
      <c r="AG100" s="58" t="s">
        <v>74</v>
      </c>
    </row>
    <row r="101" spans="1:33" s="72" customFormat="1" ht="33.75" hidden="1" customHeight="1" x14ac:dyDescent="0.2">
      <c r="A101" s="180"/>
      <c r="B101" s="58">
        <v>13530036</v>
      </c>
      <c r="C101" s="75" t="s">
        <v>115</v>
      </c>
      <c r="D101" s="76" t="s">
        <v>116</v>
      </c>
      <c r="E101" s="183"/>
      <c r="F101" s="58">
        <v>12</v>
      </c>
      <c r="G101" s="62">
        <v>4</v>
      </c>
      <c r="H101" s="62">
        <f>F101*G101</f>
        <v>48</v>
      </c>
      <c r="I101" s="186"/>
      <c r="J101" s="190"/>
      <c r="K101" s="190"/>
      <c r="L101" s="192"/>
      <c r="M101" s="130"/>
      <c r="N101" s="132"/>
      <c r="O101" s="193"/>
      <c r="P101" s="173"/>
      <c r="Q101" s="175"/>
      <c r="R101" s="177"/>
      <c r="S101" s="167"/>
      <c r="T101" s="169"/>
      <c r="U101" s="169"/>
      <c r="V101" s="160"/>
      <c r="W101" s="160"/>
      <c r="X101" s="160"/>
      <c r="Y101" s="160"/>
      <c r="Z101" s="163"/>
      <c r="AA101" s="164"/>
      <c r="AB101" s="121"/>
      <c r="AC101" s="164"/>
      <c r="AD101" s="166"/>
      <c r="AE101" s="58">
        <v>25</v>
      </c>
      <c r="AF101" s="63">
        <v>350000</v>
      </c>
      <c r="AG101" s="58" t="s">
        <v>74</v>
      </c>
    </row>
    <row r="102" spans="1:33" s="72" customFormat="1" ht="33.75" hidden="1" customHeight="1" x14ac:dyDescent="0.2">
      <c r="A102" s="180"/>
      <c r="B102" s="58">
        <v>21730067</v>
      </c>
      <c r="C102" s="75" t="s">
        <v>120</v>
      </c>
      <c r="D102" s="76" t="s">
        <v>121</v>
      </c>
      <c r="E102" s="183"/>
      <c r="F102" s="58">
        <v>10</v>
      </c>
      <c r="G102" s="62">
        <v>4</v>
      </c>
      <c r="H102" s="62">
        <f t="shared" ref="H102:H103" si="12">F102*G102</f>
        <v>40</v>
      </c>
      <c r="I102" s="186"/>
      <c r="J102" s="190"/>
      <c r="K102" s="190"/>
      <c r="L102" s="192"/>
      <c r="M102" s="130"/>
      <c r="N102" s="132"/>
      <c r="O102" s="193"/>
      <c r="P102" s="173"/>
      <c r="Q102" s="175"/>
      <c r="R102" s="177"/>
      <c r="S102" s="167"/>
      <c r="T102" s="169"/>
      <c r="U102" s="169"/>
      <c r="V102" s="160"/>
      <c r="W102" s="160"/>
      <c r="X102" s="160"/>
      <c r="Y102" s="160"/>
      <c r="Z102" s="163"/>
      <c r="AA102" s="164"/>
      <c r="AB102" s="121"/>
      <c r="AC102" s="164"/>
      <c r="AD102" s="166"/>
      <c r="AE102" s="58">
        <v>25</v>
      </c>
      <c r="AF102" s="63">
        <v>350000</v>
      </c>
      <c r="AG102" s="58" t="s">
        <v>74</v>
      </c>
    </row>
    <row r="103" spans="1:33" s="72" customFormat="1" ht="33.75" hidden="1" customHeight="1" x14ac:dyDescent="0.2">
      <c r="A103" s="180"/>
      <c r="B103" s="58">
        <v>13410564</v>
      </c>
      <c r="C103" s="77" t="s">
        <v>122</v>
      </c>
      <c r="D103" s="78" t="s">
        <v>123</v>
      </c>
      <c r="E103" s="183"/>
      <c r="F103" s="58">
        <v>15</v>
      </c>
      <c r="G103" s="62">
        <v>4</v>
      </c>
      <c r="H103" s="62">
        <f t="shared" si="12"/>
        <v>60</v>
      </c>
      <c r="I103" s="186"/>
      <c r="J103" s="190"/>
      <c r="K103" s="190"/>
      <c r="L103" s="192"/>
      <c r="M103" s="130"/>
      <c r="N103" s="132"/>
      <c r="O103" s="194"/>
      <c r="P103" s="173"/>
      <c r="Q103" s="175"/>
      <c r="R103" s="177"/>
      <c r="S103" s="167"/>
      <c r="T103" s="169"/>
      <c r="U103" s="169"/>
      <c r="V103" s="160"/>
      <c r="W103" s="160"/>
      <c r="X103" s="160"/>
      <c r="Y103" s="160"/>
      <c r="Z103" s="163"/>
      <c r="AA103" s="164"/>
      <c r="AB103" s="121"/>
      <c r="AC103" s="164"/>
      <c r="AD103" s="166"/>
      <c r="AE103" s="58">
        <v>25</v>
      </c>
      <c r="AF103" s="63">
        <v>350000</v>
      </c>
      <c r="AG103" s="58" t="s">
        <v>74</v>
      </c>
    </row>
    <row r="104" spans="1:33" s="72" customFormat="1" ht="33.75" hidden="1" customHeight="1" x14ac:dyDescent="0.2">
      <c r="A104" s="181"/>
      <c r="B104" s="58">
        <v>13530036</v>
      </c>
      <c r="C104" s="75" t="s">
        <v>115</v>
      </c>
      <c r="D104" s="76" t="s">
        <v>116</v>
      </c>
      <c r="E104" s="184"/>
      <c r="F104" s="58">
        <v>12</v>
      </c>
      <c r="G104" s="62">
        <v>4</v>
      </c>
      <c r="H104" s="62">
        <f>F104*G104</f>
        <v>48</v>
      </c>
      <c r="I104" s="187"/>
      <c r="J104" s="190"/>
      <c r="K104" s="190"/>
      <c r="L104" s="192"/>
      <c r="M104" s="130"/>
      <c r="N104" s="133"/>
      <c r="O104" s="133" t="s">
        <v>52</v>
      </c>
      <c r="P104" s="173"/>
      <c r="Q104" s="172"/>
      <c r="R104" s="178"/>
      <c r="S104" s="120"/>
      <c r="T104" s="170"/>
      <c r="U104" s="170"/>
      <c r="V104" s="161"/>
      <c r="W104" s="161"/>
      <c r="X104" s="161"/>
      <c r="Y104" s="161"/>
      <c r="Z104" s="163"/>
      <c r="AA104" s="164"/>
      <c r="AB104" s="121"/>
      <c r="AC104" s="164"/>
      <c r="AD104" s="166"/>
      <c r="AE104" s="58">
        <v>25</v>
      </c>
      <c r="AF104" s="63">
        <v>350000</v>
      </c>
      <c r="AG104" s="58" t="s">
        <v>74</v>
      </c>
    </row>
    <row r="105" spans="1:33" s="72" customFormat="1" ht="33.75" hidden="1" customHeight="1" x14ac:dyDescent="0.2">
      <c r="A105" s="181"/>
      <c r="B105" s="58">
        <v>21730067</v>
      </c>
      <c r="C105" s="75" t="s">
        <v>120</v>
      </c>
      <c r="D105" s="76" t="s">
        <v>121</v>
      </c>
      <c r="E105" s="184"/>
      <c r="F105" s="58">
        <v>10</v>
      </c>
      <c r="G105" s="62">
        <v>4</v>
      </c>
      <c r="H105" s="62">
        <f t="shared" ref="H105:H108" si="13">F105*G105</f>
        <v>40</v>
      </c>
      <c r="I105" s="187"/>
      <c r="J105" s="190"/>
      <c r="K105" s="190"/>
      <c r="L105" s="192"/>
      <c r="M105" s="130"/>
      <c r="N105" s="133"/>
      <c r="O105" s="193"/>
      <c r="P105" s="173"/>
      <c r="Q105" s="172"/>
      <c r="R105" s="178"/>
      <c r="S105" s="120"/>
      <c r="T105" s="170"/>
      <c r="U105" s="170"/>
      <c r="V105" s="161"/>
      <c r="W105" s="161"/>
      <c r="X105" s="161"/>
      <c r="Y105" s="161"/>
      <c r="Z105" s="163"/>
      <c r="AA105" s="164"/>
      <c r="AB105" s="121"/>
      <c r="AC105" s="164"/>
      <c r="AD105" s="166"/>
      <c r="AE105" s="58">
        <v>25</v>
      </c>
      <c r="AF105" s="63">
        <v>350000</v>
      </c>
      <c r="AG105" s="58" t="s">
        <v>74</v>
      </c>
    </row>
    <row r="106" spans="1:33" s="72" customFormat="1" ht="33.75" hidden="1" customHeight="1" x14ac:dyDescent="0.2">
      <c r="A106" s="181"/>
      <c r="B106" s="58">
        <v>13410564</v>
      </c>
      <c r="C106" s="77" t="s">
        <v>122</v>
      </c>
      <c r="D106" s="78" t="s">
        <v>123</v>
      </c>
      <c r="E106" s="184"/>
      <c r="F106" s="58">
        <v>15</v>
      </c>
      <c r="G106" s="62">
        <v>4</v>
      </c>
      <c r="H106" s="62">
        <f t="shared" si="13"/>
        <v>60</v>
      </c>
      <c r="I106" s="187"/>
      <c r="J106" s="190"/>
      <c r="K106" s="190"/>
      <c r="L106" s="192"/>
      <c r="M106" s="130"/>
      <c r="N106" s="133"/>
      <c r="O106" s="193"/>
      <c r="P106" s="173"/>
      <c r="Q106" s="172"/>
      <c r="R106" s="178"/>
      <c r="S106" s="120"/>
      <c r="T106" s="170"/>
      <c r="U106" s="170"/>
      <c r="V106" s="161"/>
      <c r="W106" s="161"/>
      <c r="X106" s="161"/>
      <c r="Y106" s="161"/>
      <c r="Z106" s="163"/>
      <c r="AA106" s="164"/>
      <c r="AB106" s="121"/>
      <c r="AC106" s="164"/>
      <c r="AD106" s="166"/>
      <c r="AE106" s="58">
        <v>25</v>
      </c>
      <c r="AF106" s="63">
        <v>350000</v>
      </c>
      <c r="AG106" s="58" t="s">
        <v>74</v>
      </c>
    </row>
    <row r="107" spans="1:33" s="72" customFormat="1" ht="33.75" hidden="1" customHeight="1" x14ac:dyDescent="0.2">
      <c r="A107" s="181"/>
      <c r="B107" s="58">
        <v>21730067</v>
      </c>
      <c r="C107" s="75" t="s">
        <v>120</v>
      </c>
      <c r="D107" s="76" t="s">
        <v>121</v>
      </c>
      <c r="E107" s="184"/>
      <c r="F107" s="58">
        <v>10</v>
      </c>
      <c r="G107" s="62">
        <v>4</v>
      </c>
      <c r="H107" s="62">
        <f t="shared" si="13"/>
        <v>40</v>
      </c>
      <c r="I107" s="187"/>
      <c r="J107" s="190"/>
      <c r="K107" s="190"/>
      <c r="L107" s="192"/>
      <c r="M107" s="130"/>
      <c r="N107" s="133"/>
      <c r="O107" s="193"/>
      <c r="P107" s="173"/>
      <c r="Q107" s="172"/>
      <c r="R107" s="178"/>
      <c r="S107" s="120"/>
      <c r="T107" s="170"/>
      <c r="U107" s="170"/>
      <c r="V107" s="161"/>
      <c r="W107" s="161"/>
      <c r="X107" s="161"/>
      <c r="Y107" s="161"/>
      <c r="Z107" s="163"/>
      <c r="AA107" s="164"/>
      <c r="AB107" s="121"/>
      <c r="AC107" s="164"/>
      <c r="AD107" s="166"/>
      <c r="AE107" s="58">
        <v>25</v>
      </c>
      <c r="AF107" s="63">
        <v>350000</v>
      </c>
      <c r="AG107" s="58" t="s">
        <v>74</v>
      </c>
    </row>
    <row r="108" spans="1:33" s="72" customFormat="1" ht="33.75" hidden="1" customHeight="1" thickBot="1" x14ac:dyDescent="0.25">
      <c r="A108" s="182"/>
      <c r="B108" s="58">
        <v>13410564</v>
      </c>
      <c r="C108" s="77" t="s">
        <v>122</v>
      </c>
      <c r="D108" s="78" t="s">
        <v>123</v>
      </c>
      <c r="E108" s="185"/>
      <c r="F108" s="58">
        <v>15</v>
      </c>
      <c r="G108" s="62">
        <v>4</v>
      </c>
      <c r="H108" s="62">
        <f t="shared" si="13"/>
        <v>60</v>
      </c>
      <c r="I108" s="188"/>
      <c r="J108" s="191"/>
      <c r="K108" s="191"/>
      <c r="L108" s="192"/>
      <c r="M108" s="131"/>
      <c r="N108" s="134"/>
      <c r="O108" s="194"/>
      <c r="P108" s="174"/>
      <c r="Q108" s="176"/>
      <c r="R108" s="179"/>
      <c r="S108" s="168"/>
      <c r="T108" s="171"/>
      <c r="U108" s="171"/>
      <c r="V108" s="162"/>
      <c r="W108" s="162"/>
      <c r="X108" s="162"/>
      <c r="Y108" s="162"/>
      <c r="Z108" s="163"/>
      <c r="AA108" s="164"/>
      <c r="AB108" s="122"/>
      <c r="AC108" s="164"/>
      <c r="AD108" s="166"/>
      <c r="AE108" s="58">
        <v>25</v>
      </c>
      <c r="AF108" s="63">
        <v>350000</v>
      </c>
      <c r="AG108" s="58" t="s">
        <v>74</v>
      </c>
    </row>
    <row r="109" spans="1:33" s="72" customFormat="1" ht="33.75" hidden="1" customHeight="1" x14ac:dyDescent="0.2">
      <c r="A109" s="148">
        <v>8</v>
      </c>
      <c r="B109" s="47">
        <v>83830302</v>
      </c>
      <c r="C109" s="73" t="s">
        <v>124</v>
      </c>
      <c r="D109" s="74" t="s">
        <v>125</v>
      </c>
      <c r="E109" s="150" t="s">
        <v>49</v>
      </c>
      <c r="F109" s="47">
        <v>10</v>
      </c>
      <c r="G109" s="50">
        <v>4</v>
      </c>
      <c r="H109" s="50">
        <v>40</v>
      </c>
      <c r="I109" s="152" t="s">
        <v>50</v>
      </c>
      <c r="J109" s="154">
        <v>44733</v>
      </c>
      <c r="K109" s="154">
        <v>44911</v>
      </c>
      <c r="L109" s="157">
        <v>4500000</v>
      </c>
      <c r="M109" s="158">
        <f>AD109</f>
        <v>26400000.149999999</v>
      </c>
      <c r="N109" s="114" t="s">
        <v>126</v>
      </c>
      <c r="O109" s="114" t="s">
        <v>67</v>
      </c>
      <c r="P109" s="140" t="s">
        <v>127</v>
      </c>
      <c r="Q109" s="140" t="s">
        <v>128</v>
      </c>
      <c r="R109" s="140" t="s">
        <v>55</v>
      </c>
      <c r="S109" s="105"/>
      <c r="T109" s="105"/>
      <c r="U109" s="105"/>
      <c r="V109" s="146"/>
      <c r="W109" s="146">
        <v>7592</v>
      </c>
      <c r="X109" s="146"/>
      <c r="Y109" s="146"/>
      <c r="Z109" s="140">
        <v>204</v>
      </c>
      <c r="AA109" s="140">
        <v>4</v>
      </c>
      <c r="AB109" s="140">
        <v>5.8666666999999997</v>
      </c>
      <c r="AC109" s="142">
        <v>4500000</v>
      </c>
      <c r="AD109" s="144">
        <f>AC109*AB109</f>
        <v>26400000.149999999</v>
      </c>
      <c r="AE109" s="47">
        <v>25</v>
      </c>
      <c r="AF109" s="71">
        <v>750000</v>
      </c>
      <c r="AG109" s="47" t="s">
        <v>69</v>
      </c>
    </row>
    <row r="110" spans="1:33" s="72" customFormat="1" ht="33.75" hidden="1" customHeight="1" x14ac:dyDescent="0.2">
      <c r="A110" s="148"/>
      <c r="B110" s="47">
        <v>82120024</v>
      </c>
      <c r="C110" s="69" t="s">
        <v>129</v>
      </c>
      <c r="D110" s="70" t="s">
        <v>130</v>
      </c>
      <c r="E110" s="150"/>
      <c r="F110" s="47">
        <v>10</v>
      </c>
      <c r="G110" s="50">
        <v>4</v>
      </c>
      <c r="H110" s="50">
        <v>40</v>
      </c>
      <c r="I110" s="152"/>
      <c r="J110" s="155"/>
      <c r="K110" s="155"/>
      <c r="L110" s="157"/>
      <c r="M110" s="158"/>
      <c r="N110" s="114"/>
      <c r="O110" s="114"/>
      <c r="P110" s="140"/>
      <c r="Q110" s="140"/>
      <c r="R110" s="140"/>
      <c r="S110" s="105"/>
      <c r="T110" s="105"/>
      <c r="U110" s="105"/>
      <c r="V110" s="146"/>
      <c r="W110" s="146"/>
      <c r="X110" s="146"/>
      <c r="Y110" s="146"/>
      <c r="Z110" s="140"/>
      <c r="AA110" s="140"/>
      <c r="AB110" s="140"/>
      <c r="AC110" s="142"/>
      <c r="AD110" s="144"/>
      <c r="AE110" s="47">
        <v>25</v>
      </c>
      <c r="AF110" s="71">
        <v>750000</v>
      </c>
      <c r="AG110" s="47" t="s">
        <v>69</v>
      </c>
    </row>
    <row r="111" spans="1:33" s="72" customFormat="1" ht="33.75" hidden="1" customHeight="1" x14ac:dyDescent="0.2">
      <c r="A111" s="149"/>
      <c r="B111" s="47">
        <v>83230005</v>
      </c>
      <c r="C111" s="69" t="s">
        <v>131</v>
      </c>
      <c r="D111" s="70" t="s">
        <v>131</v>
      </c>
      <c r="E111" s="151"/>
      <c r="F111" s="47">
        <v>15</v>
      </c>
      <c r="G111" s="50">
        <v>4</v>
      </c>
      <c r="H111" s="50">
        <v>60</v>
      </c>
      <c r="I111" s="153"/>
      <c r="J111" s="155"/>
      <c r="K111" s="155"/>
      <c r="L111" s="157"/>
      <c r="M111" s="158"/>
      <c r="N111" s="114"/>
      <c r="O111" s="113" t="s">
        <v>63</v>
      </c>
      <c r="P111" s="140"/>
      <c r="Q111" s="140"/>
      <c r="R111" s="140"/>
      <c r="S111" s="105"/>
      <c r="T111" s="105"/>
      <c r="U111" s="105"/>
      <c r="V111" s="146"/>
      <c r="W111" s="146"/>
      <c r="X111" s="146"/>
      <c r="Y111" s="146"/>
      <c r="Z111" s="140"/>
      <c r="AA111" s="140"/>
      <c r="AB111" s="140"/>
      <c r="AC111" s="142"/>
      <c r="AD111" s="144"/>
      <c r="AE111" s="47">
        <v>25</v>
      </c>
      <c r="AF111" s="71">
        <v>750000</v>
      </c>
      <c r="AG111" s="47" t="s">
        <v>69</v>
      </c>
    </row>
    <row r="112" spans="1:33" s="72" customFormat="1" ht="33.75" hidden="1" customHeight="1" x14ac:dyDescent="0.2">
      <c r="A112" s="149"/>
      <c r="B112" s="47">
        <v>22410065</v>
      </c>
      <c r="C112" s="69" t="s">
        <v>132</v>
      </c>
      <c r="D112" s="70" t="s">
        <v>133</v>
      </c>
      <c r="E112" s="151"/>
      <c r="F112" s="47">
        <v>10</v>
      </c>
      <c r="G112" s="50">
        <v>4</v>
      </c>
      <c r="H112" s="50">
        <v>40</v>
      </c>
      <c r="I112" s="153"/>
      <c r="J112" s="155"/>
      <c r="K112" s="155"/>
      <c r="L112" s="157"/>
      <c r="M112" s="158"/>
      <c r="N112" s="114"/>
      <c r="O112" s="114"/>
      <c r="P112" s="140"/>
      <c r="Q112" s="140"/>
      <c r="R112" s="140"/>
      <c r="S112" s="105"/>
      <c r="T112" s="105"/>
      <c r="U112" s="105"/>
      <c r="V112" s="146"/>
      <c r="W112" s="146"/>
      <c r="X112" s="146"/>
      <c r="Y112" s="146"/>
      <c r="Z112" s="140"/>
      <c r="AA112" s="140"/>
      <c r="AB112" s="140"/>
      <c r="AC112" s="142"/>
      <c r="AD112" s="144"/>
      <c r="AE112" s="47">
        <v>25</v>
      </c>
      <c r="AF112" s="71">
        <v>750000</v>
      </c>
      <c r="AG112" s="47" t="s">
        <v>69</v>
      </c>
    </row>
    <row r="113" spans="1:33" s="72" customFormat="1" ht="33.75" hidden="1" customHeight="1" x14ac:dyDescent="0.2">
      <c r="A113" s="149"/>
      <c r="B113" s="47">
        <v>83830302</v>
      </c>
      <c r="C113" s="73" t="s">
        <v>124</v>
      </c>
      <c r="D113" s="74" t="s">
        <v>125</v>
      </c>
      <c r="E113" s="151"/>
      <c r="F113" s="47">
        <v>10</v>
      </c>
      <c r="G113" s="50">
        <v>4</v>
      </c>
      <c r="H113" s="50">
        <v>40</v>
      </c>
      <c r="I113" s="153"/>
      <c r="J113" s="155"/>
      <c r="K113" s="155"/>
      <c r="L113" s="157"/>
      <c r="M113" s="158"/>
      <c r="N113" s="114"/>
      <c r="O113" s="114"/>
      <c r="P113" s="140"/>
      <c r="Q113" s="140"/>
      <c r="R113" s="140"/>
      <c r="S113" s="105"/>
      <c r="T113" s="105"/>
      <c r="U113" s="105"/>
      <c r="V113" s="146"/>
      <c r="W113" s="146"/>
      <c r="X113" s="146"/>
      <c r="Y113" s="146"/>
      <c r="Z113" s="140"/>
      <c r="AA113" s="140"/>
      <c r="AB113" s="140"/>
      <c r="AC113" s="142"/>
      <c r="AD113" s="144"/>
      <c r="AE113" s="47">
        <v>25</v>
      </c>
      <c r="AF113" s="71">
        <v>750000</v>
      </c>
      <c r="AG113" s="47" t="s">
        <v>69</v>
      </c>
    </row>
    <row r="114" spans="1:33" s="72" customFormat="1" ht="33.75" hidden="1" customHeight="1" x14ac:dyDescent="0.2">
      <c r="A114" s="149"/>
      <c r="B114" s="47">
        <v>82120024</v>
      </c>
      <c r="C114" s="69" t="s">
        <v>129</v>
      </c>
      <c r="D114" s="70" t="s">
        <v>130</v>
      </c>
      <c r="E114" s="151"/>
      <c r="F114" s="47">
        <v>10</v>
      </c>
      <c r="G114" s="50">
        <v>4</v>
      </c>
      <c r="H114" s="50">
        <v>40</v>
      </c>
      <c r="I114" s="153"/>
      <c r="J114" s="155"/>
      <c r="K114" s="155"/>
      <c r="L114" s="157"/>
      <c r="M114" s="158"/>
      <c r="N114" s="114"/>
      <c r="O114" s="114"/>
      <c r="P114" s="140"/>
      <c r="Q114" s="140"/>
      <c r="R114" s="140"/>
      <c r="S114" s="105"/>
      <c r="T114" s="105"/>
      <c r="U114" s="105"/>
      <c r="V114" s="146"/>
      <c r="W114" s="146"/>
      <c r="X114" s="146"/>
      <c r="Y114" s="146"/>
      <c r="Z114" s="140"/>
      <c r="AA114" s="140"/>
      <c r="AB114" s="140"/>
      <c r="AC114" s="142"/>
      <c r="AD114" s="144"/>
      <c r="AE114" s="47">
        <v>25</v>
      </c>
      <c r="AF114" s="71">
        <v>750000</v>
      </c>
      <c r="AG114" s="47" t="s">
        <v>69</v>
      </c>
    </row>
    <row r="115" spans="1:33" s="72" customFormat="1" ht="33.75" hidden="1" customHeight="1" x14ac:dyDescent="0.2">
      <c r="A115" s="149"/>
      <c r="B115" s="47">
        <v>22410065</v>
      </c>
      <c r="C115" s="69" t="s">
        <v>132</v>
      </c>
      <c r="D115" s="70" t="s">
        <v>133</v>
      </c>
      <c r="E115" s="151"/>
      <c r="F115" s="47">
        <v>10</v>
      </c>
      <c r="G115" s="50">
        <v>4</v>
      </c>
      <c r="H115" s="50">
        <v>40</v>
      </c>
      <c r="I115" s="153"/>
      <c r="J115" s="155"/>
      <c r="K115" s="155"/>
      <c r="L115" s="157"/>
      <c r="M115" s="158"/>
      <c r="N115" s="114"/>
      <c r="O115" s="113" t="s">
        <v>64</v>
      </c>
      <c r="P115" s="140"/>
      <c r="Q115" s="140"/>
      <c r="R115" s="140"/>
      <c r="S115" s="105"/>
      <c r="T115" s="105"/>
      <c r="U115" s="105"/>
      <c r="V115" s="146"/>
      <c r="W115" s="146"/>
      <c r="X115" s="146"/>
      <c r="Y115" s="146"/>
      <c r="Z115" s="140"/>
      <c r="AA115" s="140"/>
      <c r="AB115" s="140"/>
      <c r="AC115" s="142"/>
      <c r="AD115" s="144"/>
      <c r="AE115" s="47">
        <v>25</v>
      </c>
      <c r="AF115" s="71">
        <v>750000</v>
      </c>
      <c r="AG115" s="47" t="s">
        <v>69</v>
      </c>
    </row>
    <row r="116" spans="1:33" s="72" customFormat="1" ht="33.75" hidden="1" customHeight="1" x14ac:dyDescent="0.2">
      <c r="A116" s="149"/>
      <c r="B116" s="47">
        <v>83830302</v>
      </c>
      <c r="C116" s="73" t="s">
        <v>124</v>
      </c>
      <c r="D116" s="74" t="s">
        <v>125</v>
      </c>
      <c r="E116" s="151"/>
      <c r="F116" s="47">
        <v>10</v>
      </c>
      <c r="G116" s="50">
        <v>4</v>
      </c>
      <c r="H116" s="50">
        <v>40</v>
      </c>
      <c r="I116" s="153"/>
      <c r="J116" s="155"/>
      <c r="K116" s="155"/>
      <c r="L116" s="157"/>
      <c r="M116" s="158"/>
      <c r="N116" s="114"/>
      <c r="O116" s="114"/>
      <c r="P116" s="140"/>
      <c r="Q116" s="140"/>
      <c r="R116" s="140"/>
      <c r="S116" s="105"/>
      <c r="T116" s="105"/>
      <c r="U116" s="105"/>
      <c r="V116" s="146"/>
      <c r="W116" s="146"/>
      <c r="X116" s="146"/>
      <c r="Y116" s="146"/>
      <c r="Z116" s="140"/>
      <c r="AA116" s="140"/>
      <c r="AB116" s="140"/>
      <c r="AC116" s="142"/>
      <c r="AD116" s="144"/>
      <c r="AE116" s="47">
        <v>25</v>
      </c>
      <c r="AF116" s="71">
        <v>750000</v>
      </c>
      <c r="AG116" s="47" t="s">
        <v>69</v>
      </c>
    </row>
    <row r="117" spans="1:33" s="72" customFormat="1" ht="33.75" hidden="1" customHeight="1" x14ac:dyDescent="0.2">
      <c r="A117" s="148"/>
      <c r="B117" s="47">
        <v>82120024</v>
      </c>
      <c r="C117" s="69" t="s">
        <v>129</v>
      </c>
      <c r="D117" s="70" t="s">
        <v>130</v>
      </c>
      <c r="E117" s="150"/>
      <c r="F117" s="47">
        <v>10</v>
      </c>
      <c r="G117" s="50">
        <v>4</v>
      </c>
      <c r="H117" s="50">
        <v>40</v>
      </c>
      <c r="I117" s="152"/>
      <c r="J117" s="156"/>
      <c r="K117" s="156"/>
      <c r="L117" s="157"/>
      <c r="M117" s="159"/>
      <c r="N117" s="115"/>
      <c r="O117" s="114"/>
      <c r="P117" s="141"/>
      <c r="Q117" s="141"/>
      <c r="R117" s="141"/>
      <c r="S117" s="106"/>
      <c r="T117" s="106"/>
      <c r="U117" s="106"/>
      <c r="V117" s="147"/>
      <c r="W117" s="147"/>
      <c r="X117" s="147"/>
      <c r="Y117" s="147"/>
      <c r="Z117" s="141"/>
      <c r="AA117" s="141"/>
      <c r="AB117" s="141"/>
      <c r="AC117" s="143"/>
      <c r="AD117" s="145"/>
      <c r="AE117" s="47">
        <v>25</v>
      </c>
      <c r="AF117" s="71">
        <v>750000</v>
      </c>
      <c r="AG117" s="47" t="s">
        <v>69</v>
      </c>
    </row>
    <row r="118" spans="1:33" x14ac:dyDescent="0.2">
      <c r="M118" s="79">
        <f>SUM(M15:M117)</f>
        <v>207300001.05000001</v>
      </c>
      <c r="O118" s="80"/>
      <c r="AD118" s="10">
        <f>SUM(AD15:AD117)</f>
        <v>207300001.05000001</v>
      </c>
    </row>
    <row r="119" spans="1:33" x14ac:dyDescent="0.2">
      <c r="L119" s="4" t="s">
        <v>134</v>
      </c>
      <c r="M119" s="81">
        <v>369495000</v>
      </c>
    </row>
    <row r="121" spans="1:33" x14ac:dyDescent="0.2">
      <c r="M121" s="79">
        <f>M119-M118</f>
        <v>162194998.94999999</v>
      </c>
      <c r="AE121" s="10" t="s">
        <v>135</v>
      </c>
      <c r="AF121" s="82">
        <f>SUM(AF15:AF120)</f>
        <v>99800000</v>
      </c>
    </row>
    <row r="122" spans="1:33" x14ac:dyDescent="0.25">
      <c r="C122" s="83" t="s">
        <v>136</v>
      </c>
      <c r="D122" s="84"/>
      <c r="E122" s="83" t="s">
        <v>137</v>
      </c>
      <c r="F122" s="85" t="s">
        <v>138</v>
      </c>
      <c r="G122" s="85"/>
      <c r="H122" s="83"/>
      <c r="I122" s="86"/>
      <c r="J122" s="86"/>
      <c r="K122" s="86"/>
      <c r="L122" s="86"/>
      <c r="M122" s="84"/>
      <c r="N122" s="83" t="s">
        <v>139</v>
      </c>
    </row>
    <row r="123" spans="1:33" x14ac:dyDescent="0.2">
      <c r="C123" s="87" t="s">
        <v>140</v>
      </c>
      <c r="D123" s="84"/>
      <c r="E123" s="119" t="s">
        <v>141</v>
      </c>
      <c r="F123" s="119"/>
      <c r="G123" s="119"/>
      <c r="H123" s="119"/>
      <c r="I123" s="119"/>
      <c r="J123" s="119"/>
      <c r="K123" s="86"/>
      <c r="L123" s="88"/>
      <c r="M123" s="84"/>
      <c r="N123" s="87" t="s">
        <v>142</v>
      </c>
      <c r="AE123" s="10" t="s">
        <v>69</v>
      </c>
      <c r="AF123" s="89">
        <f>SUMIF(AG15:AG117,AE123,AF15:AF117)</f>
        <v>28350000</v>
      </c>
    </row>
    <row r="124" spans="1:33" x14ac:dyDescent="0.2">
      <c r="C124" s="84"/>
      <c r="D124" s="84"/>
      <c r="E124" s="87"/>
      <c r="F124" s="90" t="s">
        <v>143</v>
      </c>
      <c r="G124" s="90"/>
      <c r="H124" s="90"/>
      <c r="I124" s="90"/>
      <c r="J124" s="86"/>
      <c r="K124" s="86"/>
      <c r="L124" s="87"/>
      <c r="M124" s="84"/>
      <c r="N124" s="91"/>
      <c r="AE124" s="10" t="s">
        <v>74</v>
      </c>
      <c r="AF124" s="89">
        <f>SUMIF(AG15:AG117,AE124,AF15:AF117)</f>
        <v>15050000</v>
      </c>
    </row>
    <row r="125" spans="1:33" x14ac:dyDescent="0.2">
      <c r="AE125" s="10" t="s">
        <v>57</v>
      </c>
      <c r="AF125" s="89">
        <f>SUMIF(AG15:AG117,AE125,AF15:AF117)</f>
        <v>44700000</v>
      </c>
    </row>
    <row r="126" spans="1:33" x14ac:dyDescent="0.2">
      <c r="AE126" s="10" t="s">
        <v>90</v>
      </c>
      <c r="AF126" s="89">
        <f>SUMIF(AG15:AG117,AE126,AF15:AF117)</f>
        <v>11700000</v>
      </c>
    </row>
  </sheetData>
  <autoFilter ref="A14:AM119" xr:uid="{045273A1-A827-43B2-A12F-33860257F176}"/>
  <mergeCells count="253">
    <mergeCell ref="A2:N2"/>
    <mergeCell ref="A3:N3"/>
    <mergeCell ref="C6:D6"/>
    <mergeCell ref="C7:D7"/>
    <mergeCell ref="C8:D8"/>
    <mergeCell ref="V12:W12"/>
    <mergeCell ref="M13:M14"/>
    <mergeCell ref="N13:N14"/>
    <mergeCell ref="O13:O14"/>
    <mergeCell ref="P13:P14"/>
    <mergeCell ref="A13:A14"/>
    <mergeCell ref="B13:B14"/>
    <mergeCell ref="C13:C14"/>
    <mergeCell ref="D13:D14"/>
    <mergeCell ref="E13:E14"/>
    <mergeCell ref="F13:F14"/>
    <mergeCell ref="G13:G14"/>
    <mergeCell ref="H13:H14"/>
    <mergeCell ref="I13:I14"/>
    <mergeCell ref="Q13:Q14"/>
    <mergeCell ref="R13:R14"/>
    <mergeCell ref="S13:S14"/>
    <mergeCell ref="T13:T14"/>
    <mergeCell ref="U13:U14"/>
    <mergeCell ref="V13:V14"/>
    <mergeCell ref="J13:K13"/>
    <mergeCell ref="L13:L14"/>
    <mergeCell ref="X12:Y12"/>
    <mergeCell ref="AC13:AC14"/>
    <mergeCell ref="AD13:AD14"/>
    <mergeCell ref="AE13:AE14"/>
    <mergeCell ref="AF13:AF14"/>
    <mergeCell ref="AG13:AG14"/>
    <mergeCell ref="W13:W14"/>
    <mergeCell ref="X13:X14"/>
    <mergeCell ref="Y13:Y14"/>
    <mergeCell ref="Z13:Z14"/>
    <mergeCell ref="AA13:AA14"/>
    <mergeCell ref="AB13:AB14"/>
    <mergeCell ref="R15:R28"/>
    <mergeCell ref="S15:S28"/>
    <mergeCell ref="T15:T28"/>
    <mergeCell ref="U15:U28"/>
    <mergeCell ref="V15:V28"/>
    <mergeCell ref="W15:W28"/>
    <mergeCell ref="L15:L28"/>
    <mergeCell ref="M15:M28"/>
    <mergeCell ref="N15:N28"/>
    <mergeCell ref="P15:P28"/>
    <mergeCell ref="Q15:Q28"/>
    <mergeCell ref="O21:O23"/>
    <mergeCell ref="AD15:AD28"/>
    <mergeCell ref="AH15:AH28"/>
    <mergeCell ref="AI15:AI28"/>
    <mergeCell ref="AJ15:AJ28"/>
    <mergeCell ref="AK15:AK28"/>
    <mergeCell ref="AL15:AL28"/>
    <mergeCell ref="X15:X28"/>
    <mergeCell ref="Y15:Y28"/>
    <mergeCell ref="Z15:Z28"/>
    <mergeCell ref="AA15:AA28"/>
    <mergeCell ref="AB15:AB28"/>
    <mergeCell ref="AC15:AC28"/>
    <mergeCell ref="P29:P38"/>
    <mergeCell ref="Q29:Q38"/>
    <mergeCell ref="R29:R38"/>
    <mergeCell ref="O31:O33"/>
    <mergeCell ref="A29:A38"/>
    <mergeCell ref="E29:E38"/>
    <mergeCell ref="I29:I38"/>
    <mergeCell ref="J29:J38"/>
    <mergeCell ref="K29:K38"/>
    <mergeCell ref="L29:L38"/>
    <mergeCell ref="Y29:Y38"/>
    <mergeCell ref="Z29:Z38"/>
    <mergeCell ref="AA29:AA38"/>
    <mergeCell ref="AB29:AB38"/>
    <mergeCell ref="AC29:AC38"/>
    <mergeCell ref="AD29:AD38"/>
    <mergeCell ref="S29:S38"/>
    <mergeCell ref="T29:T38"/>
    <mergeCell ref="U29:U38"/>
    <mergeCell ref="V29:V38"/>
    <mergeCell ref="W29:W38"/>
    <mergeCell ref="X29:X38"/>
    <mergeCell ref="P39:P51"/>
    <mergeCell ref="Q39:Q51"/>
    <mergeCell ref="R39:R51"/>
    <mergeCell ref="O42:O44"/>
    <mergeCell ref="A39:A51"/>
    <mergeCell ref="E39:E51"/>
    <mergeCell ref="I39:I51"/>
    <mergeCell ref="J39:J51"/>
    <mergeCell ref="K39:K51"/>
    <mergeCell ref="L39:L51"/>
    <mergeCell ref="Y39:Y51"/>
    <mergeCell ref="Z39:Z51"/>
    <mergeCell ref="AA39:AA51"/>
    <mergeCell ref="AB39:AB51"/>
    <mergeCell ref="AC39:AC51"/>
    <mergeCell ref="AD39:AD51"/>
    <mergeCell ref="S39:S51"/>
    <mergeCell ref="T39:T51"/>
    <mergeCell ref="U39:U51"/>
    <mergeCell ref="V39:V51"/>
    <mergeCell ref="W39:W51"/>
    <mergeCell ref="X39:X51"/>
    <mergeCell ref="P52:P64"/>
    <mergeCell ref="Q52:Q64"/>
    <mergeCell ref="R52:R64"/>
    <mergeCell ref="A52:A64"/>
    <mergeCell ref="E52:E64"/>
    <mergeCell ref="I52:I64"/>
    <mergeCell ref="J52:J64"/>
    <mergeCell ref="K52:K64"/>
    <mergeCell ref="L52:L64"/>
    <mergeCell ref="Y52:Y64"/>
    <mergeCell ref="Z52:Z64"/>
    <mergeCell ref="AA52:AA64"/>
    <mergeCell ref="AB52:AB64"/>
    <mergeCell ref="AC52:AC64"/>
    <mergeCell ref="AD52:AD64"/>
    <mergeCell ref="S52:S64"/>
    <mergeCell ref="T52:T64"/>
    <mergeCell ref="U52:U64"/>
    <mergeCell ref="V52:V64"/>
    <mergeCell ref="W52:W64"/>
    <mergeCell ref="X52:X64"/>
    <mergeCell ref="P65:P77"/>
    <mergeCell ref="Q65:Q77"/>
    <mergeCell ref="R65:R77"/>
    <mergeCell ref="A65:A77"/>
    <mergeCell ref="E65:E77"/>
    <mergeCell ref="I65:I77"/>
    <mergeCell ref="J65:J77"/>
    <mergeCell ref="K65:K77"/>
    <mergeCell ref="L65:L77"/>
    <mergeCell ref="Y65:Y77"/>
    <mergeCell ref="Z65:Z77"/>
    <mergeCell ref="AA65:AA77"/>
    <mergeCell ref="AB65:AB77"/>
    <mergeCell ref="AC65:AC77"/>
    <mergeCell ref="AD65:AD77"/>
    <mergeCell ref="S65:S77"/>
    <mergeCell ref="T65:T77"/>
    <mergeCell ref="U65:U77"/>
    <mergeCell ref="V65:V77"/>
    <mergeCell ref="W65:W77"/>
    <mergeCell ref="X65:X77"/>
    <mergeCell ref="P78:P91"/>
    <mergeCell ref="Q78:Q91"/>
    <mergeCell ref="R78:R91"/>
    <mergeCell ref="O90:O91"/>
    <mergeCell ref="A78:A91"/>
    <mergeCell ref="E78:E91"/>
    <mergeCell ref="I78:I91"/>
    <mergeCell ref="J78:J91"/>
    <mergeCell ref="K78:K91"/>
    <mergeCell ref="L78:L91"/>
    <mergeCell ref="O84:O89"/>
    <mergeCell ref="Y78:Y91"/>
    <mergeCell ref="Z78:Z91"/>
    <mergeCell ref="AA78:AA91"/>
    <mergeCell ref="AB78:AB91"/>
    <mergeCell ref="AC78:AC91"/>
    <mergeCell ref="AD78:AD91"/>
    <mergeCell ref="S78:S91"/>
    <mergeCell ref="T78:T91"/>
    <mergeCell ref="U78:U91"/>
    <mergeCell ref="V78:V91"/>
    <mergeCell ref="W78:W91"/>
    <mergeCell ref="X78:X91"/>
    <mergeCell ref="P92:P108"/>
    <mergeCell ref="Q92:Q108"/>
    <mergeCell ref="R92:R108"/>
    <mergeCell ref="A92:A108"/>
    <mergeCell ref="E92:E108"/>
    <mergeCell ref="I92:I108"/>
    <mergeCell ref="J92:J108"/>
    <mergeCell ref="K92:K108"/>
    <mergeCell ref="L92:L108"/>
    <mergeCell ref="O92:O97"/>
    <mergeCell ref="O98:O103"/>
    <mergeCell ref="O104:O108"/>
    <mergeCell ref="Y92:Y108"/>
    <mergeCell ref="Z92:Z108"/>
    <mergeCell ref="AA92:AA108"/>
    <mergeCell ref="AB92:AB108"/>
    <mergeCell ref="AC92:AC108"/>
    <mergeCell ref="AD92:AD108"/>
    <mergeCell ref="S92:S108"/>
    <mergeCell ref="T92:T108"/>
    <mergeCell ref="U92:U108"/>
    <mergeCell ref="V92:V108"/>
    <mergeCell ref="W92:W108"/>
    <mergeCell ref="X92:X108"/>
    <mergeCell ref="A109:A117"/>
    <mergeCell ref="E109:E117"/>
    <mergeCell ref="I109:I117"/>
    <mergeCell ref="J109:J117"/>
    <mergeCell ref="K109:K117"/>
    <mergeCell ref="L109:L117"/>
    <mergeCell ref="M109:M117"/>
    <mergeCell ref="N109:N117"/>
    <mergeCell ref="O109:O110"/>
    <mergeCell ref="AB109:AB117"/>
    <mergeCell ref="AC109:AC117"/>
    <mergeCell ref="AD109:AD117"/>
    <mergeCell ref="O111:O114"/>
    <mergeCell ref="O115:O117"/>
    <mergeCell ref="V109:V117"/>
    <mergeCell ref="W109:W117"/>
    <mergeCell ref="X109:X117"/>
    <mergeCell ref="Y109:Y117"/>
    <mergeCell ref="Z109:Z117"/>
    <mergeCell ref="AA109:AA117"/>
    <mergeCell ref="P109:P117"/>
    <mergeCell ref="Q109:Q117"/>
    <mergeCell ref="R109:R117"/>
    <mergeCell ref="S109:S117"/>
    <mergeCell ref="T109:T117"/>
    <mergeCell ref="U109:U117"/>
    <mergeCell ref="E123:J123"/>
    <mergeCell ref="O55:O60"/>
    <mergeCell ref="O61:O64"/>
    <mergeCell ref="O74:O77"/>
    <mergeCell ref="O68:O73"/>
    <mergeCell ref="O78:O83"/>
    <mergeCell ref="M92:M108"/>
    <mergeCell ref="N92:N108"/>
    <mergeCell ref="M78:M91"/>
    <mergeCell ref="N78:N91"/>
    <mergeCell ref="M65:M77"/>
    <mergeCell ref="N65:N77"/>
    <mergeCell ref="O65:O67"/>
    <mergeCell ref="M52:M64"/>
    <mergeCell ref="N52:N64"/>
    <mergeCell ref="O52:O54"/>
    <mergeCell ref="E15:E28"/>
    <mergeCell ref="A15:A28"/>
    <mergeCell ref="K15:K28"/>
    <mergeCell ref="J15:J28"/>
    <mergeCell ref="I15:I28"/>
    <mergeCell ref="M29:M38"/>
    <mergeCell ref="O39:O41"/>
    <mergeCell ref="N39:N51"/>
    <mergeCell ref="M39:M51"/>
    <mergeCell ref="O45:O51"/>
    <mergeCell ref="O34:O38"/>
    <mergeCell ref="O24:O28"/>
    <mergeCell ref="O15:O20"/>
    <mergeCell ref="N29:N38"/>
    <mergeCell ref="O29:O30"/>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DESPL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Marisela Prada Reyes</cp:lastModifiedBy>
  <dcterms:created xsi:type="dcterms:W3CDTF">2022-06-07T20:01:29Z</dcterms:created>
  <dcterms:modified xsi:type="dcterms:W3CDTF">2022-08-08T22:58:14Z</dcterms:modified>
</cp:coreProperties>
</file>