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anc\Downloads\"/>
    </mc:Choice>
  </mc:AlternateContent>
  <xr:revisionPtr revIDLastSave="0" documentId="8_{5134F5D3-13E6-44EE-9551-ADEA8FF8147A}" xr6:coauthVersionLast="47" xr6:coauthVersionMax="47" xr10:uidLastSave="{00000000-0000-0000-0000-000000000000}"/>
  <bookViews>
    <workbookView xWindow="-120" yWindow="-120" windowWidth="20730" windowHeight="11040" xr2:uid="{893A9659-7459-4652-8181-468D78A8BA49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01" i="1" l="1"/>
  <c r="F199" i="1"/>
  <c r="G199" i="1" s="1"/>
  <c r="E199" i="1"/>
  <c r="F198" i="1"/>
  <c r="E198" i="1"/>
  <c r="G198" i="1" s="1"/>
  <c r="D198" i="1"/>
  <c r="C198" i="1"/>
  <c r="B198" i="1"/>
  <c r="E197" i="1"/>
  <c r="D197" i="1"/>
  <c r="C197" i="1"/>
  <c r="B197" i="1"/>
  <c r="G196" i="1"/>
  <c r="E196" i="1"/>
  <c r="G195" i="1"/>
  <c r="E195" i="1"/>
  <c r="F194" i="1"/>
  <c r="E194" i="1"/>
  <c r="G194" i="1" s="1"/>
  <c r="D194" i="1"/>
  <c r="C194" i="1"/>
  <c r="B194" i="1"/>
  <c r="G193" i="1"/>
  <c r="E193" i="1"/>
  <c r="E191" i="1"/>
  <c r="D191" i="1"/>
  <c r="C191" i="1"/>
  <c r="B191" i="1"/>
  <c r="G189" i="1"/>
  <c r="F189" i="1"/>
  <c r="E189" i="1"/>
  <c r="D189" i="1"/>
  <c r="C189" i="1"/>
  <c r="B189" i="1"/>
  <c r="F188" i="1"/>
  <c r="E188" i="1"/>
  <c r="G188" i="1" s="1"/>
  <c r="D188" i="1"/>
  <c r="C188" i="1"/>
  <c r="B188" i="1"/>
  <c r="G187" i="1"/>
  <c r="F187" i="1"/>
  <c r="E187" i="1"/>
  <c r="D187" i="1"/>
  <c r="C187" i="1"/>
  <c r="B187" i="1"/>
  <c r="F186" i="1"/>
  <c r="E186" i="1"/>
  <c r="G186" i="1" s="1"/>
  <c r="D186" i="1"/>
  <c r="C186" i="1"/>
  <c r="B186" i="1"/>
  <c r="G185" i="1"/>
  <c r="F185" i="1"/>
  <c r="E185" i="1"/>
  <c r="D185" i="1"/>
  <c r="C185" i="1"/>
  <c r="B185" i="1"/>
  <c r="G183" i="1"/>
  <c r="E183" i="1"/>
  <c r="G182" i="1"/>
  <c r="E182" i="1"/>
  <c r="E181" i="1"/>
  <c r="E180" i="1"/>
  <c r="C180" i="1"/>
  <c r="E179" i="1"/>
  <c r="E178" i="1"/>
  <c r="D178" i="1"/>
  <c r="C178" i="1"/>
  <c r="B178" i="1"/>
  <c r="E177" i="1"/>
  <c r="D177" i="1"/>
  <c r="B177" i="1"/>
  <c r="E175" i="1"/>
  <c r="D175" i="1"/>
  <c r="C175" i="1"/>
  <c r="B175" i="1"/>
  <c r="F174" i="1"/>
  <c r="E174" i="1"/>
  <c r="G174" i="1" s="1"/>
  <c r="D174" i="1"/>
  <c r="C174" i="1"/>
  <c r="B174" i="1"/>
  <c r="G173" i="1"/>
  <c r="F173" i="1"/>
  <c r="E173" i="1"/>
  <c r="D173" i="1"/>
  <c r="C173" i="1"/>
  <c r="B173" i="1"/>
  <c r="E172" i="1"/>
  <c r="E171" i="1"/>
  <c r="E170" i="1"/>
  <c r="C170" i="1"/>
  <c r="E169" i="1"/>
  <c r="D169" i="1"/>
  <c r="B169" i="1"/>
  <c r="E168" i="1"/>
  <c r="D168" i="1"/>
  <c r="C168" i="1"/>
  <c r="B168" i="1"/>
  <c r="F167" i="1"/>
  <c r="E167" i="1"/>
  <c r="G167" i="1" s="1"/>
  <c r="D167" i="1"/>
  <c r="C167" i="1"/>
  <c r="B167" i="1"/>
  <c r="G166" i="1"/>
  <c r="F166" i="1"/>
  <c r="E166" i="1"/>
  <c r="D166" i="1"/>
  <c r="C166" i="1"/>
  <c r="B166" i="1"/>
  <c r="F165" i="1"/>
  <c r="E165" i="1"/>
  <c r="G165" i="1" s="1"/>
  <c r="D165" i="1"/>
  <c r="C165" i="1"/>
  <c r="B165" i="1"/>
  <c r="B163" i="1"/>
  <c r="F162" i="1"/>
  <c r="G162" i="1" s="1"/>
  <c r="F161" i="1"/>
  <c r="G161" i="1" s="1"/>
  <c r="D160" i="1"/>
  <c r="C160" i="1"/>
  <c r="B160" i="1"/>
  <c r="F156" i="1"/>
  <c r="G156" i="1" s="1"/>
  <c r="E156" i="1"/>
  <c r="D156" i="1"/>
  <c r="C156" i="1"/>
  <c r="B156" i="1"/>
  <c r="E155" i="1"/>
  <c r="D155" i="1"/>
  <c r="C155" i="1"/>
  <c r="F153" i="1"/>
  <c r="E153" i="1"/>
  <c r="G153" i="1" s="1"/>
  <c r="C153" i="1"/>
  <c r="F152" i="1"/>
  <c r="F191" i="1" s="1"/>
  <c r="G191" i="1" s="1"/>
  <c r="E152" i="1"/>
  <c r="G152" i="1" s="1"/>
  <c r="F150" i="1"/>
  <c r="G150" i="1" s="1"/>
  <c r="E150" i="1"/>
  <c r="C150" i="1"/>
  <c r="F149" i="1"/>
  <c r="G149" i="1" s="1"/>
  <c r="E149" i="1"/>
  <c r="D149" i="1"/>
  <c r="C149" i="1"/>
  <c r="B149" i="1"/>
  <c r="F148" i="1"/>
  <c r="G148" i="1" s="1"/>
  <c r="E148" i="1"/>
  <c r="D148" i="1"/>
  <c r="C148" i="1"/>
  <c r="B148" i="1"/>
  <c r="F147" i="1"/>
  <c r="G147" i="1" s="1"/>
  <c r="E147" i="1"/>
  <c r="D147" i="1"/>
  <c r="C147" i="1"/>
  <c r="B147" i="1"/>
  <c r="F146" i="1"/>
  <c r="G146" i="1" s="1"/>
  <c r="E146" i="1"/>
  <c r="D146" i="1"/>
  <c r="C146" i="1"/>
  <c r="B146" i="1"/>
  <c r="F145" i="1"/>
  <c r="G145" i="1" s="1"/>
  <c r="E145" i="1"/>
  <c r="D145" i="1"/>
  <c r="C145" i="1"/>
  <c r="B145" i="1"/>
  <c r="F144" i="1"/>
  <c r="G144" i="1" s="1"/>
  <c r="E144" i="1"/>
  <c r="D144" i="1"/>
  <c r="C144" i="1"/>
  <c r="B144" i="1"/>
  <c r="F143" i="1"/>
  <c r="G143" i="1" s="1"/>
  <c r="E143" i="1"/>
  <c r="D143" i="1"/>
  <c r="C143" i="1"/>
  <c r="B143" i="1"/>
  <c r="F142" i="1"/>
  <c r="G142" i="1" s="1"/>
  <c r="E142" i="1"/>
  <c r="D142" i="1"/>
  <c r="C142" i="1"/>
  <c r="B142" i="1"/>
  <c r="E141" i="1"/>
  <c r="D141" i="1"/>
  <c r="C141" i="1"/>
  <c r="B141" i="1"/>
  <c r="E139" i="1"/>
  <c r="G139" i="1" s="1"/>
  <c r="E138" i="1"/>
  <c r="G138" i="1" s="1"/>
  <c r="F137" i="1"/>
  <c r="G137" i="1" s="1"/>
  <c r="E137" i="1"/>
  <c r="D137" i="1"/>
  <c r="C137" i="1"/>
  <c r="B137" i="1"/>
  <c r="F136" i="1"/>
  <c r="G136" i="1" s="1"/>
  <c r="E136" i="1"/>
  <c r="D136" i="1"/>
  <c r="C136" i="1"/>
  <c r="B136" i="1"/>
  <c r="F135" i="1"/>
  <c r="G135" i="1" s="1"/>
  <c r="E135" i="1"/>
  <c r="D135" i="1"/>
  <c r="C135" i="1"/>
  <c r="B135" i="1"/>
  <c r="F134" i="1"/>
  <c r="G134" i="1" s="1"/>
  <c r="E134" i="1"/>
  <c r="D134" i="1"/>
  <c r="C134" i="1"/>
  <c r="B134" i="1"/>
  <c r="F133" i="1"/>
  <c r="G133" i="1" s="1"/>
  <c r="E133" i="1"/>
  <c r="D133" i="1"/>
  <c r="C133" i="1"/>
  <c r="B133" i="1"/>
  <c r="E131" i="1"/>
  <c r="D131" i="1"/>
  <c r="C131" i="1"/>
  <c r="B131" i="1"/>
  <c r="E130" i="1"/>
  <c r="G130" i="1" s="1"/>
  <c r="E129" i="1"/>
  <c r="G129" i="1" s="1"/>
  <c r="F128" i="1"/>
  <c r="G128" i="1" s="1"/>
  <c r="E128" i="1"/>
  <c r="D128" i="1"/>
  <c r="C128" i="1"/>
  <c r="B128" i="1"/>
  <c r="F127" i="1"/>
  <c r="G127" i="1" s="1"/>
  <c r="E127" i="1"/>
  <c r="C127" i="1"/>
  <c r="F126" i="1"/>
  <c r="G126" i="1" s="1"/>
  <c r="E126" i="1"/>
  <c r="D126" i="1"/>
  <c r="C126" i="1"/>
  <c r="B126" i="1"/>
  <c r="F125" i="1"/>
  <c r="G125" i="1" s="1"/>
  <c r="E125" i="1"/>
  <c r="D125" i="1"/>
  <c r="C125" i="1"/>
  <c r="B125" i="1"/>
  <c r="F124" i="1"/>
  <c r="G124" i="1" s="1"/>
  <c r="E124" i="1"/>
  <c r="D124" i="1"/>
  <c r="C124" i="1"/>
  <c r="B124" i="1"/>
  <c r="E123" i="1"/>
  <c r="D123" i="1"/>
  <c r="D180" i="1" s="1"/>
  <c r="C123" i="1"/>
  <c r="C171" i="1" s="1"/>
  <c r="B123" i="1"/>
  <c r="B180" i="1" s="1"/>
  <c r="F122" i="1"/>
  <c r="G122" i="1" s="1"/>
  <c r="E122" i="1"/>
  <c r="D122" i="1"/>
  <c r="D181" i="1" s="1"/>
  <c r="C122" i="1"/>
  <c r="C181" i="1" s="1"/>
  <c r="B122" i="1"/>
  <c r="B181" i="1" s="1"/>
  <c r="F121" i="1"/>
  <c r="F170" i="1" s="1"/>
  <c r="G170" i="1" s="1"/>
  <c r="E121" i="1"/>
  <c r="D121" i="1"/>
  <c r="D179" i="1" s="1"/>
  <c r="C121" i="1"/>
  <c r="C179" i="1" s="1"/>
  <c r="B121" i="1"/>
  <c r="B170" i="1" s="1"/>
  <c r="F120" i="1"/>
  <c r="G120" i="1" s="1"/>
  <c r="E120" i="1"/>
  <c r="D120" i="1"/>
  <c r="C120" i="1"/>
  <c r="B120" i="1"/>
  <c r="F119" i="1"/>
  <c r="G119" i="1" s="1"/>
  <c r="E119" i="1"/>
  <c r="D119" i="1"/>
  <c r="C119" i="1"/>
  <c r="B119" i="1"/>
  <c r="E118" i="1"/>
  <c r="D118" i="1"/>
  <c r="C118" i="1"/>
  <c r="B118" i="1"/>
  <c r="F116" i="1"/>
  <c r="F163" i="1" s="1"/>
  <c r="G163" i="1" s="1"/>
  <c r="E116" i="1"/>
  <c r="D116" i="1"/>
  <c r="D163" i="1" s="1"/>
  <c r="C116" i="1"/>
  <c r="C163" i="1" s="1"/>
  <c r="E115" i="1"/>
  <c r="D115" i="1"/>
  <c r="C115" i="1"/>
  <c r="F114" i="1"/>
  <c r="G114" i="1" s="1"/>
  <c r="E114" i="1"/>
  <c r="E113" i="1"/>
  <c r="D113" i="1"/>
  <c r="C113" i="1"/>
  <c r="E112" i="1"/>
  <c r="D112" i="1"/>
  <c r="C112" i="1"/>
  <c r="F108" i="1"/>
  <c r="G108" i="1" s="1"/>
  <c r="E108" i="1"/>
  <c r="C108" i="1"/>
  <c r="B108" i="1"/>
  <c r="G107" i="1"/>
  <c r="F107" i="1"/>
  <c r="E107" i="1"/>
  <c r="C107" i="1"/>
  <c r="B107" i="1"/>
  <c r="E106" i="1"/>
  <c r="C106" i="1"/>
  <c r="B106" i="1"/>
  <c r="F105" i="1"/>
  <c r="E105" i="1"/>
  <c r="G105" i="1" s="1"/>
  <c r="C105" i="1"/>
  <c r="B105" i="1"/>
  <c r="E104" i="1"/>
  <c r="C104" i="1"/>
  <c r="B104" i="1"/>
  <c r="E102" i="1"/>
  <c r="C102" i="1"/>
  <c r="E101" i="1"/>
  <c r="C101" i="1"/>
  <c r="E100" i="1"/>
  <c r="C100" i="1"/>
  <c r="G98" i="1"/>
  <c r="E98" i="1"/>
  <c r="E97" i="1"/>
  <c r="G97" i="1" s="1"/>
  <c r="E95" i="1"/>
  <c r="C95" i="1"/>
  <c r="G94" i="1"/>
  <c r="E94" i="1"/>
  <c r="E93" i="1"/>
  <c r="G93" i="1" s="1"/>
  <c r="G92" i="1"/>
  <c r="E92" i="1"/>
  <c r="E91" i="1"/>
  <c r="G91" i="1" s="1"/>
  <c r="G90" i="1"/>
  <c r="E90" i="1"/>
  <c r="F88" i="1"/>
  <c r="G88" i="1" s="1"/>
  <c r="E88" i="1"/>
  <c r="C88" i="1"/>
  <c r="F87" i="1"/>
  <c r="G87" i="1" s="1"/>
  <c r="E87" i="1"/>
  <c r="C87" i="1"/>
  <c r="F86" i="1"/>
  <c r="G86" i="1" s="1"/>
  <c r="E86" i="1"/>
  <c r="C86" i="1"/>
  <c r="F85" i="1"/>
  <c r="F175" i="1" s="1"/>
  <c r="G175" i="1" s="1"/>
  <c r="E85" i="1"/>
  <c r="J84" i="1"/>
  <c r="J85" i="1" s="1"/>
  <c r="F84" i="1"/>
  <c r="F131" i="1" s="1"/>
  <c r="G131" i="1" s="1"/>
  <c r="E84" i="1"/>
  <c r="E83" i="1"/>
  <c r="G83" i="1" s="1"/>
  <c r="G82" i="1"/>
  <c r="F82" i="1"/>
  <c r="E82" i="1"/>
  <c r="C82" i="1"/>
  <c r="E81" i="1"/>
  <c r="C81" i="1"/>
  <c r="G80" i="1"/>
  <c r="F80" i="1"/>
  <c r="E80" i="1"/>
  <c r="C80" i="1"/>
  <c r="E79" i="1"/>
  <c r="C79" i="1"/>
  <c r="G78" i="1"/>
  <c r="F78" i="1"/>
  <c r="E78" i="1"/>
  <c r="C78" i="1"/>
  <c r="G77" i="1"/>
  <c r="F77" i="1"/>
  <c r="F178" i="1" s="1"/>
  <c r="G178" i="1" s="1"/>
  <c r="E77" i="1"/>
  <c r="C77" i="1"/>
  <c r="C169" i="1" s="1"/>
  <c r="E76" i="1"/>
  <c r="C76" i="1"/>
  <c r="C177" i="1" s="1"/>
  <c r="G74" i="1"/>
  <c r="E74" i="1"/>
  <c r="E73" i="1"/>
  <c r="G73" i="1" s="1"/>
  <c r="G72" i="1"/>
  <c r="E72" i="1"/>
  <c r="E71" i="1"/>
  <c r="G71" i="1" s="1"/>
  <c r="C71" i="1"/>
  <c r="E70" i="1"/>
  <c r="C70" i="1"/>
  <c r="F69" i="1"/>
  <c r="G69" i="1" s="1"/>
  <c r="E69" i="1"/>
  <c r="C69" i="1"/>
  <c r="E68" i="1"/>
  <c r="C68" i="1"/>
  <c r="F67" i="1"/>
  <c r="G67" i="1" s="1"/>
  <c r="E67" i="1"/>
  <c r="C67" i="1"/>
  <c r="E66" i="1"/>
  <c r="C66" i="1"/>
  <c r="F65" i="1"/>
  <c r="G65" i="1" s="1"/>
  <c r="E65" i="1"/>
  <c r="C65" i="1"/>
  <c r="F64" i="1"/>
  <c r="G64" i="1" s="1"/>
  <c r="E64" i="1"/>
  <c r="C64" i="1"/>
  <c r="E63" i="1"/>
  <c r="C63" i="1"/>
  <c r="E59" i="1"/>
  <c r="C59" i="1"/>
  <c r="E58" i="1"/>
  <c r="F57" i="1"/>
  <c r="G57" i="1" s="1"/>
  <c r="E57" i="1"/>
  <c r="B57" i="1"/>
  <c r="E56" i="1"/>
  <c r="E55" i="1"/>
  <c r="E53" i="1"/>
  <c r="B53" i="1"/>
  <c r="F52" i="1"/>
  <c r="F95" i="1" s="1"/>
  <c r="G95" i="1" s="1"/>
  <c r="E52" i="1"/>
  <c r="G52" i="1" s="1"/>
  <c r="G51" i="1"/>
  <c r="F51" i="1"/>
  <c r="F155" i="1" s="1"/>
  <c r="G155" i="1" s="1"/>
  <c r="E51" i="1"/>
  <c r="E49" i="1"/>
  <c r="G49" i="1" s="1"/>
  <c r="G48" i="1"/>
  <c r="E48" i="1"/>
  <c r="F47" i="1"/>
  <c r="G47" i="1" s="1"/>
  <c r="E47" i="1"/>
  <c r="D47" i="1"/>
  <c r="C47" i="1"/>
  <c r="E46" i="1"/>
  <c r="C46" i="1"/>
  <c r="G45" i="1"/>
  <c r="F45" i="1"/>
  <c r="E45" i="1"/>
  <c r="C45" i="1"/>
  <c r="E44" i="1"/>
  <c r="C44" i="1"/>
  <c r="C58" i="1" s="1"/>
  <c r="G43" i="1"/>
  <c r="F43" i="1"/>
  <c r="E43" i="1"/>
  <c r="C43" i="1"/>
  <c r="C57" i="1" s="1"/>
  <c r="E42" i="1"/>
  <c r="C42" i="1"/>
  <c r="G41" i="1"/>
  <c r="F41" i="1"/>
  <c r="F56" i="1" s="1"/>
  <c r="G56" i="1" s="1"/>
  <c r="E41" i="1"/>
  <c r="C41" i="1"/>
  <c r="C56" i="1" s="1"/>
  <c r="G40" i="1"/>
  <c r="F40" i="1"/>
  <c r="F55" i="1" s="1"/>
  <c r="G55" i="1" s="1"/>
  <c r="E40" i="1"/>
  <c r="C40" i="1"/>
  <c r="C55" i="1" s="1"/>
  <c r="E39" i="1"/>
  <c r="C39" i="1"/>
  <c r="F35" i="1"/>
  <c r="G35" i="1" s="1"/>
  <c r="E35" i="1"/>
  <c r="C35" i="1"/>
  <c r="F34" i="1"/>
  <c r="G34" i="1" s="1"/>
  <c r="E34" i="1"/>
  <c r="C34" i="1"/>
  <c r="E33" i="1"/>
  <c r="C33" i="1"/>
  <c r="F32" i="1"/>
  <c r="G32" i="1" s="1"/>
  <c r="E32" i="1"/>
  <c r="C32" i="1"/>
  <c r="F31" i="1"/>
  <c r="G31" i="1" s="1"/>
  <c r="E31" i="1"/>
  <c r="C31" i="1"/>
  <c r="E30" i="1"/>
  <c r="C30" i="1"/>
  <c r="E28" i="1"/>
  <c r="G28" i="1" s="1"/>
  <c r="F27" i="1"/>
  <c r="F81" i="1" s="1"/>
  <c r="G81" i="1" s="1"/>
  <c r="E27" i="1"/>
  <c r="E26" i="1"/>
  <c r="G26" i="1" s="1"/>
  <c r="G25" i="1"/>
  <c r="F25" i="1"/>
  <c r="F79" i="1" s="1"/>
  <c r="G79" i="1" s="1"/>
  <c r="E25" i="1"/>
  <c r="E24" i="1"/>
  <c r="G24" i="1" s="1"/>
  <c r="E23" i="1"/>
  <c r="G23" i="1" s="1"/>
  <c r="F22" i="1"/>
  <c r="F197" i="1" s="1"/>
  <c r="G197" i="1" s="1"/>
  <c r="E22" i="1"/>
  <c r="F20" i="1"/>
  <c r="F102" i="1" s="1"/>
  <c r="G102" i="1" s="1"/>
  <c r="E20" i="1"/>
  <c r="F19" i="1"/>
  <c r="F113" i="1" s="1"/>
  <c r="G113" i="1" s="1"/>
  <c r="E19" i="1"/>
  <c r="G18" i="1"/>
  <c r="F18" i="1"/>
  <c r="F115" i="1" s="1"/>
  <c r="G115" i="1" s="1"/>
  <c r="E18" i="1"/>
  <c r="F17" i="1"/>
  <c r="F100" i="1" s="1"/>
  <c r="G100" i="1" s="1"/>
  <c r="E17" i="1"/>
  <c r="F16" i="1"/>
  <c r="G16" i="1" s="1"/>
  <c r="E16" i="1"/>
  <c r="F15" i="1"/>
  <c r="G15" i="1" s="1"/>
  <c r="E15" i="1"/>
  <c r="G14" i="1"/>
  <c r="F14" i="1"/>
  <c r="E14" i="1"/>
  <c r="F12" i="1"/>
  <c r="F59" i="1" s="1"/>
  <c r="G59" i="1" s="1"/>
  <c r="E12" i="1"/>
  <c r="F11" i="1"/>
  <c r="F71" i="1" s="1"/>
  <c r="E11" i="1"/>
  <c r="G11" i="1" s="1"/>
  <c r="F10" i="1"/>
  <c r="F46" i="1" s="1"/>
  <c r="G46" i="1" s="1"/>
  <c r="E10" i="1"/>
  <c r="G10" i="1" s="1"/>
  <c r="F123" i="1" l="1"/>
  <c r="G12" i="1"/>
  <c r="G17" i="1"/>
  <c r="G36" i="1" s="1"/>
  <c r="G22" i="1"/>
  <c r="G27" i="1"/>
  <c r="C53" i="1"/>
  <c r="F63" i="1"/>
  <c r="G63" i="1" s="1"/>
  <c r="F66" i="1"/>
  <c r="G66" i="1" s="1"/>
  <c r="F68" i="1"/>
  <c r="G68" i="1" s="1"/>
  <c r="F70" i="1"/>
  <c r="G70" i="1" s="1"/>
  <c r="G84" i="1"/>
  <c r="G85" i="1"/>
  <c r="G116" i="1"/>
  <c r="G121" i="1"/>
  <c r="F169" i="1"/>
  <c r="G169" i="1" s="1"/>
  <c r="D170" i="1"/>
  <c r="B172" i="1"/>
  <c r="F172" i="1"/>
  <c r="G172" i="1" s="1"/>
  <c r="B179" i="1"/>
  <c r="F179" i="1"/>
  <c r="G179" i="1" s="1"/>
  <c r="F181" i="1"/>
  <c r="G181" i="1" s="1"/>
  <c r="G20" i="1"/>
  <c r="F30" i="1"/>
  <c r="G30" i="1" s="1"/>
  <c r="F33" i="1"/>
  <c r="G33" i="1" s="1"/>
  <c r="F106" i="1"/>
  <c r="G106" i="1" s="1"/>
  <c r="F112" i="1"/>
  <c r="G112" i="1" s="1"/>
  <c r="F118" i="1"/>
  <c r="G118" i="1" s="1"/>
  <c r="F141" i="1"/>
  <c r="G141" i="1" s="1"/>
  <c r="F160" i="1"/>
  <c r="G160" i="1" s="1"/>
  <c r="C172" i="1"/>
  <c r="F104" i="1"/>
  <c r="G104" i="1" s="1"/>
  <c r="G19" i="1"/>
  <c r="F39" i="1"/>
  <c r="G39" i="1" s="1"/>
  <c r="F42" i="1"/>
  <c r="G42" i="1" s="1"/>
  <c r="F44" i="1"/>
  <c r="F53" i="1"/>
  <c r="G53" i="1" s="1"/>
  <c r="F76" i="1"/>
  <c r="F101" i="1"/>
  <c r="G101" i="1" s="1"/>
  <c r="D172" i="1"/>
  <c r="G157" i="1" l="1"/>
  <c r="G109" i="1"/>
  <c r="G44" i="1"/>
  <c r="F58" i="1"/>
  <c r="G58" i="1" s="1"/>
  <c r="G60" i="1" s="1"/>
  <c r="F168" i="1"/>
  <c r="G168" i="1" s="1"/>
  <c r="G76" i="1"/>
  <c r="F177" i="1"/>
  <c r="G177" i="1" s="1"/>
  <c r="F180" i="1"/>
  <c r="G180" i="1" s="1"/>
  <c r="F171" i="1"/>
  <c r="G171" i="1" s="1"/>
  <c r="G123" i="1"/>
  <c r="G200" i="1" l="1"/>
  <c r="G201" i="1" s="1"/>
  <c r="G205" i="1" l="1"/>
  <c r="G204" i="1"/>
  <c r="G203" i="1"/>
  <c r="G206" i="1" s="1"/>
  <c r="G207" i="1" s="1"/>
  <c r="G209" i="1" s="1"/>
  <c r="H209" i="1" s="1"/>
</calcChain>
</file>

<file path=xl/sharedStrings.xml><?xml version="1.0" encoding="utf-8"?>
<sst xmlns="http://schemas.openxmlformats.org/spreadsheetml/2006/main" count="496" uniqueCount="275">
  <si>
    <t>REPUBLICA DE COLOMBIA</t>
  </si>
  <si>
    <t>DEPARTAMENTO DE CUNDINAMARCA</t>
  </si>
  <si>
    <t>MUNICIPIO DE RICAURTE</t>
  </si>
  <si>
    <t>SECRETARIA DE INFRAESTRUCTURA Y OBRAS PUBLICAS</t>
  </si>
  <si>
    <t>OBJETO: "OBRAS  DE ADECUACION Y MANTENIMIENTO DE LAS INSTITUCIONES EDUCATIVAS DE LA ZONA RURAL DEL MUNICIPIO DE RICAURTE, CUNDINAMARCA"</t>
  </si>
  <si>
    <t>PRESUPUESTO OFICIAL</t>
  </si>
  <si>
    <t>ITEM</t>
  </si>
  <si>
    <t>ORIGEN</t>
  </si>
  <si>
    <t>DESCRIPCION</t>
  </si>
  <si>
    <t>UND</t>
  </si>
  <si>
    <t>CANT</t>
  </si>
  <si>
    <t>VR. UNITARIO</t>
  </si>
  <si>
    <t>VR. TOTAL</t>
  </si>
  <si>
    <t>ESCUELA VEREDA EL PORTAL (A)</t>
  </si>
  <si>
    <t>1.1</t>
  </si>
  <si>
    <t>COCINA</t>
  </si>
  <si>
    <t>1.1.1</t>
  </si>
  <si>
    <t>APU</t>
  </si>
  <si>
    <t>SUMINISTRO E INSTALACION DE REJA DE SEGURIDAD EN VARILLA DE 3/8" CORRUGADA</t>
  </si>
  <si>
    <t>M2</t>
  </si>
  <si>
    <t>1.1.2</t>
  </si>
  <si>
    <t>ANCLAJE 3/8" L=5 cm</t>
  </si>
  <si>
    <t>UN</t>
  </si>
  <si>
    <t>1.1.3</t>
  </si>
  <si>
    <t>INSTALACION MALLA TIPO ANGEO GRIS FIBRA DE VIDRIO INCLUYE ANGULO GALVANIZADO DE 2X2CMX0.38CM</t>
  </si>
  <si>
    <t>1.2</t>
  </si>
  <si>
    <t>PARQUE INFANTIL</t>
  </si>
  <si>
    <t>1.2.1</t>
  </si>
  <si>
    <t>SUMINISTRO E INSTALACION DE PASAMANOS (PAR) PARA ESCALERA DE RODADERO EN TUBO GALVANIZADO DE 3/4"</t>
  </si>
  <si>
    <t>1.2.2</t>
  </si>
  <si>
    <t>SUMINISTRO E INSTALACION SOPORTE DE TUNELES EN TUBO CUADRADO (ANGULO 1/4" X 1/8" Y PLATINA DE 1/4" X 1/8")</t>
  </si>
  <si>
    <t>1.2.3</t>
  </si>
  <si>
    <t>DESMONTE Y REPOSICION DE ESCALERA TUBO GALVANIZADO DE 1" Y 3/4"</t>
  </si>
  <si>
    <t>1.2.4</t>
  </si>
  <si>
    <t>SUMINISTRO E INSTALACION CADENA GALVANIZADA DE 3/8" PARA COLUMPIO</t>
  </si>
  <si>
    <t>ML</t>
  </si>
  <si>
    <t>1.2.5</t>
  </si>
  <si>
    <t>SUMINISTRO E INSTALACION DE SILLA PARA COLUMPIO EN LONA ENCAUCHETADA</t>
  </si>
  <si>
    <t>1.2.6</t>
  </si>
  <si>
    <t>SUMINISTRO E INSTALACION DE SOPORTE PARA PASAMANOS EN TUBO GALVANIZADO DE 3/4"</t>
  </si>
  <si>
    <t>1.2.7</t>
  </si>
  <si>
    <t>AJUSTE Y PINTURA GENERAL DEL PARQUE</t>
  </si>
  <si>
    <t>GLB</t>
  </si>
  <si>
    <t>1.3</t>
  </si>
  <si>
    <t>SALONES</t>
  </si>
  <si>
    <t>1.3.1</t>
  </si>
  <si>
    <t>RETIRO DE VINILO EXISTENTE</t>
  </si>
  <si>
    <t>1.3.2</t>
  </si>
  <si>
    <t>CONST. 18.24</t>
  </si>
  <si>
    <t>VINILO SOBRE PAÑETE 2 MANOS (LINEAL)</t>
  </si>
  <si>
    <t>1.3.3</t>
  </si>
  <si>
    <t>CONST. 18.23</t>
  </si>
  <si>
    <t>VINILO SOBRE PAÑETE 2 MANOS</t>
  </si>
  <si>
    <t>1.3.4</t>
  </si>
  <si>
    <t>RETIRO DEL ESMALTE EN LA CARPINTERIA METALICA</t>
  </si>
  <si>
    <t>1.3.5</t>
  </si>
  <si>
    <t>CONST. 18.9</t>
  </si>
  <si>
    <t>ESMALTE SOBRE LAMINA LLENA</t>
  </si>
  <si>
    <t>1.3.6</t>
  </si>
  <si>
    <t>ESMALTE SOBRE VENTANA (2 CARAS)</t>
  </si>
  <si>
    <t>1.3.7</t>
  </si>
  <si>
    <t>CONST. 18.12</t>
  </si>
  <si>
    <t>ESMALTE SOBRE MARCOS LAMINA</t>
  </si>
  <si>
    <t>1.4</t>
  </si>
  <si>
    <t>BAÑOS</t>
  </si>
  <si>
    <t>1.4.1</t>
  </si>
  <si>
    <t>1.4.2</t>
  </si>
  <si>
    <t>1.4.3</t>
  </si>
  <si>
    <t>1.4.4</t>
  </si>
  <si>
    <t>1.4.5</t>
  </si>
  <si>
    <t>1.4.6</t>
  </si>
  <si>
    <t>SUBTOTAL (A)</t>
  </si>
  <si>
    <t>ESCUELA VEREDA LA VIRGINIA (B)</t>
  </si>
  <si>
    <t>2.1</t>
  </si>
  <si>
    <t>2.1.1</t>
  </si>
  <si>
    <t>2.1.2</t>
  </si>
  <si>
    <t>2.1.3</t>
  </si>
  <si>
    <t>2.1.4</t>
  </si>
  <si>
    <t>2.1.5</t>
  </si>
  <si>
    <t>2.1.6</t>
  </si>
  <si>
    <t>2.1.7</t>
  </si>
  <si>
    <t>2.1.8</t>
  </si>
  <si>
    <t>2.1.9</t>
  </si>
  <si>
    <t>2.1.10</t>
  </si>
  <si>
    <t>CONST. 12.3</t>
  </si>
  <si>
    <t>SALIDA LÁMPARA TOMA EMT COMPLETA</t>
  </si>
  <si>
    <t>2.1.11</t>
  </si>
  <si>
    <t>CONST. 9.19</t>
  </si>
  <si>
    <t>SUMINISTRO E INSTALACION CERROJO DOBLE</t>
  </si>
  <si>
    <t>2.2</t>
  </si>
  <si>
    <t>URBANISMO</t>
  </si>
  <si>
    <t>2.2.1</t>
  </si>
  <si>
    <t>RETIRO E INSTALACION DE MALLA ESLABONADA CAL.10</t>
  </si>
  <si>
    <t>2.2.2</t>
  </si>
  <si>
    <t>SUMINISTRO E INSTALACION DE ALAMBRE DE PUA N.12</t>
  </si>
  <si>
    <t>2.2.3</t>
  </si>
  <si>
    <t>2.3</t>
  </si>
  <si>
    <t>COMEDOR Y COCINA</t>
  </si>
  <si>
    <t>2.3.1</t>
  </si>
  <si>
    <t>2.3.2</t>
  </si>
  <si>
    <t>2.3.3</t>
  </si>
  <si>
    <t>2.3.4</t>
  </si>
  <si>
    <t>2.3.5</t>
  </si>
  <si>
    <t>SUBTOTAL (B)</t>
  </si>
  <si>
    <t>ESCUELA VEREDA EL PASO (A)</t>
  </si>
  <si>
    <t>1.1.4</t>
  </si>
  <si>
    <t>1.1.5</t>
  </si>
  <si>
    <t>1.1.6</t>
  </si>
  <si>
    <t>1.1.7</t>
  </si>
  <si>
    <t>1.1.8</t>
  </si>
  <si>
    <t>1.1.9</t>
  </si>
  <si>
    <t>1.1.10</t>
  </si>
  <si>
    <t>CONST. 1.34</t>
  </si>
  <si>
    <t>DESMONTE DE CUBIERTAS (ASBESTO CEMENTO)</t>
  </si>
  <si>
    <t>1.1.11</t>
  </si>
  <si>
    <t>CONST. 7.12</t>
  </si>
  <si>
    <t>CABALLETE CUBIERTA TERMOACÚSTICA</t>
  </si>
  <si>
    <t>1.1.12</t>
  </si>
  <si>
    <t>CONST. 7.25</t>
  </si>
  <si>
    <t>TEJA TERMOACUSTICA</t>
  </si>
  <si>
    <t>1.2.8</t>
  </si>
  <si>
    <t>CONST. 1.14</t>
  </si>
  <si>
    <t>DEMOLICIÓN CIELO RASO FALSO</t>
  </si>
  <si>
    <t>1.2.9</t>
  </si>
  <si>
    <t>CIELO RASO PLANO PVC</t>
  </si>
  <si>
    <t>1.2.10</t>
  </si>
  <si>
    <t>SUMINISTRO E INSTALACION DE AIRE ACONDICIONADO 12000BTU</t>
  </si>
  <si>
    <t>1.2.11</t>
  </si>
  <si>
    <t>1.2.12</t>
  </si>
  <si>
    <t>1.2.13</t>
  </si>
  <si>
    <t>ENTRADA DE ACCESO</t>
  </si>
  <si>
    <t>CONST. 16.3</t>
  </si>
  <si>
    <t>EXCAVACIÓN MANUAL EN MATERIAL COMÚN H=0.0-2.0 M (INCLUYE RETIRO DE SOBRANTES A UNA DISTANCIA MENOR DE 5 KM)</t>
  </si>
  <si>
    <t>M3</t>
  </si>
  <si>
    <t>CONST. 16.8</t>
  </si>
  <si>
    <t>RELLENO EN RECEBO COMÚN COMPACTADO MECÁNICAMENTE</t>
  </si>
  <si>
    <t>URB. 5.1</t>
  </si>
  <si>
    <t>ADOQUÍN DE ARCILLA 20X10X6CM</t>
  </si>
  <si>
    <t>URB. 5.7</t>
  </si>
  <si>
    <t>BORDILLO DE 8X15 CM FUNDIDO EN CONCRETO DE 2500 PSI</t>
  </si>
  <si>
    <t>CONST. 4.22</t>
  </si>
  <si>
    <t>ACERO FIGURADO 60000 PSI</t>
  </si>
  <si>
    <t>KG</t>
  </si>
  <si>
    <t>CANCHA DEPORTIVA</t>
  </si>
  <si>
    <t>CONST. 19.6</t>
  </si>
  <si>
    <t>DEMARCACIÓN CON PINTURA TIPO TRÁFICO E=0.10 M</t>
  </si>
  <si>
    <t>CONST. 19.3</t>
  </si>
  <si>
    <t>CANCHA PARA MICROFÚTBOL (PAR)</t>
  </si>
  <si>
    <t>1.5</t>
  </si>
  <si>
    <t>1.5.1</t>
  </si>
  <si>
    <t>1.5.2</t>
  </si>
  <si>
    <t>1.5.3</t>
  </si>
  <si>
    <t>1.6</t>
  </si>
  <si>
    <t>1.6.1</t>
  </si>
  <si>
    <t>1.6.2</t>
  </si>
  <si>
    <t>1.6.3</t>
  </si>
  <si>
    <t>1.6.4</t>
  </si>
  <si>
    <t>1.6.5</t>
  </si>
  <si>
    <t>ESCUELA VEREDA LIMONCITOS (D)</t>
  </si>
  <si>
    <t>4.1</t>
  </si>
  <si>
    <t>4.1.1</t>
  </si>
  <si>
    <t>4.1.2</t>
  </si>
  <si>
    <t>4.1.3</t>
  </si>
  <si>
    <t>SUMINISTRO E INSTALACION DE RODADEROS EN FIBRA DE VIDRIO DE COLOR DE 2.4M</t>
  </si>
  <si>
    <t>4.1.4</t>
  </si>
  <si>
    <t>4.1.5</t>
  </si>
  <si>
    <t>4.2</t>
  </si>
  <si>
    <t>4.2.1</t>
  </si>
  <si>
    <t>4.2.2</t>
  </si>
  <si>
    <t>4.2.3</t>
  </si>
  <si>
    <t>4.2.4</t>
  </si>
  <si>
    <t>4.2.5</t>
  </si>
  <si>
    <t>4.2.6</t>
  </si>
  <si>
    <t>4.2.7</t>
  </si>
  <si>
    <t>4.2.8</t>
  </si>
  <si>
    <t>4.2.9</t>
  </si>
  <si>
    <t>4.2.10</t>
  </si>
  <si>
    <t>4.2.11</t>
  </si>
  <si>
    <t>4.2.12</t>
  </si>
  <si>
    <t>CONST. 12.9</t>
  </si>
  <si>
    <t>SALIDA TOMA DOBLE PVC COMPLETA</t>
  </si>
  <si>
    <t>4.2.13</t>
  </si>
  <si>
    <t>CONST. 9.31</t>
  </si>
  <si>
    <t>VIDRIO TRANSPARENTE 5 mm</t>
  </si>
  <si>
    <t>4.2.14</t>
  </si>
  <si>
    <t>4.3</t>
  </si>
  <si>
    <t>4.3.1</t>
  </si>
  <si>
    <t>4.3.2</t>
  </si>
  <si>
    <t>4.3.3</t>
  </si>
  <si>
    <t>4.3.4</t>
  </si>
  <si>
    <t>4.3.5</t>
  </si>
  <si>
    <t>4.3.6</t>
  </si>
  <si>
    <t>CONST. 1.12</t>
  </si>
  <si>
    <t>DEMOLICIÓN ENCHAPE MURO</t>
  </si>
  <si>
    <t>4.3.7</t>
  </si>
  <si>
    <t>CONST. 14.1</t>
  </si>
  <si>
    <t>BALDOSA CERÁMICA PARED 20X20, CALIDAD PRIMERA</t>
  </si>
  <si>
    <t>4.4</t>
  </si>
  <si>
    <t>COCINA Y COMEDOR</t>
  </si>
  <si>
    <t>4.4.1</t>
  </si>
  <si>
    <t>4.4.2</t>
  </si>
  <si>
    <t>4.4.3</t>
  </si>
  <si>
    <t>4.4.4</t>
  </si>
  <si>
    <t>4.4.5</t>
  </si>
  <si>
    <t>4.4.6</t>
  </si>
  <si>
    <t>4.4.7</t>
  </si>
  <si>
    <t>4.4.8</t>
  </si>
  <si>
    <t>4.4.9</t>
  </si>
  <si>
    <t>4.4.10</t>
  </si>
  <si>
    <t>4.5</t>
  </si>
  <si>
    <t>4.5.1</t>
  </si>
  <si>
    <t>MALLA PARA ARCO DE MICROFUTBOL</t>
  </si>
  <si>
    <t>4.5.2</t>
  </si>
  <si>
    <t>4.6</t>
  </si>
  <si>
    <t>4.6.1</t>
  </si>
  <si>
    <t>4.6.2</t>
  </si>
  <si>
    <t>SUBTOTAL (D)</t>
  </si>
  <si>
    <t>ESCUELA VEREDA CASABLANCA (B)</t>
  </si>
  <si>
    <t>SUMINISTRO E INSTALACION DE RODADEROS EN FIBRA DE VIDRIO DE COLOR DE 3M</t>
  </si>
  <si>
    <t>SUMINISTRO E INSTALACION DE BARRAS DE PASAMANOS EN TUBO GALVANIZADO DE 3/4"</t>
  </si>
  <si>
    <t>2.2.4</t>
  </si>
  <si>
    <t>2.2.5</t>
  </si>
  <si>
    <t>2.2.6</t>
  </si>
  <si>
    <t>2.2.7</t>
  </si>
  <si>
    <t>2.2.8</t>
  </si>
  <si>
    <t>2.2.9</t>
  </si>
  <si>
    <t>2.2.10</t>
  </si>
  <si>
    <t>2.2.11</t>
  </si>
  <si>
    <t>2.3.6</t>
  </si>
  <si>
    <t>CONST. 11.44</t>
  </si>
  <si>
    <t>TANQUE PLÁSTICO ELEVADO 1000 LT (INCLUYE ACCESORIOS E INSTALACIÓN)</t>
  </si>
  <si>
    <t>2.3.7</t>
  </si>
  <si>
    <t>CONST. 12.2</t>
  </si>
  <si>
    <t>SALIDA LÁMPARA TOMA PVC COMPLETA</t>
  </si>
  <si>
    <t>2.4</t>
  </si>
  <si>
    <t>2.4.1</t>
  </si>
  <si>
    <t>2.4.2</t>
  </si>
  <si>
    <t>2.4.3</t>
  </si>
  <si>
    <t>2.4.4</t>
  </si>
  <si>
    <t>2.4.5</t>
  </si>
  <si>
    <t>2.5</t>
  </si>
  <si>
    <t>2.5.1</t>
  </si>
  <si>
    <t>2.6</t>
  </si>
  <si>
    <t>COMEDOR</t>
  </si>
  <si>
    <t>2.6.1</t>
  </si>
  <si>
    <t>CONST. 6.2</t>
  </si>
  <si>
    <t>FILOS O DILATACIONES B/PLACA</t>
  </si>
  <si>
    <t>2.6.2</t>
  </si>
  <si>
    <t>2.6.3</t>
  </si>
  <si>
    <t>CONST. 14.9</t>
  </si>
  <si>
    <t>ACABADO EN GRAVILLA LAVADA</t>
  </si>
  <si>
    <t>2.6.4</t>
  </si>
  <si>
    <t>CONST. 17.5</t>
  </si>
  <si>
    <t>SUMINISTRO E INSTALACIÓN LAVAMANOS PEDESTAL (INCLUYE GRIFERÍA)</t>
  </si>
  <si>
    <t>2.6.5</t>
  </si>
  <si>
    <t>2.6.6</t>
  </si>
  <si>
    <t>2.6.7</t>
  </si>
  <si>
    <t>SUMINISTRO E INSTALACIÓN REJILLA SUMIDERO PREFABRICADO</t>
  </si>
  <si>
    <t>VALOR TOTAL (C)= (A+B)</t>
  </si>
  <si>
    <t>COSTOS INDIRECTOS</t>
  </si>
  <si>
    <t>ADMINISTRACIÓN</t>
  </si>
  <si>
    <t>IMPREVISTOS</t>
  </si>
  <si>
    <t>UTILIDAD</t>
  </si>
  <si>
    <t>VALOR TOTAL COSTOS INDIRECTOS (D)</t>
  </si>
  <si>
    <t>VALOR TOTAL PRESUPUESTO (E)=(C+D)</t>
  </si>
  <si>
    <t>AJUSTE AL PESO (F)</t>
  </si>
  <si>
    <t>VALOR TOTAL PRESUPUESTO (G)=(E+F)</t>
  </si>
  <si>
    <t>Fuente:</t>
  </si>
  <si>
    <t>- Cotizaciones y lista de precios ICCU 2022</t>
  </si>
  <si>
    <t>Proyectó:</t>
  </si>
  <si>
    <t>Revisó:</t>
  </si>
  <si>
    <t>ING. JUAN FELIPE TRUJILLO GOMEZ</t>
  </si>
  <si>
    <t>ING. DENNISSE ELENA CORTES LOPEZ</t>
  </si>
  <si>
    <t>PROFESIONAL DE APOYO SIOP</t>
  </si>
  <si>
    <t>Ricaurte, Abril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</si>
</sst>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.00_-;\-&quot;$&quot;\ * #,##0.00_-;_-&quot;$&quot;\ * &quot;-&quot;_-;_-@_-"/>
    <numFmt numFmtId="165" formatCode="#,##0.0"/>
    <numFmt numFmtId="166" formatCode="_(&quot;$&quot;\ * #,##0.00_);_(&quot;$&quot;\ * \(#,##0.00\);_(&quot;$&quot;\ * &quot;-&quot;??_);_(@_)"/>
    <numFmt numFmtId="167" formatCode="_-&quot;$&quot;* #,##0.00_-;\-&quot;$&quot;* #,##0.00_-;_-&quot;$&quot;* &quot;-&quot;??_-;_-@_-"/>
    <numFmt numFmtId="168" formatCode="_-&quot;$&quot;* #,##0_-;\-&quot;$&quot;* #,##0_-;_-&quot;$&quot;* &quot;-&quot;_-;_-@_-"/>
    <numFmt numFmtId="169" formatCode="_-&quot;$&quot;* #,##0.00_-;\-&quot;$&quot;* #,##0.00_-;_-&quot;$&quot;* &quot;-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sz val="11"/>
      <color rgb="FF000000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66" fontId="1" fillId="0" borderId="0" applyFont="0" applyFill="0" applyBorder="0" applyAlignment="0" applyProtection="0"/>
  </cellStyleXfs>
  <cellXfs count="138">
    <xf numFmtId="0" fontId="0" fillId="0" borderId="0" xfId="0"/>
    <xf numFmtId="0" fontId="3" fillId="2" borderId="1" xfId="4" applyFont="1" applyFill="1" applyBorder="1" applyAlignment="1">
      <alignment horizontal="center" vertical="center"/>
    </xf>
    <xf numFmtId="0" fontId="3" fillId="2" borderId="2" xfId="4" applyFont="1" applyFill="1" applyBorder="1" applyAlignment="1">
      <alignment horizontal="center" vertical="center"/>
    </xf>
    <xf numFmtId="0" fontId="3" fillId="2" borderId="3" xfId="4" applyFont="1" applyFill="1" applyBorder="1" applyAlignment="1">
      <alignment horizontal="center" vertical="center"/>
    </xf>
    <xf numFmtId="0" fontId="3" fillId="2" borderId="4" xfId="4" applyFont="1" applyFill="1" applyBorder="1" applyAlignment="1">
      <alignment horizontal="center" vertical="center"/>
    </xf>
    <xf numFmtId="0" fontId="3" fillId="2" borderId="5" xfId="4" applyFont="1" applyFill="1" applyBorder="1" applyAlignment="1">
      <alignment horizontal="center" vertical="center"/>
    </xf>
    <xf numFmtId="0" fontId="3" fillId="2" borderId="6" xfId="4" applyFont="1" applyFill="1" applyBorder="1" applyAlignment="1">
      <alignment horizontal="center" vertical="center"/>
    </xf>
    <xf numFmtId="0" fontId="4" fillId="2" borderId="0" xfId="0" applyFont="1" applyFill="1"/>
    <xf numFmtId="0" fontId="3" fillId="2" borderId="7" xfId="4" applyFont="1" applyFill="1" applyBorder="1" applyAlignment="1">
      <alignment horizontal="center" vertical="center"/>
    </xf>
    <xf numFmtId="0" fontId="3" fillId="2" borderId="8" xfId="4" applyFont="1" applyFill="1" applyBorder="1" applyAlignment="1">
      <alignment horizontal="center" vertical="center"/>
    </xf>
    <xf numFmtId="0" fontId="3" fillId="2" borderId="9" xfId="4" applyFont="1" applyFill="1" applyBorder="1" applyAlignment="1">
      <alignment horizontal="center" vertical="center"/>
    </xf>
    <xf numFmtId="0" fontId="3" fillId="2" borderId="10" xfId="4" applyFont="1" applyFill="1" applyBorder="1" applyAlignment="1">
      <alignment horizontal="center" vertical="center"/>
    </xf>
    <xf numFmtId="0" fontId="3" fillId="2" borderId="11" xfId="4" applyFont="1" applyFill="1" applyBorder="1" applyAlignment="1">
      <alignment horizontal="center" vertical="center"/>
    </xf>
    <xf numFmtId="0" fontId="3" fillId="2" borderId="12" xfId="4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2" borderId="1" xfId="4" applyFont="1" applyFill="1" applyBorder="1" applyAlignment="1">
      <alignment horizontal="center" vertical="center" wrapText="1"/>
    </xf>
    <xf numFmtId="0" fontId="3" fillId="2" borderId="2" xfId="4" applyFont="1" applyFill="1" applyBorder="1" applyAlignment="1">
      <alignment horizontal="center" vertical="center" wrapText="1"/>
    </xf>
    <xf numFmtId="0" fontId="3" fillId="2" borderId="3" xfId="4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vertical="center"/>
    </xf>
    <xf numFmtId="164" fontId="6" fillId="2" borderId="14" xfId="0" applyNumberFormat="1" applyFont="1" applyFill="1" applyBorder="1" applyAlignment="1">
      <alignment horizontal="center" vertical="center"/>
    </xf>
    <xf numFmtId="164" fontId="6" fillId="2" borderId="15" xfId="0" applyNumberFormat="1" applyFont="1" applyFill="1" applyBorder="1" applyAlignment="1">
      <alignment horizontal="center" vertical="center"/>
    </xf>
    <xf numFmtId="0" fontId="7" fillId="2" borderId="0" xfId="0" applyFont="1" applyFill="1"/>
    <xf numFmtId="0" fontId="8" fillId="2" borderId="7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left" vertical="center"/>
    </xf>
    <xf numFmtId="0" fontId="6" fillId="2" borderId="17" xfId="0" applyFont="1" applyFill="1" applyBorder="1" applyAlignment="1">
      <alignment horizontal="left" vertical="center"/>
    </xf>
    <xf numFmtId="0" fontId="6" fillId="2" borderId="18" xfId="0" applyFont="1" applyFill="1" applyBorder="1" applyAlignment="1">
      <alignment horizontal="left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horizontal="center" vertical="center" wrapText="1"/>
    </xf>
    <xf numFmtId="4" fontId="7" fillId="2" borderId="8" xfId="0" applyNumberFormat="1" applyFont="1" applyFill="1" applyBorder="1" applyAlignment="1">
      <alignment horizontal="center" vertical="center"/>
    </xf>
    <xf numFmtId="44" fontId="7" fillId="2" borderId="8" xfId="1" applyFont="1" applyFill="1" applyBorder="1" applyAlignment="1">
      <alignment vertical="center"/>
    </xf>
    <xf numFmtId="44" fontId="7" fillId="2" borderId="9" xfId="1" applyFont="1" applyFill="1" applyBorder="1" applyAlignment="1">
      <alignment horizontal="right" vertical="center"/>
    </xf>
    <xf numFmtId="0" fontId="7" fillId="2" borderId="0" xfId="0" applyFont="1" applyFill="1" applyAlignment="1">
      <alignment vertical="center"/>
    </xf>
    <xf numFmtId="165" fontId="7" fillId="2" borderId="0" xfId="0" applyNumberFormat="1" applyFont="1" applyFill="1" applyAlignment="1">
      <alignment vertical="center"/>
    </xf>
    <xf numFmtId="2" fontId="7" fillId="2" borderId="0" xfId="0" applyNumberFormat="1" applyFont="1" applyFill="1" applyAlignment="1">
      <alignment vertical="center"/>
    </xf>
    <xf numFmtId="14" fontId="7" fillId="2" borderId="0" xfId="0" applyNumberFormat="1" applyFont="1" applyFill="1" applyAlignment="1">
      <alignment vertical="center"/>
    </xf>
    <xf numFmtId="166" fontId="10" fillId="2" borderId="16" xfId="5" applyFont="1" applyFill="1" applyBorder="1" applyAlignment="1">
      <alignment horizontal="left" vertical="center" wrapText="1"/>
    </xf>
    <xf numFmtId="166" fontId="10" fillId="2" borderId="17" xfId="5" applyFont="1" applyFill="1" applyBorder="1" applyAlignment="1">
      <alignment horizontal="left" vertical="center" wrapText="1"/>
    </xf>
    <xf numFmtId="166" fontId="10" fillId="2" borderId="18" xfId="5" applyFont="1" applyFill="1" applyBorder="1" applyAlignment="1">
      <alignment horizontal="left" vertical="center" wrapText="1"/>
    </xf>
    <xf numFmtId="0" fontId="11" fillId="2" borderId="0" xfId="0" applyFont="1" applyFill="1" applyAlignment="1">
      <alignment vertical="center"/>
    </xf>
    <xf numFmtId="167" fontId="11" fillId="2" borderId="0" xfId="0" applyNumberFormat="1" applyFont="1" applyFill="1"/>
    <xf numFmtId="0" fontId="7" fillId="2" borderId="19" xfId="0" applyFont="1" applyFill="1" applyBorder="1" applyAlignment="1">
      <alignment horizontal="center" vertical="center"/>
    </xf>
    <xf numFmtId="42" fontId="2" fillId="2" borderId="8" xfId="2" applyFont="1" applyFill="1" applyBorder="1" applyAlignment="1">
      <alignment vertical="center" wrapText="1"/>
    </xf>
    <xf numFmtId="44" fontId="7" fillId="2" borderId="9" xfId="1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14" fontId="4" fillId="2" borderId="0" xfId="0" applyNumberFormat="1" applyFont="1" applyFill="1" applyAlignment="1">
      <alignment vertical="center"/>
    </xf>
    <xf numFmtId="165" fontId="2" fillId="2" borderId="8" xfId="0" applyNumberFormat="1" applyFont="1" applyFill="1" applyBorder="1" applyAlignment="1">
      <alignment horizontal="center" vertical="center"/>
    </xf>
    <xf numFmtId="44" fontId="2" fillId="2" borderId="8" xfId="1" applyFont="1" applyFill="1" applyBorder="1" applyAlignment="1">
      <alignment vertical="center"/>
    </xf>
    <xf numFmtId="0" fontId="11" fillId="2" borderId="0" xfId="0" applyFont="1" applyFill="1"/>
    <xf numFmtId="42" fontId="11" fillId="2" borderId="0" xfId="2" applyFont="1" applyFill="1"/>
    <xf numFmtId="0" fontId="6" fillId="2" borderId="20" xfId="0" applyFont="1" applyFill="1" applyBorder="1" applyAlignment="1">
      <alignment horizontal="right" vertical="center"/>
    </xf>
    <xf numFmtId="0" fontId="6" fillId="2" borderId="17" xfId="0" applyFont="1" applyFill="1" applyBorder="1" applyAlignment="1">
      <alignment horizontal="right" vertical="center"/>
    </xf>
    <xf numFmtId="0" fontId="6" fillId="2" borderId="19" xfId="0" applyFont="1" applyFill="1" applyBorder="1" applyAlignment="1">
      <alignment horizontal="right" vertical="center"/>
    </xf>
    <xf numFmtId="44" fontId="6" fillId="2" borderId="9" xfId="0" applyNumberFormat="1" applyFont="1" applyFill="1" applyBorder="1" applyAlignment="1">
      <alignment horizontal="right" vertical="center"/>
    </xf>
    <xf numFmtId="2" fontId="7" fillId="2" borderId="8" xfId="0" applyNumberFormat="1" applyFont="1" applyFill="1" applyBorder="1" applyAlignment="1">
      <alignment horizontal="center" vertical="center"/>
    </xf>
    <xf numFmtId="0" fontId="7" fillId="2" borderId="8" xfId="0" applyFont="1" applyFill="1" applyBorder="1" applyAlignment="1">
      <alignment vertical="center"/>
    </xf>
    <xf numFmtId="42" fontId="2" fillId="2" borderId="8" xfId="2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44" fontId="6" fillId="2" borderId="18" xfId="0" applyNumberFormat="1" applyFont="1" applyFill="1" applyBorder="1" applyAlignment="1">
      <alignment horizontal="right" vertical="center"/>
    </xf>
    <xf numFmtId="0" fontId="7" fillId="2" borderId="8" xfId="0" applyFont="1" applyFill="1" applyBorder="1" applyAlignment="1">
      <alignment vertical="center" wrapText="1"/>
    </xf>
    <xf numFmtId="44" fontId="7" fillId="2" borderId="8" xfId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44" fontId="4" fillId="2" borderId="0" xfId="1" applyFont="1" applyFill="1" applyAlignment="1">
      <alignment vertical="center"/>
    </xf>
    <xf numFmtId="0" fontId="7" fillId="2" borderId="8" xfId="0" applyFont="1" applyFill="1" applyBorder="1" applyAlignment="1">
      <alignment horizontal="left" vertical="center"/>
    </xf>
    <xf numFmtId="0" fontId="7" fillId="2" borderId="8" xfId="0" applyFont="1" applyFill="1" applyBorder="1" applyAlignment="1">
      <alignment horizontal="left" vertical="center" wrapText="1"/>
    </xf>
    <xf numFmtId="44" fontId="7" fillId="2" borderId="8" xfId="1" applyFont="1" applyFill="1" applyBorder="1" applyAlignment="1">
      <alignment horizontal="left" vertical="center"/>
    </xf>
    <xf numFmtId="164" fontId="7" fillId="2" borderId="9" xfId="0" applyNumberFormat="1" applyFont="1" applyFill="1" applyBorder="1" applyAlignment="1">
      <alignment vertical="center"/>
    </xf>
    <xf numFmtId="164" fontId="7" fillId="2" borderId="8" xfId="2" applyNumberFormat="1" applyFont="1" applyFill="1" applyBorder="1" applyAlignment="1">
      <alignment vertical="center"/>
    </xf>
    <xf numFmtId="44" fontId="7" fillId="2" borderId="9" xfId="1" applyFont="1" applyFill="1" applyBorder="1" applyAlignment="1">
      <alignment horizontal="center" vertical="center"/>
    </xf>
    <xf numFmtId="166" fontId="11" fillId="2" borderId="0" xfId="0" applyNumberFormat="1" applyFont="1" applyFill="1"/>
    <xf numFmtId="14" fontId="11" fillId="2" borderId="0" xfId="0" applyNumberFormat="1" applyFont="1" applyFill="1" applyAlignment="1">
      <alignment vertical="center"/>
    </xf>
    <xf numFmtId="164" fontId="6" fillId="2" borderId="9" xfId="0" applyNumberFormat="1" applyFont="1" applyFill="1" applyBorder="1" applyAlignment="1">
      <alignment vertical="center"/>
    </xf>
    <xf numFmtId="165" fontId="7" fillId="2" borderId="8" xfId="0" applyNumberFormat="1" applyFont="1" applyFill="1" applyBorder="1" applyAlignment="1">
      <alignment horizontal="center" vertical="center"/>
    </xf>
    <xf numFmtId="164" fontId="2" fillId="2" borderId="8" xfId="2" applyNumberFormat="1" applyFont="1" applyFill="1" applyBorder="1" applyAlignment="1">
      <alignment vertical="center"/>
    </xf>
    <xf numFmtId="42" fontId="2" fillId="2" borderId="8" xfId="2" applyFont="1" applyFill="1" applyBorder="1" applyAlignment="1">
      <alignment horizontal="center" vertical="center" wrapText="1"/>
    </xf>
    <xf numFmtId="0" fontId="2" fillId="2" borderId="8" xfId="2" applyNumberFormat="1" applyFont="1" applyFill="1" applyBorder="1" applyAlignment="1">
      <alignment horizontal="center" vertical="center" wrapText="1"/>
    </xf>
    <xf numFmtId="169" fontId="2" fillId="2" borderId="8" xfId="2" applyNumberFormat="1" applyFont="1" applyFill="1" applyBorder="1" applyAlignment="1">
      <alignment horizontal="center" vertical="center" wrapText="1"/>
    </xf>
    <xf numFmtId="0" fontId="2" fillId="2" borderId="8" xfId="2" applyNumberFormat="1" applyFont="1" applyFill="1" applyBorder="1" applyAlignment="1">
      <alignment vertical="center" wrapText="1"/>
    </xf>
    <xf numFmtId="164" fontId="7" fillId="2" borderId="18" xfId="0" applyNumberFormat="1" applyFont="1" applyFill="1" applyBorder="1" applyAlignment="1">
      <alignment vertical="center"/>
    </xf>
    <xf numFmtId="42" fontId="2" fillId="2" borderId="8" xfId="2" applyFont="1" applyFill="1" applyBorder="1" applyAlignment="1">
      <alignment horizontal="left" vertical="center" wrapText="1"/>
    </xf>
    <xf numFmtId="0" fontId="2" fillId="2" borderId="8" xfId="2" applyNumberFormat="1" applyFont="1" applyFill="1" applyBorder="1" applyAlignment="1">
      <alignment horizontal="left" vertical="center" wrapText="1"/>
    </xf>
    <xf numFmtId="2" fontId="2" fillId="2" borderId="8" xfId="2" applyNumberFormat="1" applyFont="1" applyFill="1" applyBorder="1" applyAlignment="1">
      <alignment horizontal="center" vertical="center"/>
    </xf>
    <xf numFmtId="0" fontId="9" fillId="2" borderId="8" xfId="0" applyFont="1" applyFill="1" applyBorder="1" applyAlignment="1">
      <alignment vertical="center"/>
    </xf>
    <xf numFmtId="164" fontId="6" fillId="2" borderId="18" xfId="0" applyNumberFormat="1" applyFont="1" applyFill="1" applyBorder="1" applyAlignment="1">
      <alignment vertical="center"/>
    </xf>
    <xf numFmtId="2" fontId="2" fillId="2" borderId="8" xfId="2" applyNumberFormat="1" applyFont="1" applyFill="1" applyBorder="1" applyAlignment="1">
      <alignment horizontal="center" vertical="center" wrapText="1"/>
    </xf>
    <xf numFmtId="169" fontId="2" fillId="2" borderId="8" xfId="2" applyNumberFormat="1" applyFont="1" applyFill="1" applyBorder="1" applyAlignment="1">
      <alignment vertical="center" wrapText="1"/>
    </xf>
    <xf numFmtId="44" fontId="7" fillId="2" borderId="18" xfId="1" applyFont="1" applyFill="1" applyBorder="1" applyAlignment="1">
      <alignment vertical="center"/>
    </xf>
    <xf numFmtId="168" fontId="7" fillId="2" borderId="19" xfId="0" applyNumberFormat="1" applyFont="1" applyFill="1" applyBorder="1" applyAlignment="1">
      <alignment horizontal="center" vertical="center"/>
    </xf>
    <xf numFmtId="168" fontId="7" fillId="2" borderId="8" xfId="0" applyNumberFormat="1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44" fontId="6" fillId="2" borderId="18" xfId="0" applyNumberFormat="1" applyFont="1" applyFill="1" applyBorder="1" applyAlignment="1">
      <alignment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164" fontId="6" fillId="2" borderId="9" xfId="0" applyNumberFormat="1" applyFont="1" applyFill="1" applyBorder="1" applyAlignment="1">
      <alignment horizontal="right" vertical="center"/>
    </xf>
    <xf numFmtId="44" fontId="4" fillId="2" borderId="0" xfId="1" applyFont="1" applyFill="1"/>
    <xf numFmtId="0" fontId="6" fillId="2" borderId="20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44" fontId="12" fillId="2" borderId="0" xfId="0" applyNumberFormat="1" applyFont="1" applyFill="1" applyAlignment="1">
      <alignment wrapText="1"/>
    </xf>
    <xf numFmtId="0" fontId="12" fillId="2" borderId="0" xfId="0" applyFont="1" applyFill="1" applyAlignment="1">
      <alignment wrapText="1"/>
    </xf>
    <xf numFmtId="0" fontId="6" fillId="2" borderId="7" xfId="0" applyFont="1" applyFill="1" applyBorder="1" applyAlignment="1">
      <alignment horizontal="right" vertical="center" wrapText="1"/>
    </xf>
    <xf numFmtId="0" fontId="6" fillId="2" borderId="8" xfId="0" applyFont="1" applyFill="1" applyBorder="1" applyAlignment="1">
      <alignment horizontal="right" vertical="center" wrapText="1"/>
    </xf>
    <xf numFmtId="9" fontId="7" fillId="2" borderId="8" xfId="3" applyFont="1" applyFill="1" applyBorder="1" applyAlignment="1">
      <alignment horizontal="center" vertical="center" wrapText="1"/>
    </xf>
    <xf numFmtId="164" fontId="7" fillId="2" borderId="9" xfId="2" applyNumberFormat="1" applyFont="1" applyFill="1" applyBorder="1" applyAlignment="1">
      <alignment horizontal="right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164" fontId="6" fillId="2" borderId="9" xfId="0" applyNumberFormat="1" applyFont="1" applyFill="1" applyBorder="1" applyAlignment="1">
      <alignment horizontal="right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left" vertical="center"/>
    </xf>
    <xf numFmtId="49" fontId="7" fillId="2" borderId="0" xfId="0" applyNumberFormat="1" applyFont="1" applyFill="1" applyAlignment="1">
      <alignment vertical="center"/>
    </xf>
    <xf numFmtId="0" fontId="6" fillId="2" borderId="0" xfId="0" applyFont="1" applyFill="1" applyAlignment="1">
      <alignment vertical="center"/>
    </xf>
    <xf numFmtId="164" fontId="6" fillId="2" borderId="22" xfId="0" applyNumberFormat="1" applyFont="1" applyFill="1" applyBorder="1" applyAlignment="1">
      <alignment vertical="center"/>
    </xf>
    <xf numFmtId="0" fontId="7" fillId="2" borderId="21" xfId="0" applyFont="1" applyFill="1" applyBorder="1"/>
    <xf numFmtId="164" fontId="7" fillId="2" borderId="22" xfId="0" applyNumberFormat="1" applyFont="1" applyFill="1" applyBorder="1"/>
    <xf numFmtId="0" fontId="7" fillId="2" borderId="21" xfId="0" applyFont="1" applyFill="1" applyBorder="1" applyAlignment="1">
      <alignment horizontal="center" vertical="center"/>
    </xf>
    <xf numFmtId="0" fontId="6" fillId="2" borderId="0" xfId="0" applyFont="1" applyFill="1"/>
    <xf numFmtId="0" fontId="6" fillId="2" borderId="0" xfId="0" applyFont="1" applyFill="1" applyAlignment="1">
      <alignment horizontal="left"/>
    </xf>
    <xf numFmtId="0" fontId="6" fillId="2" borderId="22" xfId="0" applyFont="1" applyFill="1" applyBorder="1" applyAlignment="1">
      <alignment horizontal="left"/>
    </xf>
    <xf numFmtId="0" fontId="6" fillId="2" borderId="0" xfId="0" applyFont="1" applyFill="1" applyAlignment="1">
      <alignment vertical="top"/>
    </xf>
    <xf numFmtId="0" fontId="6" fillId="2" borderId="0" xfId="0" applyFont="1" applyFill="1" applyAlignment="1">
      <alignment horizontal="left" vertical="top" wrapText="1"/>
    </xf>
    <xf numFmtId="0" fontId="6" fillId="2" borderId="22" xfId="0" applyFont="1" applyFill="1" applyBorder="1" applyAlignment="1">
      <alignment horizontal="left" vertical="top" wrapText="1"/>
    </xf>
    <xf numFmtId="0" fontId="7" fillId="2" borderId="23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vertical="center"/>
    </xf>
    <xf numFmtId="164" fontId="7" fillId="2" borderId="25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164" fontId="4" fillId="2" borderId="0" xfId="0" applyNumberFormat="1" applyFont="1" applyFill="1" applyAlignment="1">
      <alignment vertical="center"/>
    </xf>
  </cellXfs>
  <cellStyles count="6">
    <cellStyle name="Moneda" xfId="1" builtinId="4"/>
    <cellStyle name="Moneda [0]" xfId="2" builtinId="7"/>
    <cellStyle name="Moneda 2" xfId="5" xr:uid="{1E8C25D0-4012-47F6-A1F5-0F5F25AF2480}"/>
    <cellStyle name="Normal" xfId="0" builtinId="0"/>
    <cellStyle name="Normal 4 2" xfId="4" xr:uid="{3CF07927-F0FA-4793-A171-6B77B8B107EB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136525</xdr:colOff>
      <xdr:row>0</xdr:row>
      <xdr:rowOff>0</xdr:rowOff>
    </xdr:from>
    <xdr:to>
      <xdr:col>6</xdr:col>
      <xdr:colOff>1190625</xdr:colOff>
      <xdr:row>4</xdr:row>
      <xdr:rowOff>19050</xdr:rowOff>
    </xdr:to>
    <xdr:pic>
      <xdr:nvPicPr>
        <xdr:cNvPr id="2" name="Imagen 1" descr="C:\Users\user\Desktop\RICAURTE CON EQUIDAD, SEGURIDAD Y COMPROMISO SOCIAL 3_Mesa de trabajo 1 copia 2.png">
          <a:extLst>
            <a:ext uri="{FF2B5EF4-FFF2-40B4-BE49-F238E27FC236}">
              <a16:creationId xmlns:a16="http://schemas.microsoft.com/office/drawing/2014/main" id="{2E218F02-6358-48ED-827D-CCF6EC285C3D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57" t="2740" r="5185" b="15069"/>
        <a:stretch/>
      </xdr:blipFill>
      <xdr:spPr bwMode="auto">
        <a:xfrm>
          <a:off x="5851525" y="0"/>
          <a:ext cx="2578100" cy="7810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c/Desktop/ALCALDIA%20DE%20RICAURTE/2022/MANTENIMIENTO%20ESCUELAS/PTTO%20FINAL%20ESCUELAS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TO"/>
      <sheetName val="MEM"/>
      <sheetName val="COT"/>
      <sheetName val="1.1"/>
    </sheetNames>
    <sheetDataSet>
      <sheetData sheetId="0"/>
      <sheetData sheetId="1">
        <row r="9">
          <cell r="H9">
            <v>31.15</v>
          </cell>
        </row>
        <row r="14">
          <cell r="H14">
            <v>204</v>
          </cell>
        </row>
        <row r="16">
          <cell r="H16">
            <v>3.11</v>
          </cell>
        </row>
        <row r="24">
          <cell r="H24">
            <v>1</v>
          </cell>
        </row>
        <row r="26">
          <cell r="H26">
            <v>1</v>
          </cell>
        </row>
        <row r="28">
          <cell r="H28">
            <v>1</v>
          </cell>
        </row>
        <row r="30">
          <cell r="H30">
            <v>12</v>
          </cell>
        </row>
        <row r="32">
          <cell r="H32">
            <v>3</v>
          </cell>
        </row>
        <row r="34">
          <cell r="H34">
            <v>4</v>
          </cell>
        </row>
        <row r="36">
          <cell r="H36">
            <v>1</v>
          </cell>
        </row>
        <row r="39">
          <cell r="H39">
            <v>878.35</v>
          </cell>
        </row>
        <row r="41">
          <cell r="H41">
            <v>54.35</v>
          </cell>
        </row>
        <row r="43">
          <cell r="H43">
            <v>878.35</v>
          </cell>
        </row>
        <row r="45">
          <cell r="H45">
            <v>20.85</v>
          </cell>
        </row>
        <row r="47">
          <cell r="H47">
            <v>20.85</v>
          </cell>
        </row>
        <row r="49">
          <cell r="H49">
            <v>45.45</v>
          </cell>
        </row>
        <row r="51">
          <cell r="H51">
            <v>10.43</v>
          </cell>
        </row>
        <row r="54">
          <cell r="H54">
            <v>189.68</v>
          </cell>
        </row>
        <row r="56">
          <cell r="H56">
            <v>15.32</v>
          </cell>
        </row>
        <row r="58">
          <cell r="H58">
            <v>189.68</v>
          </cell>
        </row>
        <row r="60">
          <cell r="H60">
            <v>12.75</v>
          </cell>
        </row>
        <row r="62">
          <cell r="H62">
            <v>12.75</v>
          </cell>
        </row>
        <row r="64">
          <cell r="H64">
            <v>6.38</v>
          </cell>
        </row>
        <row r="68">
          <cell r="H68">
            <v>339.42</v>
          </cell>
        </row>
        <row r="83">
          <cell r="H83">
            <v>5.42</v>
          </cell>
        </row>
        <row r="87">
          <cell r="H87">
            <v>340</v>
          </cell>
        </row>
        <row r="102">
          <cell r="H102">
            <v>16.53</v>
          </cell>
        </row>
        <row r="107">
          <cell r="H107">
            <v>16.53</v>
          </cell>
        </row>
        <row r="112">
          <cell r="H112">
            <v>18.62</v>
          </cell>
        </row>
        <row r="118">
          <cell r="H118">
            <v>8.27</v>
          </cell>
        </row>
        <row r="123">
          <cell r="H123">
            <v>49.05</v>
          </cell>
        </row>
        <row r="128">
          <cell r="H128">
            <v>176</v>
          </cell>
        </row>
        <row r="130">
          <cell r="H130">
            <v>5</v>
          </cell>
        </row>
        <row r="132">
          <cell r="H132">
            <v>3</v>
          </cell>
        </row>
        <row r="135">
          <cell r="H135">
            <v>3.6</v>
          </cell>
        </row>
        <row r="137">
          <cell r="H137">
            <v>135</v>
          </cell>
        </row>
        <row r="139">
          <cell r="H139">
            <v>68.400000000000006</v>
          </cell>
        </row>
        <row r="143">
          <cell r="H143">
            <v>305.13</v>
          </cell>
        </row>
        <row r="150">
          <cell r="H150">
            <v>7.45</v>
          </cell>
        </row>
        <row r="154">
          <cell r="H154">
            <v>4.05</v>
          </cell>
        </row>
        <row r="156">
          <cell r="H156">
            <v>43.089999999999996</v>
          </cell>
        </row>
        <row r="160">
          <cell r="H160">
            <v>6.38</v>
          </cell>
        </row>
        <row r="165">
          <cell r="H165">
            <v>154.97999999999999</v>
          </cell>
        </row>
        <row r="173">
          <cell r="H173">
            <v>46.4</v>
          </cell>
        </row>
        <row r="176">
          <cell r="H176">
            <v>136.41999999999999</v>
          </cell>
        </row>
        <row r="182">
          <cell r="H182">
            <v>8.4</v>
          </cell>
        </row>
        <row r="185">
          <cell r="H185">
            <v>8.4</v>
          </cell>
        </row>
        <row r="188">
          <cell r="H188">
            <v>4.88</v>
          </cell>
        </row>
        <row r="192">
          <cell r="H192">
            <v>4.2</v>
          </cell>
        </row>
        <row r="195">
          <cell r="H195">
            <v>28.16</v>
          </cell>
        </row>
        <row r="200">
          <cell r="H200">
            <v>192</v>
          </cell>
        </row>
        <row r="202">
          <cell r="H202">
            <v>86.45</v>
          </cell>
        </row>
        <row r="204">
          <cell r="H204">
            <v>12.35</v>
          </cell>
        </row>
        <row r="206">
          <cell r="H206">
            <v>91</v>
          </cell>
        </row>
        <row r="209">
          <cell r="H209">
            <v>1089.42</v>
          </cell>
        </row>
        <row r="269">
          <cell r="H269">
            <v>12.6</v>
          </cell>
        </row>
        <row r="272">
          <cell r="H272">
            <v>1089.42</v>
          </cell>
        </row>
        <row r="332">
          <cell r="H332">
            <v>70.2</v>
          </cell>
        </row>
        <row r="343">
          <cell r="H343">
            <v>70.2</v>
          </cell>
        </row>
        <row r="354">
          <cell r="H354">
            <v>87.27000000000001</v>
          </cell>
        </row>
        <row r="366">
          <cell r="H366">
            <v>35.1</v>
          </cell>
        </row>
        <row r="377">
          <cell r="H377">
            <v>60</v>
          </cell>
        </row>
        <row r="379">
          <cell r="H379">
            <v>60</v>
          </cell>
        </row>
        <row r="381">
          <cell r="H381">
            <v>1</v>
          </cell>
        </row>
        <row r="383">
          <cell r="H383">
            <v>712.58</v>
          </cell>
        </row>
        <row r="387">
          <cell r="H387">
            <v>720.96</v>
          </cell>
        </row>
        <row r="391">
          <cell r="H391">
            <v>56</v>
          </cell>
        </row>
        <row r="396">
          <cell r="H396">
            <v>29.18</v>
          </cell>
        </row>
        <row r="408">
          <cell r="H408">
            <v>29.18</v>
          </cell>
        </row>
        <row r="420">
          <cell r="H420">
            <v>133.19999999999999</v>
          </cell>
        </row>
        <row r="432">
          <cell r="H432">
            <v>259.39999999999998</v>
          </cell>
        </row>
        <row r="445">
          <cell r="H445">
            <v>435.94</v>
          </cell>
        </row>
        <row r="448">
          <cell r="H448">
            <v>150</v>
          </cell>
        </row>
        <row r="451">
          <cell r="H451">
            <v>400</v>
          </cell>
        </row>
        <row r="453">
          <cell r="H453">
            <v>1</v>
          </cell>
        </row>
        <row r="456">
          <cell r="H456">
            <v>8</v>
          </cell>
        </row>
        <row r="458">
          <cell r="H458">
            <v>2</v>
          </cell>
        </row>
        <row r="460">
          <cell r="H460">
            <v>1</v>
          </cell>
        </row>
        <row r="463">
          <cell r="H463">
            <v>148.55000000000001</v>
          </cell>
        </row>
        <row r="472">
          <cell r="H472">
            <v>148.55000000000001</v>
          </cell>
        </row>
        <row r="481">
          <cell r="H481">
            <v>14.96</v>
          </cell>
        </row>
        <row r="483">
          <cell r="H483">
            <v>14.96</v>
          </cell>
        </row>
        <row r="485">
          <cell r="H485">
            <v>7.48</v>
          </cell>
        </row>
        <row r="489">
          <cell r="H489">
            <v>12</v>
          </cell>
        </row>
        <row r="491">
          <cell r="H491">
            <v>1</v>
          </cell>
        </row>
        <row r="493">
          <cell r="H493">
            <v>1</v>
          </cell>
        </row>
        <row r="495">
          <cell r="H495">
            <v>3</v>
          </cell>
        </row>
        <row r="497">
          <cell r="H497">
            <v>1</v>
          </cell>
        </row>
        <row r="500">
          <cell r="H500">
            <v>740.16</v>
          </cell>
        </row>
        <row r="552">
          <cell r="H552">
            <v>199.4</v>
          </cell>
        </row>
        <row r="562">
          <cell r="H562">
            <v>740.16</v>
          </cell>
        </row>
        <row r="614">
          <cell r="H614">
            <v>7.58</v>
          </cell>
        </row>
        <row r="625">
          <cell r="H625">
            <v>26.54</v>
          </cell>
        </row>
        <row r="636">
          <cell r="H636">
            <v>62.85</v>
          </cell>
        </row>
        <row r="647">
          <cell r="H647">
            <v>13.27</v>
          </cell>
        </row>
        <row r="658">
          <cell r="H658">
            <v>10</v>
          </cell>
        </row>
        <row r="660">
          <cell r="H660">
            <v>339.83</v>
          </cell>
        </row>
        <row r="665">
          <cell r="H665">
            <v>339.83</v>
          </cell>
        </row>
        <row r="670">
          <cell r="H670">
            <v>45.1</v>
          </cell>
        </row>
        <row r="675">
          <cell r="H675">
            <v>14</v>
          </cell>
        </row>
        <row r="677">
          <cell r="H677">
            <v>1.35</v>
          </cell>
        </row>
        <row r="679">
          <cell r="H679">
            <v>132.68</v>
          </cell>
        </row>
        <row r="682">
          <cell r="H682">
            <v>27.14</v>
          </cell>
        </row>
        <row r="688">
          <cell r="H688">
            <v>26.770000000000003</v>
          </cell>
        </row>
        <row r="697">
          <cell r="H697">
            <v>6.6</v>
          </cell>
        </row>
        <row r="699">
          <cell r="H699">
            <v>6.6</v>
          </cell>
        </row>
        <row r="701">
          <cell r="H701">
            <v>3.3</v>
          </cell>
        </row>
        <row r="703">
          <cell r="H703">
            <v>4.5</v>
          </cell>
        </row>
        <row r="705">
          <cell r="H705">
            <v>4.5</v>
          </cell>
        </row>
        <row r="708">
          <cell r="H708">
            <v>90.78</v>
          </cell>
        </row>
        <row r="716">
          <cell r="H716">
            <v>12.5</v>
          </cell>
        </row>
        <row r="718">
          <cell r="H718">
            <v>90.78</v>
          </cell>
        </row>
        <row r="726">
          <cell r="H726">
            <v>3.6</v>
          </cell>
        </row>
        <row r="728">
          <cell r="H728">
            <v>3.6</v>
          </cell>
        </row>
        <row r="730">
          <cell r="H730">
            <v>1.8</v>
          </cell>
        </row>
        <row r="732">
          <cell r="H732">
            <v>10</v>
          </cell>
        </row>
        <row r="734">
          <cell r="H734">
            <v>10</v>
          </cell>
        </row>
        <row r="736">
          <cell r="H736">
            <v>60</v>
          </cell>
        </row>
        <row r="738">
          <cell r="H738">
            <v>60</v>
          </cell>
        </row>
        <row r="741">
          <cell r="H741">
            <v>2</v>
          </cell>
        </row>
        <row r="743">
          <cell r="H743">
            <v>390</v>
          </cell>
        </row>
        <row r="746">
          <cell r="H746">
            <v>10</v>
          </cell>
        </row>
        <row r="748">
          <cell r="H748">
            <v>135</v>
          </cell>
        </row>
        <row r="761">
          <cell r="H761">
            <v>432</v>
          </cell>
        </row>
        <row r="763">
          <cell r="H763">
            <v>36</v>
          </cell>
        </row>
        <row r="765">
          <cell r="H765">
            <v>432</v>
          </cell>
        </row>
        <row r="767">
          <cell r="H767">
            <v>439.19</v>
          </cell>
        </row>
        <row r="781">
          <cell r="H781">
            <v>11.5</v>
          </cell>
        </row>
        <row r="786">
          <cell r="H786">
            <v>21.06</v>
          </cell>
        </row>
        <row r="790">
          <cell r="H790">
            <v>57.339999999999996</v>
          </cell>
        </row>
        <row r="798">
          <cell r="H798">
            <v>10.53</v>
          </cell>
        </row>
        <row r="802">
          <cell r="H802">
            <v>15</v>
          </cell>
        </row>
        <row r="804">
          <cell r="H804">
            <v>36</v>
          </cell>
        </row>
        <row r="806">
          <cell r="H806">
            <v>1</v>
          </cell>
        </row>
        <row r="809">
          <cell r="H809">
            <v>25.52</v>
          </cell>
        </row>
        <row r="813">
          <cell r="H813">
            <v>25.52</v>
          </cell>
        </row>
        <row r="817">
          <cell r="H817">
            <v>39.74</v>
          </cell>
        </row>
        <row r="823">
          <cell r="H823">
            <v>0.81</v>
          </cell>
        </row>
        <row r="825">
          <cell r="H825">
            <v>19.87</v>
          </cell>
        </row>
        <row r="831">
          <cell r="H831">
            <v>3</v>
          </cell>
        </row>
        <row r="833">
          <cell r="H833">
            <v>1</v>
          </cell>
        </row>
        <row r="836">
          <cell r="H836">
            <v>51.25</v>
          </cell>
        </row>
        <row r="839">
          <cell r="H839">
            <v>51.25</v>
          </cell>
        </row>
        <row r="842">
          <cell r="H842">
            <v>256.22000000000003</v>
          </cell>
        </row>
        <row r="845">
          <cell r="H845">
            <v>315.48</v>
          </cell>
        </row>
        <row r="850">
          <cell r="H850">
            <v>530.16</v>
          </cell>
        </row>
        <row r="854">
          <cell r="H854">
            <v>2</v>
          </cell>
        </row>
        <row r="857">
          <cell r="H857">
            <v>18</v>
          </cell>
        </row>
        <row r="859">
          <cell r="H859">
            <v>24</v>
          </cell>
        </row>
        <row r="861">
          <cell r="H861">
            <v>9</v>
          </cell>
        </row>
        <row r="863">
          <cell r="H863">
            <v>1</v>
          </cell>
        </row>
        <row r="865">
          <cell r="H865">
            <v>80</v>
          </cell>
        </row>
        <row r="867">
          <cell r="H867">
            <v>80</v>
          </cell>
        </row>
        <row r="869">
          <cell r="H869">
            <v>4</v>
          </cell>
        </row>
      </sheetData>
      <sheetData sheetId="2"/>
      <sheetData sheetId="3">
        <row r="37">
          <cell r="G37">
            <v>83608</v>
          </cell>
        </row>
        <row r="82">
          <cell r="G82">
            <v>2435.0000000000005</v>
          </cell>
        </row>
        <row r="125">
          <cell r="G125">
            <v>23839</v>
          </cell>
        </row>
        <row r="169">
          <cell r="G169">
            <v>100308</v>
          </cell>
        </row>
        <row r="214">
          <cell r="G214">
            <v>258390.99999999997</v>
          </cell>
        </row>
        <row r="258">
          <cell r="G258">
            <v>105918</v>
          </cell>
        </row>
        <row r="301">
          <cell r="G301">
            <v>63889</v>
          </cell>
        </row>
        <row r="343">
          <cell r="G343">
            <v>127260</v>
          </cell>
        </row>
        <row r="387">
          <cell r="G387">
            <v>89723</v>
          </cell>
        </row>
        <row r="436">
          <cell r="G436">
            <v>1659734</v>
          </cell>
        </row>
        <row r="477">
          <cell r="G477">
            <v>2518</v>
          </cell>
        </row>
        <row r="518">
          <cell r="G518">
            <v>7541</v>
          </cell>
        </row>
        <row r="561">
          <cell r="G561">
            <v>3333</v>
          </cell>
        </row>
        <row r="604">
          <cell r="G604">
            <v>58013</v>
          </cell>
        </row>
        <row r="647">
          <cell r="G647">
            <v>6568</v>
          </cell>
        </row>
        <row r="692">
          <cell r="G692">
            <v>69383.499848912892</v>
          </cell>
        </row>
        <row r="734">
          <cell r="G734">
            <v>2292895</v>
          </cell>
        </row>
        <row r="776">
          <cell r="G776">
            <v>643091</v>
          </cell>
        </row>
        <row r="819">
          <cell r="G819">
            <v>212261</v>
          </cell>
        </row>
        <row r="862">
          <cell r="G862">
            <v>673985</v>
          </cell>
        </row>
        <row r="905">
          <cell r="G905">
            <v>117650</v>
          </cell>
        </row>
        <row r="948">
          <cell r="G948">
            <v>45536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8A7C8-F62F-4A86-8294-3DC54BAAA9A2}">
  <dimension ref="A1:K218"/>
  <sheetViews>
    <sheetView tabSelected="1" workbookViewId="0">
      <selection sqref="A1:XFD1048576"/>
    </sheetView>
  </sheetViews>
  <sheetFormatPr baseColWidth="10" defaultRowHeight="15" x14ac:dyDescent="0.2"/>
  <cols>
    <col min="1" max="1" width="9" style="136" bestFit="1" customWidth="1"/>
    <col min="2" max="2" width="13.5703125" style="136" customWidth="1"/>
    <col min="3" max="3" width="56.140625" style="53" customWidth="1"/>
    <col min="4" max="4" width="7" style="53" bestFit="1" customWidth="1"/>
    <col min="5" max="5" width="8.140625" style="53" bestFit="1" customWidth="1"/>
    <col min="6" max="6" width="14.7109375" style="137" customWidth="1"/>
    <col min="7" max="7" width="21.28515625" style="137" customWidth="1"/>
    <col min="8" max="8" width="22.5703125" style="7" bestFit="1" customWidth="1"/>
    <col min="9" max="9" width="15.5703125" style="7" bestFit="1" customWidth="1"/>
    <col min="10" max="10" width="18" style="7" bestFit="1" customWidth="1"/>
    <col min="11" max="11" width="11.85546875" style="7" bestFit="1" customWidth="1"/>
    <col min="12" max="12" width="12" style="7" bestFit="1" customWidth="1"/>
    <col min="13" max="16384" width="11.42578125" style="7"/>
  </cols>
  <sheetData>
    <row r="1" spans="1:11" ht="16.5" thickBot="1" x14ac:dyDescent="0.25">
      <c r="A1" s="1" t="s">
        <v>0</v>
      </c>
      <c r="B1" s="2"/>
      <c r="C1" s="2"/>
      <c r="D1" s="3"/>
      <c r="E1" s="4"/>
      <c r="F1" s="5"/>
      <c r="G1" s="6"/>
    </row>
    <row r="2" spans="1:11" ht="16.5" thickBot="1" x14ac:dyDescent="0.25">
      <c r="A2" s="1" t="s">
        <v>1</v>
      </c>
      <c r="B2" s="2"/>
      <c r="C2" s="2"/>
      <c r="D2" s="3"/>
      <c r="E2" s="8"/>
      <c r="F2" s="9"/>
      <c r="G2" s="10"/>
    </row>
    <row r="3" spans="1:11" ht="16.5" thickBot="1" x14ac:dyDescent="0.25">
      <c r="A3" s="1" t="s">
        <v>2</v>
      </c>
      <c r="B3" s="2"/>
      <c r="C3" s="2"/>
      <c r="D3" s="3"/>
      <c r="E3" s="8"/>
      <c r="F3" s="9"/>
      <c r="G3" s="10"/>
    </row>
    <row r="4" spans="1:11" ht="16.5" thickBot="1" x14ac:dyDescent="0.25">
      <c r="A4" s="1" t="s">
        <v>3</v>
      </c>
      <c r="B4" s="2"/>
      <c r="C4" s="2"/>
      <c r="D4" s="3"/>
      <c r="E4" s="11"/>
      <c r="F4" s="12"/>
      <c r="G4" s="13"/>
    </row>
    <row r="5" spans="1:11" ht="45" customHeight="1" thickBot="1" x14ac:dyDescent="0.25">
      <c r="A5" s="14" t="s">
        <v>4</v>
      </c>
      <c r="B5" s="15"/>
      <c r="C5" s="15"/>
      <c r="D5" s="15"/>
      <c r="E5" s="15"/>
      <c r="F5" s="15"/>
      <c r="G5" s="16"/>
    </row>
    <row r="6" spans="1:11" ht="16.5" thickBot="1" x14ac:dyDescent="0.25">
      <c r="A6" s="17" t="s">
        <v>5</v>
      </c>
      <c r="B6" s="18"/>
      <c r="C6" s="18"/>
      <c r="D6" s="18"/>
      <c r="E6" s="18"/>
      <c r="F6" s="18"/>
      <c r="G6" s="19"/>
    </row>
    <row r="7" spans="1:11" s="25" customFormat="1" ht="14.25" customHeight="1" x14ac:dyDescent="0.2">
      <c r="A7" s="20" t="s">
        <v>6</v>
      </c>
      <c r="B7" s="21" t="s">
        <v>7</v>
      </c>
      <c r="C7" s="22" t="s">
        <v>8</v>
      </c>
      <c r="D7" s="21" t="s">
        <v>9</v>
      </c>
      <c r="E7" s="21" t="s">
        <v>10</v>
      </c>
      <c r="F7" s="23" t="s">
        <v>11</v>
      </c>
      <c r="G7" s="24" t="s">
        <v>12</v>
      </c>
    </row>
    <row r="8" spans="1:11" ht="30" hidden="1" customHeight="1" x14ac:dyDescent="0.2">
      <c r="A8" s="26">
        <v>1</v>
      </c>
      <c r="B8" s="27" t="s">
        <v>13</v>
      </c>
      <c r="C8" s="28"/>
      <c r="D8" s="28"/>
      <c r="E8" s="28"/>
      <c r="F8" s="28"/>
      <c r="G8" s="29"/>
    </row>
    <row r="9" spans="1:11" hidden="1" x14ac:dyDescent="0.2">
      <c r="A9" s="30" t="s">
        <v>14</v>
      </c>
      <c r="B9" s="31" t="s">
        <v>15</v>
      </c>
      <c r="C9" s="32"/>
      <c r="D9" s="32"/>
      <c r="E9" s="32"/>
      <c r="F9" s="32"/>
      <c r="G9" s="33"/>
    </row>
    <row r="10" spans="1:11" s="41" customFormat="1" ht="25.5" hidden="1" x14ac:dyDescent="0.25">
      <c r="A10" s="34" t="s">
        <v>16</v>
      </c>
      <c r="B10" s="35" t="s">
        <v>17</v>
      </c>
      <c r="C10" s="36" t="s">
        <v>18</v>
      </c>
      <c r="D10" s="37" t="s">
        <v>19</v>
      </c>
      <c r="E10" s="38">
        <f>[1]MEM!H9</f>
        <v>31.15</v>
      </c>
      <c r="F10" s="39">
        <f>'[1]1.1'!G37</f>
        <v>83608</v>
      </c>
      <c r="G10" s="40">
        <f>E10*F10</f>
        <v>2604389.1999999997</v>
      </c>
      <c r="I10" s="42"/>
      <c r="J10" s="42"/>
    </row>
    <row r="11" spans="1:11" s="41" customFormat="1" ht="12.75" hidden="1" x14ac:dyDescent="0.25">
      <c r="A11" s="34" t="s">
        <v>20</v>
      </c>
      <c r="B11" s="35" t="s">
        <v>17</v>
      </c>
      <c r="C11" s="36" t="s">
        <v>21</v>
      </c>
      <c r="D11" s="37" t="s">
        <v>22</v>
      </c>
      <c r="E11" s="38">
        <f>[1]MEM!H14</f>
        <v>204</v>
      </c>
      <c r="F11" s="39">
        <f>'[1]1.1'!G82</f>
        <v>2435.0000000000005</v>
      </c>
      <c r="G11" s="40">
        <f t="shared" ref="G11:G12" si="0">E11*F11</f>
        <v>496740.00000000012</v>
      </c>
      <c r="I11" s="42"/>
      <c r="J11" s="42"/>
    </row>
    <row r="12" spans="1:11" s="41" customFormat="1" ht="25.5" hidden="1" x14ac:dyDescent="0.25">
      <c r="A12" s="34" t="s">
        <v>23</v>
      </c>
      <c r="B12" s="35" t="s">
        <v>17</v>
      </c>
      <c r="C12" s="36" t="s">
        <v>24</v>
      </c>
      <c r="D12" s="37" t="s">
        <v>19</v>
      </c>
      <c r="E12" s="38">
        <f>[1]MEM!H16</f>
        <v>3.11</v>
      </c>
      <c r="F12" s="39">
        <f>'[1]1.1'!G125</f>
        <v>23839</v>
      </c>
      <c r="G12" s="40">
        <f t="shared" si="0"/>
        <v>74139.289999999994</v>
      </c>
      <c r="I12" s="43"/>
      <c r="K12" s="44"/>
    </row>
    <row r="13" spans="1:11" s="48" customFormat="1" ht="14.25" hidden="1" x14ac:dyDescent="0.2">
      <c r="A13" s="30" t="s">
        <v>25</v>
      </c>
      <c r="B13" s="45" t="s">
        <v>26</v>
      </c>
      <c r="C13" s="46"/>
      <c r="D13" s="46"/>
      <c r="E13" s="46"/>
      <c r="F13" s="46"/>
      <c r="G13" s="47"/>
      <c r="I13" s="49"/>
    </row>
    <row r="14" spans="1:11" s="48" customFormat="1" ht="30" hidden="1" customHeight="1" x14ac:dyDescent="0.2">
      <c r="A14" s="34" t="s">
        <v>27</v>
      </c>
      <c r="B14" s="50" t="s">
        <v>17</v>
      </c>
      <c r="C14" s="51" t="s">
        <v>28</v>
      </c>
      <c r="D14" s="35" t="s">
        <v>9</v>
      </c>
      <c r="E14" s="38">
        <f>[1]MEM!H24</f>
        <v>1</v>
      </c>
      <c r="F14" s="39">
        <f>'[1]1.1'!G169</f>
        <v>100308</v>
      </c>
      <c r="G14" s="52">
        <f t="shared" ref="G14:G20" si="1">F14*E14</f>
        <v>100308</v>
      </c>
      <c r="I14" s="49"/>
    </row>
    <row r="15" spans="1:11" s="48" customFormat="1" ht="45" hidden="1" customHeight="1" x14ac:dyDescent="0.2">
      <c r="A15" s="34" t="s">
        <v>29</v>
      </c>
      <c r="B15" s="50" t="s">
        <v>17</v>
      </c>
      <c r="C15" s="51" t="s">
        <v>30</v>
      </c>
      <c r="D15" s="35" t="s">
        <v>9</v>
      </c>
      <c r="E15" s="38">
        <f>[1]MEM!H26</f>
        <v>1</v>
      </c>
      <c r="F15" s="39">
        <f>'[1]1.1'!G214</f>
        <v>258390.99999999997</v>
      </c>
      <c r="G15" s="52">
        <f t="shared" si="1"/>
        <v>258390.99999999997</v>
      </c>
      <c r="I15" s="49"/>
    </row>
    <row r="16" spans="1:11" s="48" customFormat="1" ht="30" hidden="1" customHeight="1" x14ac:dyDescent="0.2">
      <c r="A16" s="34" t="s">
        <v>31</v>
      </c>
      <c r="B16" s="50" t="s">
        <v>17</v>
      </c>
      <c r="C16" s="51" t="s">
        <v>32</v>
      </c>
      <c r="D16" s="35" t="s">
        <v>9</v>
      </c>
      <c r="E16" s="38">
        <f>[1]MEM!H28</f>
        <v>1</v>
      </c>
      <c r="F16" s="39">
        <f>'[1]1.1'!G258</f>
        <v>105918</v>
      </c>
      <c r="G16" s="52">
        <f t="shared" si="1"/>
        <v>105918</v>
      </c>
      <c r="I16" s="49"/>
    </row>
    <row r="17" spans="1:11" s="48" customFormat="1" ht="30" hidden="1" customHeight="1" x14ac:dyDescent="0.2">
      <c r="A17" s="34" t="s">
        <v>33</v>
      </c>
      <c r="B17" s="50" t="s">
        <v>17</v>
      </c>
      <c r="C17" s="51" t="s">
        <v>34</v>
      </c>
      <c r="D17" s="35" t="s">
        <v>35</v>
      </c>
      <c r="E17" s="38">
        <f>[1]MEM!H30</f>
        <v>12</v>
      </c>
      <c r="F17" s="39">
        <f>'[1]1.1'!G301</f>
        <v>63889</v>
      </c>
      <c r="G17" s="52">
        <f t="shared" si="1"/>
        <v>766668</v>
      </c>
      <c r="I17" s="49"/>
    </row>
    <row r="18" spans="1:11" s="48" customFormat="1" ht="30" hidden="1" customHeight="1" x14ac:dyDescent="0.2">
      <c r="A18" s="34" t="s">
        <v>36</v>
      </c>
      <c r="B18" s="50" t="s">
        <v>17</v>
      </c>
      <c r="C18" s="51" t="s">
        <v>37</v>
      </c>
      <c r="D18" s="35" t="s">
        <v>9</v>
      </c>
      <c r="E18" s="38">
        <f>[1]MEM!H32</f>
        <v>3</v>
      </c>
      <c r="F18" s="39">
        <f>'[1]1.1'!G343</f>
        <v>127260</v>
      </c>
      <c r="G18" s="52">
        <f t="shared" si="1"/>
        <v>381780</v>
      </c>
      <c r="I18" s="49"/>
    </row>
    <row r="19" spans="1:11" s="48" customFormat="1" ht="30" hidden="1" customHeight="1" x14ac:dyDescent="0.2">
      <c r="A19" s="34" t="s">
        <v>38</v>
      </c>
      <c r="B19" s="50" t="s">
        <v>17</v>
      </c>
      <c r="C19" s="51" t="s">
        <v>39</v>
      </c>
      <c r="D19" s="35" t="s">
        <v>9</v>
      </c>
      <c r="E19" s="38">
        <f>[1]MEM!H34</f>
        <v>4</v>
      </c>
      <c r="F19" s="39">
        <f>'[1]1.1'!G387</f>
        <v>89723</v>
      </c>
      <c r="G19" s="52">
        <f t="shared" si="1"/>
        <v>358892</v>
      </c>
      <c r="I19" s="49"/>
    </row>
    <row r="20" spans="1:11" s="48" customFormat="1" ht="14.25" hidden="1" x14ac:dyDescent="0.2">
      <c r="A20" s="34" t="s">
        <v>40</v>
      </c>
      <c r="B20" s="50" t="s">
        <v>17</v>
      </c>
      <c r="C20" s="51" t="s">
        <v>41</v>
      </c>
      <c r="D20" s="35" t="s">
        <v>42</v>
      </c>
      <c r="E20" s="38">
        <f>[1]MEM!H36</f>
        <v>1</v>
      </c>
      <c r="F20" s="39">
        <f>'[1]1.1'!G436</f>
        <v>1659734</v>
      </c>
      <c r="G20" s="52">
        <f t="shared" si="1"/>
        <v>1659734</v>
      </c>
      <c r="I20" s="49"/>
    </row>
    <row r="21" spans="1:11" s="53" customFormat="1" hidden="1" x14ac:dyDescent="0.25">
      <c r="A21" s="30" t="s">
        <v>43</v>
      </c>
      <c r="B21" s="31" t="s">
        <v>44</v>
      </c>
      <c r="C21" s="32"/>
      <c r="D21" s="32"/>
      <c r="E21" s="32"/>
      <c r="F21" s="32"/>
      <c r="G21" s="33"/>
      <c r="J21" s="54"/>
      <c r="K21" s="54"/>
    </row>
    <row r="22" spans="1:11" s="57" customFormat="1" ht="14.25" hidden="1" x14ac:dyDescent="0.2">
      <c r="A22" s="34" t="s">
        <v>45</v>
      </c>
      <c r="B22" s="50" t="s">
        <v>17</v>
      </c>
      <c r="C22" s="51" t="s">
        <v>46</v>
      </c>
      <c r="D22" s="55" t="s">
        <v>19</v>
      </c>
      <c r="E22" s="38">
        <f>[1]MEM!H39</f>
        <v>878.35</v>
      </c>
      <c r="F22" s="56">
        <f>'[1]1.1'!G477</f>
        <v>2518</v>
      </c>
      <c r="G22" s="52">
        <f t="shared" ref="G22:G28" si="2">F22*E22</f>
        <v>2211685.3000000003</v>
      </c>
      <c r="I22" s="49"/>
      <c r="J22" s="58"/>
    </row>
    <row r="23" spans="1:11" s="57" customFormat="1" ht="14.25" hidden="1" x14ac:dyDescent="0.2">
      <c r="A23" s="34" t="s">
        <v>47</v>
      </c>
      <c r="B23" s="50" t="s">
        <v>48</v>
      </c>
      <c r="C23" s="51" t="s">
        <v>49</v>
      </c>
      <c r="D23" s="55" t="s">
        <v>35</v>
      </c>
      <c r="E23" s="38">
        <f>[1]MEM!H41</f>
        <v>54.35</v>
      </c>
      <c r="F23" s="56">
        <v>5519</v>
      </c>
      <c r="G23" s="52">
        <f t="shared" si="2"/>
        <v>299957.65000000002</v>
      </c>
      <c r="I23" s="49"/>
      <c r="J23" s="58"/>
    </row>
    <row r="24" spans="1:11" s="57" customFormat="1" ht="14.25" hidden="1" x14ac:dyDescent="0.2">
      <c r="A24" s="34" t="s">
        <v>50</v>
      </c>
      <c r="B24" s="50" t="s">
        <v>51</v>
      </c>
      <c r="C24" s="51" t="s">
        <v>52</v>
      </c>
      <c r="D24" s="55" t="s">
        <v>19</v>
      </c>
      <c r="E24" s="38">
        <f>[1]MEM!H43</f>
        <v>878.35</v>
      </c>
      <c r="F24" s="56">
        <v>8682</v>
      </c>
      <c r="G24" s="52">
        <f t="shared" si="2"/>
        <v>7625834.7000000002</v>
      </c>
      <c r="I24" s="49"/>
      <c r="J24" s="58"/>
    </row>
    <row r="25" spans="1:11" s="57" customFormat="1" ht="14.25" hidden="1" x14ac:dyDescent="0.2">
      <c r="A25" s="34" t="s">
        <v>53</v>
      </c>
      <c r="B25" s="50" t="s">
        <v>17</v>
      </c>
      <c r="C25" s="51" t="s">
        <v>54</v>
      </c>
      <c r="D25" s="55" t="s">
        <v>19</v>
      </c>
      <c r="E25" s="38">
        <f>[1]MEM!H45</f>
        <v>20.85</v>
      </c>
      <c r="F25" s="56">
        <f>'[1]1.1'!G518</f>
        <v>7541</v>
      </c>
      <c r="G25" s="52">
        <f t="shared" si="2"/>
        <v>157229.85</v>
      </c>
      <c r="I25" s="49"/>
      <c r="J25" s="58"/>
    </row>
    <row r="26" spans="1:11" s="57" customFormat="1" ht="14.25" hidden="1" x14ac:dyDescent="0.2">
      <c r="A26" s="34" t="s">
        <v>55</v>
      </c>
      <c r="B26" s="50" t="s">
        <v>56</v>
      </c>
      <c r="C26" s="51" t="s">
        <v>57</v>
      </c>
      <c r="D26" s="55" t="s">
        <v>19</v>
      </c>
      <c r="E26" s="38">
        <f>[1]MEM!H47</f>
        <v>20.85</v>
      </c>
      <c r="F26" s="56">
        <v>17053</v>
      </c>
      <c r="G26" s="52">
        <f t="shared" si="2"/>
        <v>355555.05000000005</v>
      </c>
      <c r="I26" s="49"/>
      <c r="J26" s="58"/>
    </row>
    <row r="27" spans="1:11" s="57" customFormat="1" ht="14.25" hidden="1" x14ac:dyDescent="0.2">
      <c r="A27" s="34" t="s">
        <v>58</v>
      </c>
      <c r="B27" s="50" t="s">
        <v>17</v>
      </c>
      <c r="C27" s="51" t="s">
        <v>59</v>
      </c>
      <c r="D27" s="55" t="s">
        <v>19</v>
      </c>
      <c r="E27" s="38">
        <f>[1]MEM!H49</f>
        <v>45.45</v>
      </c>
      <c r="F27" s="56">
        <f>'[1]1.1'!G561</f>
        <v>3333</v>
      </c>
      <c r="G27" s="52">
        <f t="shared" si="2"/>
        <v>151484.85</v>
      </c>
      <c r="I27" s="49"/>
      <c r="J27" s="58"/>
    </row>
    <row r="28" spans="1:11" s="57" customFormat="1" ht="14.25" hidden="1" x14ac:dyDescent="0.2">
      <c r="A28" s="34" t="s">
        <v>60</v>
      </c>
      <c r="B28" s="50" t="s">
        <v>61</v>
      </c>
      <c r="C28" s="51" t="s">
        <v>62</v>
      </c>
      <c r="D28" s="55" t="s">
        <v>35</v>
      </c>
      <c r="E28" s="38">
        <f>[1]MEM!H51</f>
        <v>10.43</v>
      </c>
      <c r="F28" s="56">
        <v>6759</v>
      </c>
      <c r="G28" s="52">
        <f t="shared" si="2"/>
        <v>70496.37</v>
      </c>
      <c r="I28" s="49"/>
      <c r="J28" s="58"/>
    </row>
    <row r="29" spans="1:11" s="53" customFormat="1" hidden="1" x14ac:dyDescent="0.25">
      <c r="A29" s="30" t="s">
        <v>63</v>
      </c>
      <c r="B29" s="31" t="s">
        <v>64</v>
      </c>
      <c r="C29" s="32"/>
      <c r="D29" s="32"/>
      <c r="E29" s="32"/>
      <c r="F29" s="32"/>
      <c r="G29" s="33"/>
      <c r="J29" s="54"/>
      <c r="K29" s="54"/>
    </row>
    <row r="30" spans="1:11" s="57" customFormat="1" ht="14.25" hidden="1" x14ac:dyDescent="0.2">
      <c r="A30" s="34" t="s">
        <v>65</v>
      </c>
      <c r="B30" s="50" t="s">
        <v>17</v>
      </c>
      <c r="C30" s="51" t="str">
        <f>C22</f>
        <v>RETIRO DE VINILO EXISTENTE</v>
      </c>
      <c r="D30" s="55" t="s">
        <v>19</v>
      </c>
      <c r="E30" s="38">
        <f>[1]MEM!H54</f>
        <v>189.68</v>
      </c>
      <c r="F30" s="56">
        <f>F22</f>
        <v>2518</v>
      </c>
      <c r="G30" s="52">
        <f t="shared" ref="G30:G35" si="3">F30*E30</f>
        <v>477614.24</v>
      </c>
      <c r="I30" s="49"/>
      <c r="J30" s="58"/>
    </row>
    <row r="31" spans="1:11" s="57" customFormat="1" ht="14.25" hidden="1" x14ac:dyDescent="0.2">
      <c r="A31" s="34" t="s">
        <v>66</v>
      </c>
      <c r="B31" s="50" t="s">
        <v>48</v>
      </c>
      <c r="C31" s="51" t="str">
        <f>C23</f>
        <v>VINILO SOBRE PAÑETE 2 MANOS (LINEAL)</v>
      </c>
      <c r="D31" s="55" t="s">
        <v>35</v>
      </c>
      <c r="E31" s="38">
        <f>[1]MEM!H56</f>
        <v>15.32</v>
      </c>
      <c r="F31" s="56">
        <f>F23</f>
        <v>5519</v>
      </c>
      <c r="G31" s="52">
        <f t="shared" si="3"/>
        <v>84551.08</v>
      </c>
      <c r="I31" s="49"/>
      <c r="J31" s="58"/>
    </row>
    <row r="32" spans="1:11" s="57" customFormat="1" ht="14.25" hidden="1" x14ac:dyDescent="0.2">
      <c r="A32" s="34" t="s">
        <v>67</v>
      </c>
      <c r="B32" s="50" t="s">
        <v>51</v>
      </c>
      <c r="C32" s="51" t="str">
        <f>C24</f>
        <v>VINILO SOBRE PAÑETE 2 MANOS</v>
      </c>
      <c r="D32" s="55" t="s">
        <v>19</v>
      </c>
      <c r="E32" s="38">
        <f>[1]MEM!H58</f>
        <v>189.68</v>
      </c>
      <c r="F32" s="56">
        <f>F24</f>
        <v>8682</v>
      </c>
      <c r="G32" s="52">
        <f t="shared" si="3"/>
        <v>1646801.76</v>
      </c>
      <c r="I32" s="49"/>
      <c r="J32" s="58"/>
    </row>
    <row r="33" spans="1:11" s="57" customFormat="1" ht="14.25" hidden="1" x14ac:dyDescent="0.2">
      <c r="A33" s="34" t="s">
        <v>68</v>
      </c>
      <c r="B33" s="50" t="s">
        <v>17</v>
      </c>
      <c r="C33" s="51" t="str">
        <f>C25</f>
        <v>RETIRO DEL ESMALTE EN LA CARPINTERIA METALICA</v>
      </c>
      <c r="D33" s="55" t="s">
        <v>19</v>
      </c>
      <c r="E33" s="38">
        <f>[1]MEM!H60</f>
        <v>12.75</v>
      </c>
      <c r="F33" s="56">
        <f>F25</f>
        <v>7541</v>
      </c>
      <c r="G33" s="52">
        <f t="shared" si="3"/>
        <v>96147.75</v>
      </c>
      <c r="I33" s="49"/>
      <c r="J33" s="58"/>
    </row>
    <row r="34" spans="1:11" s="57" customFormat="1" ht="14.25" hidden="1" x14ac:dyDescent="0.2">
      <c r="A34" s="34" t="s">
        <v>69</v>
      </c>
      <c r="B34" s="50" t="s">
        <v>56</v>
      </c>
      <c r="C34" s="51" t="str">
        <f>C26</f>
        <v>ESMALTE SOBRE LAMINA LLENA</v>
      </c>
      <c r="D34" s="55" t="s">
        <v>19</v>
      </c>
      <c r="E34" s="38">
        <f>[1]MEM!H62</f>
        <v>12.75</v>
      </c>
      <c r="F34" s="56">
        <f>F26</f>
        <v>17053</v>
      </c>
      <c r="G34" s="52">
        <f t="shared" si="3"/>
        <v>217425.75</v>
      </c>
      <c r="I34" s="49"/>
      <c r="J34" s="58"/>
    </row>
    <row r="35" spans="1:11" s="57" customFormat="1" ht="14.25" hidden="1" x14ac:dyDescent="0.2">
      <c r="A35" s="34" t="s">
        <v>70</v>
      </c>
      <c r="B35" s="50" t="s">
        <v>61</v>
      </c>
      <c r="C35" s="51" t="str">
        <f>C28</f>
        <v>ESMALTE SOBRE MARCOS LAMINA</v>
      </c>
      <c r="D35" s="55" t="s">
        <v>35</v>
      </c>
      <c r="E35" s="38">
        <f>[1]MEM!H64</f>
        <v>6.38</v>
      </c>
      <c r="F35" s="56">
        <f>F28</f>
        <v>6759</v>
      </c>
      <c r="G35" s="52">
        <f t="shared" si="3"/>
        <v>43122.42</v>
      </c>
      <c r="I35" s="49"/>
      <c r="J35" s="58"/>
    </row>
    <row r="36" spans="1:11" s="41" customFormat="1" ht="15" hidden="1" customHeight="1" x14ac:dyDescent="0.25">
      <c r="A36" s="59" t="s">
        <v>71</v>
      </c>
      <c r="B36" s="60"/>
      <c r="C36" s="60"/>
      <c r="D36" s="60"/>
      <c r="E36" s="60"/>
      <c r="F36" s="61"/>
      <c r="G36" s="62">
        <f>SUM(G14:G20,G10:G12,G22:G28,G30:G35)</f>
        <v>20244866.260000005</v>
      </c>
      <c r="I36" s="43"/>
      <c r="K36" s="44"/>
    </row>
    <row r="37" spans="1:11" s="53" customFormat="1" ht="30" hidden="1" customHeight="1" x14ac:dyDescent="0.25">
      <c r="A37" s="26">
        <v>2</v>
      </c>
      <c r="B37" s="27" t="s">
        <v>72</v>
      </c>
      <c r="C37" s="28"/>
      <c r="D37" s="28"/>
      <c r="E37" s="28"/>
      <c r="F37" s="28"/>
      <c r="G37" s="29"/>
      <c r="J37" s="54"/>
      <c r="K37" s="54"/>
    </row>
    <row r="38" spans="1:11" s="53" customFormat="1" hidden="1" x14ac:dyDescent="0.25">
      <c r="A38" s="30" t="s">
        <v>73</v>
      </c>
      <c r="B38" s="31" t="s">
        <v>44</v>
      </c>
      <c r="C38" s="32"/>
      <c r="D38" s="32"/>
      <c r="E38" s="32"/>
      <c r="F38" s="32"/>
      <c r="G38" s="33"/>
      <c r="J38" s="54"/>
      <c r="K38" s="54"/>
    </row>
    <row r="39" spans="1:11" s="57" customFormat="1" ht="14.25" hidden="1" x14ac:dyDescent="0.2">
      <c r="A39" s="34" t="s">
        <v>74</v>
      </c>
      <c r="B39" s="50" t="s">
        <v>17</v>
      </c>
      <c r="C39" s="51" t="str">
        <f t="shared" ref="C39:C45" si="4">C22</f>
        <v>RETIRO DE VINILO EXISTENTE</v>
      </c>
      <c r="D39" s="55" t="s">
        <v>19</v>
      </c>
      <c r="E39" s="38">
        <f>[1]MEM!H68</f>
        <v>339.42</v>
      </c>
      <c r="F39" s="56">
        <f>F22</f>
        <v>2518</v>
      </c>
      <c r="G39" s="52">
        <f t="shared" ref="G39:G49" si="5">F39*E39</f>
        <v>854659.56</v>
      </c>
      <c r="I39" s="49"/>
      <c r="J39" s="58"/>
    </row>
    <row r="40" spans="1:11" s="57" customFormat="1" ht="14.25" hidden="1" x14ac:dyDescent="0.2">
      <c r="A40" s="34" t="s">
        <v>75</v>
      </c>
      <c r="B40" s="50" t="s">
        <v>48</v>
      </c>
      <c r="C40" s="51" t="str">
        <f t="shared" si="4"/>
        <v>VINILO SOBRE PAÑETE 2 MANOS (LINEAL)</v>
      </c>
      <c r="D40" s="55" t="s">
        <v>35</v>
      </c>
      <c r="E40" s="38">
        <f>[1]MEM!H83</f>
        <v>5.42</v>
      </c>
      <c r="F40" s="56">
        <f t="shared" ref="F40:F41" si="6">F23</f>
        <v>5519</v>
      </c>
      <c r="G40" s="52">
        <f t="shared" si="5"/>
        <v>29912.98</v>
      </c>
      <c r="I40" s="49"/>
      <c r="J40" s="58"/>
    </row>
    <row r="41" spans="1:11" s="57" customFormat="1" ht="14.25" hidden="1" x14ac:dyDescent="0.2">
      <c r="A41" s="34" t="s">
        <v>76</v>
      </c>
      <c r="B41" s="50" t="s">
        <v>51</v>
      </c>
      <c r="C41" s="51" t="str">
        <f t="shared" si="4"/>
        <v>VINILO SOBRE PAÑETE 2 MANOS</v>
      </c>
      <c r="D41" s="55" t="s">
        <v>19</v>
      </c>
      <c r="E41" s="38">
        <f>[1]MEM!H87</f>
        <v>340</v>
      </c>
      <c r="F41" s="56">
        <f t="shared" si="6"/>
        <v>8682</v>
      </c>
      <c r="G41" s="52">
        <f t="shared" si="5"/>
        <v>2951880</v>
      </c>
      <c r="I41" s="49"/>
      <c r="J41" s="58"/>
    </row>
    <row r="42" spans="1:11" s="57" customFormat="1" ht="14.25" hidden="1" x14ac:dyDescent="0.2">
      <c r="A42" s="34" t="s">
        <v>77</v>
      </c>
      <c r="B42" s="50" t="s">
        <v>17</v>
      </c>
      <c r="C42" s="51" t="str">
        <f t="shared" si="4"/>
        <v>RETIRO DEL ESMALTE EN LA CARPINTERIA METALICA</v>
      </c>
      <c r="D42" s="55" t="s">
        <v>19</v>
      </c>
      <c r="E42" s="38">
        <f>[1]MEM!H102</f>
        <v>16.53</v>
      </c>
      <c r="F42" s="56">
        <f>F25</f>
        <v>7541</v>
      </c>
      <c r="G42" s="52">
        <f t="shared" si="5"/>
        <v>124652.73000000001</v>
      </c>
      <c r="I42" s="49"/>
      <c r="J42" s="58"/>
    </row>
    <row r="43" spans="1:11" s="57" customFormat="1" ht="14.25" hidden="1" x14ac:dyDescent="0.2">
      <c r="A43" s="34" t="s">
        <v>78</v>
      </c>
      <c r="B43" s="50" t="s">
        <v>56</v>
      </c>
      <c r="C43" s="51" t="str">
        <f t="shared" si="4"/>
        <v>ESMALTE SOBRE LAMINA LLENA</v>
      </c>
      <c r="D43" s="55" t="s">
        <v>19</v>
      </c>
      <c r="E43" s="38">
        <f>[1]MEM!H107</f>
        <v>16.53</v>
      </c>
      <c r="F43" s="56">
        <f>F26</f>
        <v>17053</v>
      </c>
      <c r="G43" s="52">
        <f t="shared" si="5"/>
        <v>281886.09000000003</v>
      </c>
      <c r="I43" s="49"/>
      <c r="J43" s="58"/>
    </row>
    <row r="44" spans="1:11" s="57" customFormat="1" ht="14.25" hidden="1" x14ac:dyDescent="0.2">
      <c r="A44" s="34" t="s">
        <v>79</v>
      </c>
      <c r="B44" s="50" t="s">
        <v>17</v>
      </c>
      <c r="C44" s="51" t="str">
        <f t="shared" si="4"/>
        <v>ESMALTE SOBRE VENTANA (2 CARAS)</v>
      </c>
      <c r="D44" s="55" t="s">
        <v>19</v>
      </c>
      <c r="E44" s="38">
        <f>[1]MEM!H112</f>
        <v>18.62</v>
      </c>
      <c r="F44" s="56">
        <f>F27</f>
        <v>3333</v>
      </c>
      <c r="G44" s="52">
        <f t="shared" si="5"/>
        <v>62060.460000000006</v>
      </c>
      <c r="I44" s="49"/>
      <c r="J44" s="58"/>
    </row>
    <row r="45" spans="1:11" s="57" customFormat="1" ht="14.25" hidden="1" x14ac:dyDescent="0.2">
      <c r="A45" s="34" t="s">
        <v>80</v>
      </c>
      <c r="B45" s="50" t="s">
        <v>61</v>
      </c>
      <c r="C45" s="51" t="str">
        <f t="shared" si="4"/>
        <v>ESMALTE SOBRE MARCOS LAMINA</v>
      </c>
      <c r="D45" s="55" t="s">
        <v>35</v>
      </c>
      <c r="E45" s="38">
        <f>[1]MEM!H118</f>
        <v>8.27</v>
      </c>
      <c r="F45" s="56">
        <f>F28</f>
        <v>6759</v>
      </c>
      <c r="G45" s="52">
        <f t="shared" si="5"/>
        <v>55896.93</v>
      </c>
      <c r="I45" s="49"/>
      <c r="J45" s="58"/>
    </row>
    <row r="46" spans="1:11" s="53" customFormat="1" ht="25.5" hidden="1" x14ac:dyDescent="0.25">
      <c r="A46" s="34" t="s">
        <v>81</v>
      </c>
      <c r="B46" s="35" t="s">
        <v>17</v>
      </c>
      <c r="C46" s="36" t="str">
        <f>C10</f>
        <v>SUMINISTRO E INSTALACION DE REJA DE SEGURIDAD EN VARILLA DE 3/8" CORRUGADA</v>
      </c>
      <c r="D46" s="37" t="s">
        <v>19</v>
      </c>
      <c r="E46" s="63">
        <f>[1]MEM!H123</f>
        <v>49.05</v>
      </c>
      <c r="F46" s="39">
        <f>F10</f>
        <v>83608</v>
      </c>
      <c r="G46" s="52">
        <f t="shared" si="5"/>
        <v>4100972.4</v>
      </c>
      <c r="K46" s="54"/>
    </row>
    <row r="47" spans="1:11" s="53" customFormat="1" hidden="1" x14ac:dyDescent="0.25">
      <c r="A47" s="34" t="s">
        <v>82</v>
      </c>
      <c r="B47" s="35" t="s">
        <v>17</v>
      </c>
      <c r="C47" s="36" t="str">
        <f>C11</f>
        <v>ANCLAJE 3/8" L=5 cm</v>
      </c>
      <c r="D47" s="37" t="str">
        <f>D11</f>
        <v>UN</v>
      </c>
      <c r="E47" s="63">
        <f>[1]MEM!H128</f>
        <v>176</v>
      </c>
      <c r="F47" s="39">
        <f>F11</f>
        <v>2435.0000000000005</v>
      </c>
      <c r="G47" s="52">
        <f t="shared" si="5"/>
        <v>428560.00000000006</v>
      </c>
      <c r="K47" s="54"/>
    </row>
    <row r="48" spans="1:11" s="53" customFormat="1" hidden="1" x14ac:dyDescent="0.25">
      <c r="A48" s="34" t="s">
        <v>83</v>
      </c>
      <c r="B48" s="35" t="s">
        <v>84</v>
      </c>
      <c r="C48" s="64" t="s">
        <v>85</v>
      </c>
      <c r="D48" s="35" t="s">
        <v>9</v>
      </c>
      <c r="E48" s="38">
        <f>[1]MEM!H130</f>
        <v>5</v>
      </c>
      <c r="F48" s="39">
        <v>78495</v>
      </c>
      <c r="G48" s="52">
        <f t="shared" si="5"/>
        <v>392475</v>
      </c>
      <c r="J48" s="54"/>
      <c r="K48" s="54"/>
    </row>
    <row r="49" spans="1:11" s="53" customFormat="1" hidden="1" x14ac:dyDescent="0.25">
      <c r="A49" s="34" t="s">
        <v>86</v>
      </c>
      <c r="B49" s="35" t="s">
        <v>87</v>
      </c>
      <c r="C49" s="64" t="s">
        <v>88</v>
      </c>
      <c r="D49" s="35" t="s">
        <v>9</v>
      </c>
      <c r="E49" s="38">
        <f>[1]MEM!H132</f>
        <v>3</v>
      </c>
      <c r="F49" s="39">
        <v>106630</v>
      </c>
      <c r="G49" s="52">
        <f t="shared" si="5"/>
        <v>319890</v>
      </c>
      <c r="J49" s="54"/>
      <c r="K49" s="54"/>
    </row>
    <row r="50" spans="1:11" s="53" customFormat="1" hidden="1" x14ac:dyDescent="0.25">
      <c r="A50" s="30" t="s">
        <v>89</v>
      </c>
      <c r="B50" s="31" t="s">
        <v>90</v>
      </c>
      <c r="C50" s="32"/>
      <c r="D50" s="32"/>
      <c r="E50" s="32"/>
      <c r="F50" s="32"/>
      <c r="G50" s="33"/>
      <c r="J50" s="54"/>
      <c r="K50" s="54"/>
    </row>
    <row r="51" spans="1:11" s="53" customFormat="1" hidden="1" x14ac:dyDescent="0.25">
      <c r="A51" s="34" t="s">
        <v>91</v>
      </c>
      <c r="B51" s="50" t="s">
        <v>17</v>
      </c>
      <c r="C51" s="51" t="s">
        <v>92</v>
      </c>
      <c r="D51" s="35" t="s">
        <v>19</v>
      </c>
      <c r="E51" s="38">
        <f>[1]MEM!H135</f>
        <v>3.6</v>
      </c>
      <c r="F51" s="39">
        <f>'[1]1.1'!G604</f>
        <v>58013</v>
      </c>
      <c r="G51" s="40">
        <f>E51*F51</f>
        <v>208846.80000000002</v>
      </c>
      <c r="K51" s="54"/>
    </row>
    <row r="52" spans="1:11" s="41" customFormat="1" ht="15" hidden="1" customHeight="1" x14ac:dyDescent="0.25">
      <c r="A52" s="34" t="s">
        <v>93</v>
      </c>
      <c r="B52" s="35" t="s">
        <v>17</v>
      </c>
      <c r="C52" s="36" t="s">
        <v>94</v>
      </c>
      <c r="D52" s="37" t="s">
        <v>35</v>
      </c>
      <c r="E52" s="63">
        <f>[1]MEM!H137</f>
        <v>135</v>
      </c>
      <c r="F52" s="39">
        <f>'[1]1.1'!G647</f>
        <v>6568</v>
      </c>
      <c r="G52" s="40">
        <f>E52*F52</f>
        <v>886680</v>
      </c>
      <c r="I52" s="43"/>
      <c r="K52" s="44"/>
    </row>
    <row r="53" spans="1:11" s="41" customFormat="1" ht="15" hidden="1" customHeight="1" x14ac:dyDescent="0.25">
      <c r="A53" s="34" t="s">
        <v>95</v>
      </c>
      <c r="B53" s="65" t="str">
        <f>B40</f>
        <v>CONST. 18.24</v>
      </c>
      <c r="C53" s="51" t="str">
        <f>C40</f>
        <v>VINILO SOBRE PAÑETE 2 MANOS (LINEAL)</v>
      </c>
      <c r="D53" s="55" t="s">
        <v>35</v>
      </c>
      <c r="E53" s="38">
        <f>[1]MEM!H139</f>
        <v>68.400000000000006</v>
      </c>
      <c r="F53" s="56">
        <f>F40</f>
        <v>5519</v>
      </c>
      <c r="G53" s="40">
        <f>E53*F53</f>
        <v>377499.60000000003</v>
      </c>
      <c r="I53" s="43"/>
      <c r="K53" s="44"/>
    </row>
    <row r="54" spans="1:11" s="53" customFormat="1" hidden="1" x14ac:dyDescent="0.25">
      <c r="A54" s="30" t="s">
        <v>96</v>
      </c>
      <c r="B54" s="31" t="s">
        <v>97</v>
      </c>
      <c r="C54" s="32"/>
      <c r="D54" s="32"/>
      <c r="E54" s="32"/>
      <c r="F54" s="32"/>
      <c r="G54" s="33"/>
      <c r="J54" s="54"/>
      <c r="K54" s="54"/>
    </row>
    <row r="55" spans="1:11" s="57" customFormat="1" ht="14.25" hidden="1" x14ac:dyDescent="0.2">
      <c r="A55" s="34" t="s">
        <v>98</v>
      </c>
      <c r="B55" s="50" t="s">
        <v>48</v>
      </c>
      <c r="C55" s="51" t="str">
        <f>C40</f>
        <v>VINILO SOBRE PAÑETE 2 MANOS (LINEAL)</v>
      </c>
      <c r="D55" s="55" t="s">
        <v>35</v>
      </c>
      <c r="E55" s="38">
        <f>[1]MEM!H143</f>
        <v>305.13</v>
      </c>
      <c r="F55" s="56">
        <f>F40</f>
        <v>5519</v>
      </c>
      <c r="G55" s="52">
        <f t="shared" ref="G55:G59" si="7">F55*E55</f>
        <v>1684012.47</v>
      </c>
      <c r="I55" s="49"/>
      <c r="J55" s="58"/>
    </row>
    <row r="56" spans="1:11" s="57" customFormat="1" ht="14.25" hidden="1" x14ac:dyDescent="0.2">
      <c r="A56" s="34" t="s">
        <v>99</v>
      </c>
      <c r="B56" s="50" t="s">
        <v>51</v>
      </c>
      <c r="C56" s="51" t="str">
        <f>C41</f>
        <v>VINILO SOBRE PAÑETE 2 MANOS</v>
      </c>
      <c r="D56" s="55" t="s">
        <v>19</v>
      </c>
      <c r="E56" s="38">
        <f>[1]MEM!H150</f>
        <v>7.45</v>
      </c>
      <c r="F56" s="56">
        <f>F41</f>
        <v>8682</v>
      </c>
      <c r="G56" s="52">
        <f t="shared" si="7"/>
        <v>64680.9</v>
      </c>
      <c r="I56" s="49"/>
      <c r="J56" s="58"/>
    </row>
    <row r="57" spans="1:11" s="57" customFormat="1" ht="14.25" hidden="1" x14ac:dyDescent="0.2">
      <c r="A57" s="34" t="s">
        <v>100</v>
      </c>
      <c r="B57" s="50" t="str">
        <f>B43</f>
        <v>CONST. 18.9</v>
      </c>
      <c r="C57" s="51" t="str">
        <f>C43</f>
        <v>ESMALTE SOBRE LAMINA LLENA</v>
      </c>
      <c r="D57" s="55" t="s">
        <v>19</v>
      </c>
      <c r="E57" s="38">
        <f>[1]MEM!H154</f>
        <v>4.05</v>
      </c>
      <c r="F57" s="56">
        <f>F43</f>
        <v>17053</v>
      </c>
      <c r="G57" s="52">
        <f t="shared" si="7"/>
        <v>69064.649999999994</v>
      </c>
      <c r="I57" s="49"/>
      <c r="J57" s="58"/>
    </row>
    <row r="58" spans="1:11" s="57" customFormat="1" ht="14.25" hidden="1" x14ac:dyDescent="0.2">
      <c r="A58" s="34" t="s">
        <v>101</v>
      </c>
      <c r="B58" s="50" t="s">
        <v>17</v>
      </c>
      <c r="C58" s="51" t="str">
        <f>C44</f>
        <v>ESMALTE SOBRE VENTANA (2 CARAS)</v>
      </c>
      <c r="D58" s="55" t="s">
        <v>19</v>
      </c>
      <c r="E58" s="38">
        <f>[1]MEM!H156</f>
        <v>43.089999999999996</v>
      </c>
      <c r="F58" s="56">
        <f>F44</f>
        <v>3333</v>
      </c>
      <c r="G58" s="52">
        <f t="shared" si="7"/>
        <v>143618.97</v>
      </c>
      <c r="I58" s="49"/>
      <c r="J58" s="58"/>
    </row>
    <row r="59" spans="1:11" s="57" customFormat="1" ht="30" hidden="1" customHeight="1" x14ac:dyDescent="0.2">
      <c r="A59" s="34" t="s">
        <v>102</v>
      </c>
      <c r="B59" s="50" t="s">
        <v>17</v>
      </c>
      <c r="C59" s="51" t="str">
        <f>C12</f>
        <v>INSTALACION MALLA TIPO ANGEO GRIS FIBRA DE VIDRIO INCLUYE ANGULO GALVANIZADO DE 2X2CMX0.38CM</v>
      </c>
      <c r="D59" s="55" t="s">
        <v>19</v>
      </c>
      <c r="E59" s="38">
        <f>[1]MEM!H160</f>
        <v>6.38</v>
      </c>
      <c r="F59" s="56">
        <f>F12</f>
        <v>23839</v>
      </c>
      <c r="G59" s="52">
        <f t="shared" si="7"/>
        <v>152092.82</v>
      </c>
      <c r="I59" s="49"/>
      <c r="J59" s="58"/>
    </row>
    <row r="60" spans="1:11" s="41" customFormat="1" ht="15" hidden="1" customHeight="1" x14ac:dyDescent="0.25">
      <c r="A60" s="66" t="s">
        <v>103</v>
      </c>
      <c r="B60" s="67"/>
      <c r="C60" s="67"/>
      <c r="D60" s="67"/>
      <c r="E60" s="67"/>
      <c r="F60" s="67"/>
      <c r="G60" s="68">
        <f>SUM(G39:G49,G51:G53,G55:G59)</f>
        <v>13189342.360000003</v>
      </c>
      <c r="I60" s="43"/>
      <c r="K60" s="44"/>
    </row>
    <row r="61" spans="1:11" s="53" customFormat="1" ht="30" customHeight="1" x14ac:dyDescent="0.25">
      <c r="A61" s="26">
        <v>1</v>
      </c>
      <c r="B61" s="27" t="s">
        <v>104</v>
      </c>
      <c r="C61" s="28"/>
      <c r="D61" s="28"/>
      <c r="E61" s="28"/>
      <c r="F61" s="28"/>
      <c r="G61" s="29"/>
      <c r="J61" s="54"/>
      <c r="K61" s="54"/>
    </row>
    <row r="62" spans="1:11" s="53" customFormat="1" x14ac:dyDescent="0.25">
      <c r="A62" s="30" t="s">
        <v>14</v>
      </c>
      <c r="B62" s="31" t="s">
        <v>15</v>
      </c>
      <c r="C62" s="32"/>
      <c r="D62" s="32"/>
      <c r="E62" s="32"/>
      <c r="F62" s="32"/>
      <c r="G62" s="33"/>
      <c r="J62" s="54"/>
      <c r="K62" s="54"/>
    </row>
    <row r="63" spans="1:11" s="57" customFormat="1" ht="14.25" x14ac:dyDescent="0.2">
      <c r="A63" s="34" t="s">
        <v>16</v>
      </c>
      <c r="B63" s="50" t="s">
        <v>17</v>
      </c>
      <c r="C63" s="51" t="str">
        <f t="shared" ref="C63:C69" si="8">C22</f>
        <v>RETIRO DE VINILO EXISTENTE</v>
      </c>
      <c r="D63" s="55" t="s">
        <v>19</v>
      </c>
      <c r="E63" s="38">
        <f>[1]MEM!H165</f>
        <v>154.97999999999999</v>
      </c>
      <c r="F63" s="56">
        <f t="shared" ref="F63:F69" si="9">F22</f>
        <v>2518</v>
      </c>
      <c r="G63" s="52">
        <f t="shared" ref="G63:G69" si="10">F63*E63</f>
        <v>390239.63999999996</v>
      </c>
      <c r="I63" s="49"/>
      <c r="J63" s="58"/>
    </row>
    <row r="64" spans="1:11" s="57" customFormat="1" ht="14.25" x14ac:dyDescent="0.2">
      <c r="A64" s="34" t="s">
        <v>20</v>
      </c>
      <c r="B64" s="50" t="s">
        <v>48</v>
      </c>
      <c r="C64" s="51" t="str">
        <f t="shared" si="8"/>
        <v>VINILO SOBRE PAÑETE 2 MANOS (LINEAL)</v>
      </c>
      <c r="D64" s="55" t="s">
        <v>35</v>
      </c>
      <c r="E64" s="38">
        <f>[1]MEM!H173</f>
        <v>46.4</v>
      </c>
      <c r="F64" s="56">
        <f t="shared" si="9"/>
        <v>5519</v>
      </c>
      <c r="G64" s="52">
        <f t="shared" si="10"/>
        <v>256081.6</v>
      </c>
      <c r="I64" s="49"/>
      <c r="J64" s="58"/>
    </row>
    <row r="65" spans="1:11" s="57" customFormat="1" ht="14.25" x14ac:dyDescent="0.2">
      <c r="A65" s="34" t="s">
        <v>23</v>
      </c>
      <c r="B65" s="50" t="s">
        <v>51</v>
      </c>
      <c r="C65" s="51" t="str">
        <f t="shared" si="8"/>
        <v>VINILO SOBRE PAÑETE 2 MANOS</v>
      </c>
      <c r="D65" s="55" t="s">
        <v>19</v>
      </c>
      <c r="E65" s="38">
        <f>[1]MEM!H176</f>
        <v>136.41999999999999</v>
      </c>
      <c r="F65" s="56">
        <f t="shared" si="9"/>
        <v>8682</v>
      </c>
      <c r="G65" s="52">
        <f t="shared" si="10"/>
        <v>1184398.44</v>
      </c>
      <c r="I65" s="49"/>
      <c r="J65" s="58"/>
    </row>
    <row r="66" spans="1:11" s="57" customFormat="1" ht="14.25" x14ac:dyDescent="0.2">
      <c r="A66" s="34" t="s">
        <v>105</v>
      </c>
      <c r="B66" s="50" t="s">
        <v>17</v>
      </c>
      <c r="C66" s="51" t="str">
        <f t="shared" si="8"/>
        <v>RETIRO DEL ESMALTE EN LA CARPINTERIA METALICA</v>
      </c>
      <c r="D66" s="55" t="s">
        <v>19</v>
      </c>
      <c r="E66" s="38">
        <f>[1]MEM!H182</f>
        <v>8.4</v>
      </c>
      <c r="F66" s="56">
        <f t="shared" si="9"/>
        <v>7541</v>
      </c>
      <c r="G66" s="52">
        <f t="shared" si="10"/>
        <v>63344.4</v>
      </c>
      <c r="I66" s="49"/>
      <c r="J66" s="58"/>
    </row>
    <row r="67" spans="1:11" s="57" customFormat="1" ht="14.25" x14ac:dyDescent="0.2">
      <c r="A67" s="34" t="s">
        <v>106</v>
      </c>
      <c r="B67" s="50" t="s">
        <v>56</v>
      </c>
      <c r="C67" s="51" t="str">
        <f t="shared" si="8"/>
        <v>ESMALTE SOBRE LAMINA LLENA</v>
      </c>
      <c r="D67" s="55" t="s">
        <v>19</v>
      </c>
      <c r="E67" s="38">
        <f>[1]MEM!H185</f>
        <v>8.4</v>
      </c>
      <c r="F67" s="56">
        <f t="shared" si="9"/>
        <v>17053</v>
      </c>
      <c r="G67" s="52">
        <f t="shared" si="10"/>
        <v>143245.20000000001</v>
      </c>
      <c r="I67" s="49"/>
      <c r="J67" s="58"/>
    </row>
    <row r="68" spans="1:11" s="57" customFormat="1" ht="14.25" x14ac:dyDescent="0.2">
      <c r="A68" s="34" t="s">
        <v>107</v>
      </c>
      <c r="B68" s="50" t="s">
        <v>17</v>
      </c>
      <c r="C68" s="51" t="str">
        <f t="shared" si="8"/>
        <v>ESMALTE SOBRE VENTANA (2 CARAS)</v>
      </c>
      <c r="D68" s="55" t="s">
        <v>19</v>
      </c>
      <c r="E68" s="38">
        <f>[1]MEM!H188</f>
        <v>4.88</v>
      </c>
      <c r="F68" s="56">
        <f t="shared" si="9"/>
        <v>3333</v>
      </c>
      <c r="G68" s="52">
        <f t="shared" si="10"/>
        <v>16265.039999999999</v>
      </c>
      <c r="I68" s="49"/>
      <c r="J68" s="58"/>
    </row>
    <row r="69" spans="1:11" s="57" customFormat="1" ht="14.25" x14ac:dyDescent="0.2">
      <c r="A69" s="34" t="s">
        <v>108</v>
      </c>
      <c r="B69" s="50" t="s">
        <v>61</v>
      </c>
      <c r="C69" s="51" t="str">
        <f t="shared" si="8"/>
        <v>ESMALTE SOBRE MARCOS LAMINA</v>
      </c>
      <c r="D69" s="55" t="s">
        <v>35</v>
      </c>
      <c r="E69" s="38">
        <f>[1]MEM!H192</f>
        <v>4.2</v>
      </c>
      <c r="F69" s="56">
        <f t="shared" si="9"/>
        <v>6759</v>
      </c>
      <c r="G69" s="52">
        <f t="shared" si="10"/>
        <v>28387.800000000003</v>
      </c>
      <c r="I69" s="49"/>
      <c r="J69" s="58"/>
    </row>
    <row r="70" spans="1:11" s="53" customFormat="1" ht="25.5" x14ac:dyDescent="0.25">
      <c r="A70" s="34" t="s">
        <v>109</v>
      </c>
      <c r="B70" s="35" t="s">
        <v>17</v>
      </c>
      <c r="C70" s="51" t="str">
        <f>C10</f>
        <v>SUMINISTRO E INSTALACION DE REJA DE SEGURIDAD EN VARILLA DE 3/8" CORRUGADA</v>
      </c>
      <c r="D70" s="37" t="s">
        <v>19</v>
      </c>
      <c r="E70" s="63">
        <f>[1]MEM!H195</f>
        <v>28.16</v>
      </c>
      <c r="F70" s="39">
        <f>F10</f>
        <v>83608</v>
      </c>
      <c r="G70" s="40">
        <f>E70*F70</f>
        <v>2354401.2799999998</v>
      </c>
      <c r="K70" s="54"/>
    </row>
    <row r="71" spans="1:11" s="53" customFormat="1" x14ac:dyDescent="0.25">
      <c r="A71" s="34" t="s">
        <v>110</v>
      </c>
      <c r="B71" s="35" t="s">
        <v>17</v>
      </c>
      <c r="C71" s="36" t="str">
        <f>C11</f>
        <v>ANCLAJE 3/8" L=5 cm</v>
      </c>
      <c r="D71" s="37" t="s">
        <v>22</v>
      </c>
      <c r="E71" s="63">
        <f>[1]MEM!H200</f>
        <v>192</v>
      </c>
      <c r="F71" s="39">
        <f>F11</f>
        <v>2435.0000000000005</v>
      </c>
      <c r="G71" s="40">
        <f t="shared" ref="G71:G74" si="11">E71*F71</f>
        <v>467520.00000000012</v>
      </c>
      <c r="K71" s="54"/>
    </row>
    <row r="72" spans="1:11" s="41" customFormat="1" ht="15" customHeight="1" x14ac:dyDescent="0.25">
      <c r="A72" s="34" t="s">
        <v>111</v>
      </c>
      <c r="B72" s="35" t="s">
        <v>112</v>
      </c>
      <c r="C72" s="69" t="s">
        <v>113</v>
      </c>
      <c r="D72" s="35" t="s">
        <v>19</v>
      </c>
      <c r="E72" s="63">
        <f>[1]MEM!H202</f>
        <v>86.45</v>
      </c>
      <c r="F72" s="70">
        <v>13915</v>
      </c>
      <c r="G72" s="40">
        <f t="shared" si="11"/>
        <v>1202951.75</v>
      </c>
      <c r="I72" s="43"/>
      <c r="K72" s="44"/>
    </row>
    <row r="73" spans="1:11" s="41" customFormat="1" ht="15" customHeight="1" x14ac:dyDescent="0.25">
      <c r="A73" s="34" t="s">
        <v>114</v>
      </c>
      <c r="B73" s="35" t="s">
        <v>115</v>
      </c>
      <c r="C73" s="69" t="s">
        <v>116</v>
      </c>
      <c r="D73" s="35" t="s">
        <v>35</v>
      </c>
      <c r="E73" s="63">
        <f>[1]MEM!H204</f>
        <v>12.35</v>
      </c>
      <c r="F73" s="70">
        <v>68087</v>
      </c>
      <c r="G73" s="40">
        <f t="shared" si="11"/>
        <v>840874.45</v>
      </c>
      <c r="I73" s="43"/>
      <c r="K73" s="44"/>
    </row>
    <row r="74" spans="1:11" s="41" customFormat="1" ht="15" customHeight="1" x14ac:dyDescent="0.25">
      <c r="A74" s="34" t="s">
        <v>117</v>
      </c>
      <c r="B74" s="35" t="s">
        <v>118</v>
      </c>
      <c r="C74" s="69" t="s">
        <v>119</v>
      </c>
      <c r="D74" s="35" t="s">
        <v>19</v>
      </c>
      <c r="E74" s="63">
        <f>[1]MEM!H206</f>
        <v>91</v>
      </c>
      <c r="F74" s="70">
        <v>58666</v>
      </c>
      <c r="G74" s="40">
        <f t="shared" si="11"/>
        <v>5338606</v>
      </c>
      <c r="I74" s="43"/>
      <c r="K74" s="44"/>
    </row>
    <row r="75" spans="1:11" s="53" customFormat="1" x14ac:dyDescent="0.25">
      <c r="A75" s="30" t="s">
        <v>25</v>
      </c>
      <c r="B75" s="71" t="s">
        <v>44</v>
      </c>
      <c r="C75" s="71"/>
      <c r="D75" s="71"/>
      <c r="E75" s="71"/>
      <c r="F75" s="71"/>
      <c r="G75" s="72"/>
      <c r="J75" s="54"/>
      <c r="K75" s="54"/>
    </row>
    <row r="76" spans="1:11" s="57" customFormat="1" ht="14.25" x14ac:dyDescent="0.2">
      <c r="A76" s="34" t="s">
        <v>27</v>
      </c>
      <c r="B76" s="50" t="s">
        <v>17</v>
      </c>
      <c r="C76" s="51" t="str">
        <f t="shared" ref="C76:C82" si="12">C22</f>
        <v>RETIRO DE VINILO EXISTENTE</v>
      </c>
      <c r="D76" s="55" t="s">
        <v>19</v>
      </c>
      <c r="E76" s="38">
        <f>[1]MEM!H209</f>
        <v>1089.42</v>
      </c>
      <c r="F76" s="56">
        <f t="shared" ref="F76:F82" si="13">F22</f>
        <v>2518</v>
      </c>
      <c r="G76" s="52">
        <f t="shared" ref="G76:G88" si="14">F76*E76</f>
        <v>2743159.56</v>
      </c>
      <c r="I76" s="49"/>
      <c r="J76" s="58"/>
    </row>
    <row r="77" spans="1:11" s="57" customFormat="1" ht="14.25" x14ac:dyDescent="0.2">
      <c r="A77" s="34" t="s">
        <v>29</v>
      </c>
      <c r="B77" s="50" t="s">
        <v>48</v>
      </c>
      <c r="C77" s="51" t="str">
        <f t="shared" si="12"/>
        <v>VINILO SOBRE PAÑETE 2 MANOS (LINEAL)</v>
      </c>
      <c r="D77" s="55" t="s">
        <v>35</v>
      </c>
      <c r="E77" s="38">
        <f>[1]MEM!H269</f>
        <v>12.6</v>
      </c>
      <c r="F77" s="56">
        <f t="shared" si="13"/>
        <v>5519</v>
      </c>
      <c r="G77" s="52">
        <f t="shared" si="14"/>
        <v>69539.399999999994</v>
      </c>
      <c r="I77" s="49"/>
      <c r="J77" s="58"/>
    </row>
    <row r="78" spans="1:11" s="57" customFormat="1" ht="14.25" x14ac:dyDescent="0.2">
      <c r="A78" s="34" t="s">
        <v>31</v>
      </c>
      <c r="B78" s="50" t="s">
        <v>51</v>
      </c>
      <c r="C78" s="51" t="str">
        <f t="shared" si="12"/>
        <v>VINILO SOBRE PAÑETE 2 MANOS</v>
      </c>
      <c r="D78" s="55" t="s">
        <v>19</v>
      </c>
      <c r="E78" s="38">
        <f>[1]MEM!H272</f>
        <v>1089.42</v>
      </c>
      <c r="F78" s="56">
        <f t="shared" si="13"/>
        <v>8682</v>
      </c>
      <c r="G78" s="52">
        <f t="shared" si="14"/>
        <v>9458344.4400000013</v>
      </c>
      <c r="I78" s="49"/>
      <c r="J78" s="58"/>
    </row>
    <row r="79" spans="1:11" s="57" customFormat="1" ht="14.25" x14ac:dyDescent="0.2">
      <c r="A79" s="34" t="s">
        <v>33</v>
      </c>
      <c r="B79" s="50" t="s">
        <v>17</v>
      </c>
      <c r="C79" s="51" t="str">
        <f t="shared" si="12"/>
        <v>RETIRO DEL ESMALTE EN LA CARPINTERIA METALICA</v>
      </c>
      <c r="D79" s="55" t="s">
        <v>19</v>
      </c>
      <c r="E79" s="38">
        <f>[1]MEM!H332</f>
        <v>70.2</v>
      </c>
      <c r="F79" s="56">
        <f t="shared" si="13"/>
        <v>7541</v>
      </c>
      <c r="G79" s="52">
        <f t="shared" si="14"/>
        <v>529378.20000000007</v>
      </c>
      <c r="I79" s="49"/>
      <c r="J79" s="58"/>
    </row>
    <row r="80" spans="1:11" s="57" customFormat="1" ht="14.25" x14ac:dyDescent="0.2">
      <c r="A80" s="34" t="s">
        <v>36</v>
      </c>
      <c r="B80" s="50" t="s">
        <v>56</v>
      </c>
      <c r="C80" s="51" t="str">
        <f t="shared" si="12"/>
        <v>ESMALTE SOBRE LAMINA LLENA</v>
      </c>
      <c r="D80" s="55" t="s">
        <v>19</v>
      </c>
      <c r="E80" s="38">
        <f>[1]MEM!H343</f>
        <v>70.2</v>
      </c>
      <c r="F80" s="56">
        <f t="shared" si="13"/>
        <v>17053</v>
      </c>
      <c r="G80" s="52">
        <f t="shared" si="14"/>
        <v>1197120.6000000001</v>
      </c>
      <c r="I80" s="49"/>
      <c r="J80" s="58"/>
    </row>
    <row r="81" spans="1:11" s="57" customFormat="1" ht="14.25" x14ac:dyDescent="0.2">
      <c r="A81" s="34" t="s">
        <v>38</v>
      </c>
      <c r="B81" s="50" t="s">
        <v>17</v>
      </c>
      <c r="C81" s="51" t="str">
        <f t="shared" si="12"/>
        <v>ESMALTE SOBRE VENTANA (2 CARAS)</v>
      </c>
      <c r="D81" s="55" t="s">
        <v>19</v>
      </c>
      <c r="E81" s="38">
        <f>[1]MEM!H354</f>
        <v>87.27000000000001</v>
      </c>
      <c r="F81" s="56">
        <f t="shared" si="13"/>
        <v>3333</v>
      </c>
      <c r="G81" s="52">
        <f t="shared" si="14"/>
        <v>290870.91000000003</v>
      </c>
      <c r="I81" s="49"/>
      <c r="J81" s="58"/>
    </row>
    <row r="82" spans="1:11" s="57" customFormat="1" ht="14.25" x14ac:dyDescent="0.2">
      <c r="A82" s="34" t="s">
        <v>40</v>
      </c>
      <c r="B82" s="50" t="s">
        <v>61</v>
      </c>
      <c r="C82" s="51" t="str">
        <f t="shared" si="12"/>
        <v>ESMALTE SOBRE MARCOS LAMINA</v>
      </c>
      <c r="D82" s="55" t="s">
        <v>35</v>
      </c>
      <c r="E82" s="38">
        <f>[1]MEM!H366</f>
        <v>35.1</v>
      </c>
      <c r="F82" s="56">
        <f t="shared" si="13"/>
        <v>6759</v>
      </c>
      <c r="G82" s="52">
        <f t="shared" si="14"/>
        <v>237240.90000000002</v>
      </c>
      <c r="I82" s="49"/>
      <c r="J82" s="58"/>
    </row>
    <row r="83" spans="1:11" s="53" customFormat="1" x14ac:dyDescent="0.25">
      <c r="A83" s="34" t="s">
        <v>120</v>
      </c>
      <c r="B83" s="35" t="s">
        <v>121</v>
      </c>
      <c r="C83" s="64" t="s">
        <v>122</v>
      </c>
      <c r="D83" s="35" t="s">
        <v>19</v>
      </c>
      <c r="E83" s="63">
        <f>[1]MEM!H377</f>
        <v>60</v>
      </c>
      <c r="F83" s="70">
        <v>11194</v>
      </c>
      <c r="G83" s="52">
        <f t="shared" si="14"/>
        <v>671640</v>
      </c>
      <c r="J83" s="54"/>
      <c r="K83" s="54"/>
    </row>
    <row r="84" spans="1:11" s="53" customFormat="1" x14ac:dyDescent="0.2">
      <c r="A84" s="34" t="s">
        <v>123</v>
      </c>
      <c r="B84" s="35" t="s">
        <v>17</v>
      </c>
      <c r="C84" s="64" t="s">
        <v>124</v>
      </c>
      <c r="D84" s="35" t="s">
        <v>19</v>
      </c>
      <c r="E84" s="63">
        <f>[1]MEM!H379</f>
        <v>60</v>
      </c>
      <c r="F84" s="70">
        <f>'[1]1.1'!G692</f>
        <v>69383.499848912892</v>
      </c>
      <c r="G84" s="52">
        <f t="shared" si="14"/>
        <v>4163009.9909347733</v>
      </c>
      <c r="H84" s="73">
        <v>4548840</v>
      </c>
      <c r="I84" s="49">
        <v>2111976</v>
      </c>
      <c r="J84" s="73">
        <f>H84+I84</f>
        <v>6660816</v>
      </c>
      <c r="K84" s="54"/>
    </row>
    <row r="85" spans="1:11" s="53" customFormat="1" ht="25.5" x14ac:dyDescent="0.25">
      <c r="A85" s="34" t="s">
        <v>125</v>
      </c>
      <c r="B85" s="35" t="s">
        <v>17</v>
      </c>
      <c r="C85" s="69" t="s">
        <v>126</v>
      </c>
      <c r="D85" s="35" t="s">
        <v>9</v>
      </c>
      <c r="E85" s="63">
        <f>[1]MEM!H381</f>
        <v>1</v>
      </c>
      <c r="F85" s="70">
        <f>'[1]1.1'!G734</f>
        <v>2292895</v>
      </c>
      <c r="G85" s="52">
        <f t="shared" si="14"/>
        <v>2292895</v>
      </c>
      <c r="J85" s="73">
        <f>J84/(60+36)</f>
        <v>69383.5</v>
      </c>
      <c r="K85" s="54"/>
    </row>
    <row r="86" spans="1:11" s="53" customFormat="1" x14ac:dyDescent="0.25">
      <c r="A86" s="34" t="s">
        <v>127</v>
      </c>
      <c r="B86" s="35" t="s">
        <v>112</v>
      </c>
      <c r="C86" s="69" t="str">
        <f>C72</f>
        <v>DESMONTE DE CUBIERTAS (ASBESTO CEMENTO)</v>
      </c>
      <c r="D86" s="35" t="s">
        <v>19</v>
      </c>
      <c r="E86" s="63">
        <f>[1]MEM!H383</f>
        <v>712.58</v>
      </c>
      <c r="F86" s="70">
        <f>F72</f>
        <v>13915</v>
      </c>
      <c r="G86" s="52">
        <f t="shared" si="14"/>
        <v>9915550.7000000011</v>
      </c>
      <c r="J86" s="54"/>
      <c r="K86" s="54"/>
    </row>
    <row r="87" spans="1:11" s="53" customFormat="1" x14ac:dyDescent="0.25">
      <c r="A87" s="34" t="s">
        <v>128</v>
      </c>
      <c r="B87" s="35" t="s">
        <v>118</v>
      </c>
      <c r="C87" s="69" t="str">
        <f>C74</f>
        <v>TEJA TERMOACUSTICA</v>
      </c>
      <c r="D87" s="35" t="s">
        <v>19</v>
      </c>
      <c r="E87" s="63">
        <f>[1]MEM!H387</f>
        <v>720.96</v>
      </c>
      <c r="F87" s="70">
        <f>F74</f>
        <v>58666</v>
      </c>
      <c r="G87" s="52">
        <f t="shared" si="14"/>
        <v>42295839.359999999</v>
      </c>
      <c r="J87" s="54"/>
      <c r="K87" s="54"/>
    </row>
    <row r="88" spans="1:11" s="53" customFormat="1" x14ac:dyDescent="0.25">
      <c r="A88" s="34" t="s">
        <v>129</v>
      </c>
      <c r="B88" s="35" t="s">
        <v>115</v>
      </c>
      <c r="C88" s="69" t="str">
        <f>C73</f>
        <v>CABALLETE CUBIERTA TERMOACÚSTICA</v>
      </c>
      <c r="D88" s="35" t="s">
        <v>35</v>
      </c>
      <c r="E88" s="63">
        <f>[1]MEM!H391</f>
        <v>56</v>
      </c>
      <c r="F88" s="70">
        <f>F73</f>
        <v>68087</v>
      </c>
      <c r="G88" s="52">
        <f t="shared" si="14"/>
        <v>3812872</v>
      </c>
      <c r="J88" s="54"/>
      <c r="K88" s="54"/>
    </row>
    <row r="89" spans="1:11" s="53" customFormat="1" x14ac:dyDescent="0.25">
      <c r="A89" s="30" t="s">
        <v>43</v>
      </c>
      <c r="B89" s="31" t="s">
        <v>130</v>
      </c>
      <c r="C89" s="32"/>
      <c r="D89" s="32"/>
      <c r="E89" s="32"/>
      <c r="F89" s="32"/>
      <c r="G89" s="33"/>
      <c r="J89" s="54"/>
      <c r="K89" s="54"/>
    </row>
    <row r="90" spans="1:11" s="53" customFormat="1" ht="38.25" x14ac:dyDescent="0.25">
      <c r="A90" s="34" t="s">
        <v>45</v>
      </c>
      <c r="B90" s="74" t="s">
        <v>131</v>
      </c>
      <c r="C90" s="75" t="s">
        <v>132</v>
      </c>
      <c r="D90" s="35" t="s">
        <v>133</v>
      </c>
      <c r="E90" s="63">
        <f>[1]MEM!H396</f>
        <v>29.18</v>
      </c>
      <c r="F90" s="76">
        <v>33159</v>
      </c>
      <c r="G90" s="77">
        <f t="shared" ref="G90:G95" si="15">F90*E90</f>
        <v>967579.62</v>
      </c>
      <c r="J90" s="54"/>
      <c r="K90" s="54"/>
    </row>
    <row r="91" spans="1:11" s="53" customFormat="1" ht="25.5" x14ac:dyDescent="0.25">
      <c r="A91" s="34" t="s">
        <v>47</v>
      </c>
      <c r="B91" s="74" t="s">
        <v>134</v>
      </c>
      <c r="C91" s="75" t="s">
        <v>135</v>
      </c>
      <c r="D91" s="35" t="s">
        <v>133</v>
      </c>
      <c r="E91" s="63">
        <f>[1]MEM!H408</f>
        <v>29.18</v>
      </c>
      <c r="F91" s="76">
        <v>95806</v>
      </c>
      <c r="G91" s="77">
        <f t="shared" si="15"/>
        <v>2795619.08</v>
      </c>
      <c r="J91" s="54"/>
      <c r="K91" s="54"/>
    </row>
    <row r="92" spans="1:11" s="53" customFormat="1" x14ac:dyDescent="0.25">
      <c r="A92" s="34" t="s">
        <v>50</v>
      </c>
      <c r="B92" s="35" t="s">
        <v>136</v>
      </c>
      <c r="C92" s="51" t="s">
        <v>137</v>
      </c>
      <c r="D92" s="35" t="s">
        <v>19</v>
      </c>
      <c r="E92" s="63">
        <f>[1]MEM!H420</f>
        <v>133.19999999999999</v>
      </c>
      <c r="F92" s="78">
        <v>83752</v>
      </c>
      <c r="G92" s="77">
        <f t="shared" si="15"/>
        <v>11155766.399999999</v>
      </c>
      <c r="J92" s="54"/>
      <c r="K92" s="54"/>
    </row>
    <row r="93" spans="1:11" s="53" customFormat="1" ht="15" customHeight="1" x14ac:dyDescent="0.25">
      <c r="A93" s="34" t="s">
        <v>53</v>
      </c>
      <c r="B93" s="35" t="s">
        <v>138</v>
      </c>
      <c r="C93" s="51" t="s">
        <v>139</v>
      </c>
      <c r="D93" s="35" t="s">
        <v>35</v>
      </c>
      <c r="E93" s="63">
        <f>[1]MEM!H432</f>
        <v>259.39999999999998</v>
      </c>
      <c r="F93" s="78">
        <v>22090</v>
      </c>
      <c r="G93" s="77">
        <f t="shared" si="15"/>
        <v>5730145.9999999991</v>
      </c>
      <c r="J93" s="54"/>
      <c r="K93" s="54"/>
    </row>
    <row r="94" spans="1:11" s="53" customFormat="1" x14ac:dyDescent="0.25">
      <c r="A94" s="34" t="s">
        <v>55</v>
      </c>
      <c r="B94" s="35" t="s">
        <v>140</v>
      </c>
      <c r="C94" s="51" t="s">
        <v>141</v>
      </c>
      <c r="D94" s="35" t="s">
        <v>142</v>
      </c>
      <c r="E94" s="63">
        <f>[1]MEM!H445</f>
        <v>435.94</v>
      </c>
      <c r="F94" s="78">
        <v>8361</v>
      </c>
      <c r="G94" s="77">
        <f t="shared" si="15"/>
        <v>3644894.34</v>
      </c>
      <c r="J94" s="54"/>
      <c r="K94" s="54"/>
    </row>
    <row r="95" spans="1:11" s="53" customFormat="1" x14ac:dyDescent="0.25">
      <c r="A95" s="34" t="s">
        <v>58</v>
      </c>
      <c r="B95" s="35" t="s">
        <v>17</v>
      </c>
      <c r="C95" s="69" t="str">
        <f>C52</f>
        <v>SUMINISTRO E INSTALACION DE ALAMBRE DE PUA N.12</v>
      </c>
      <c r="D95" s="35" t="s">
        <v>35</v>
      </c>
      <c r="E95" s="63">
        <f>[1]MEM!H448</f>
        <v>150</v>
      </c>
      <c r="F95" s="70">
        <f>F52</f>
        <v>6568</v>
      </c>
      <c r="G95" s="77">
        <f t="shared" si="15"/>
        <v>985200</v>
      </c>
      <c r="J95" s="54"/>
      <c r="K95" s="54"/>
    </row>
    <row r="96" spans="1:11" s="53" customFormat="1" x14ac:dyDescent="0.25">
      <c r="A96" s="30" t="s">
        <v>63</v>
      </c>
      <c r="B96" s="31" t="s">
        <v>143</v>
      </c>
      <c r="C96" s="32"/>
      <c r="D96" s="32"/>
      <c r="E96" s="32"/>
      <c r="F96" s="32"/>
      <c r="G96" s="33"/>
      <c r="J96" s="54"/>
      <c r="K96" s="54"/>
    </row>
    <row r="97" spans="1:11" s="53" customFormat="1" x14ac:dyDescent="0.25">
      <c r="A97" s="34" t="s">
        <v>65</v>
      </c>
      <c r="B97" s="35" t="s">
        <v>144</v>
      </c>
      <c r="C97" s="69" t="s">
        <v>145</v>
      </c>
      <c r="D97" s="35" t="s">
        <v>35</v>
      </c>
      <c r="E97" s="63">
        <f>[1]MEM!H451</f>
        <v>400</v>
      </c>
      <c r="F97" s="70">
        <v>3319</v>
      </c>
      <c r="G97" s="79">
        <f>E97*F97</f>
        <v>1327600</v>
      </c>
      <c r="J97" s="54"/>
      <c r="K97" s="54"/>
    </row>
    <row r="98" spans="1:11" s="53" customFormat="1" x14ac:dyDescent="0.25">
      <c r="A98" s="34" t="s">
        <v>66</v>
      </c>
      <c r="B98" s="35" t="s">
        <v>146</v>
      </c>
      <c r="C98" s="69" t="s">
        <v>147</v>
      </c>
      <c r="D98" s="35" t="s">
        <v>22</v>
      </c>
      <c r="E98" s="63">
        <f>[1]MEM!H453</f>
        <v>1</v>
      </c>
      <c r="F98" s="70">
        <v>3160165</v>
      </c>
      <c r="G98" s="79">
        <f>E98*F98</f>
        <v>3160165</v>
      </c>
      <c r="J98" s="54"/>
      <c r="K98" s="54"/>
    </row>
    <row r="99" spans="1:11" s="57" customFormat="1" ht="14.25" x14ac:dyDescent="0.2">
      <c r="A99" s="30" t="s">
        <v>148</v>
      </c>
      <c r="B99" s="45" t="s">
        <v>26</v>
      </c>
      <c r="C99" s="46"/>
      <c r="D99" s="46"/>
      <c r="E99" s="46"/>
      <c r="F99" s="46"/>
      <c r="G99" s="47"/>
      <c r="H99" s="80"/>
      <c r="I99" s="49"/>
    </row>
    <row r="100" spans="1:11" s="57" customFormat="1" ht="30" customHeight="1" x14ac:dyDescent="0.2">
      <c r="A100" s="34" t="s">
        <v>149</v>
      </c>
      <c r="B100" s="50" t="s">
        <v>17</v>
      </c>
      <c r="C100" s="51" t="str">
        <f>C17</f>
        <v>SUMINISTRO E INSTALACION CADENA GALVANIZADA DE 3/8" PARA COLUMPIO</v>
      </c>
      <c r="D100" s="35" t="s">
        <v>35</v>
      </c>
      <c r="E100" s="63">
        <f>[1]MEM!H456</f>
        <v>8</v>
      </c>
      <c r="F100" s="78">
        <f>F17</f>
        <v>63889</v>
      </c>
      <c r="G100" s="77">
        <f t="shared" ref="G100:G102" si="16">F100*E100</f>
        <v>511112</v>
      </c>
    </row>
    <row r="101" spans="1:11" s="57" customFormat="1" ht="30" customHeight="1" x14ac:dyDescent="0.2">
      <c r="A101" s="34" t="s">
        <v>150</v>
      </c>
      <c r="B101" s="50" t="s">
        <v>17</v>
      </c>
      <c r="C101" s="51" t="str">
        <f>C18</f>
        <v>SUMINISTRO E INSTALACION DE SILLA PARA COLUMPIO EN LONA ENCAUCHETADA</v>
      </c>
      <c r="D101" s="55" t="s">
        <v>9</v>
      </c>
      <c r="E101" s="63">
        <f>[1]MEM!H458</f>
        <v>2</v>
      </c>
      <c r="F101" s="78">
        <f>F18</f>
        <v>127260</v>
      </c>
      <c r="G101" s="77">
        <f t="shared" si="16"/>
        <v>254520</v>
      </c>
    </row>
    <row r="102" spans="1:11" s="48" customFormat="1" ht="14.25" x14ac:dyDescent="0.25">
      <c r="A102" s="34" t="s">
        <v>151</v>
      </c>
      <c r="B102" s="50" t="s">
        <v>17</v>
      </c>
      <c r="C102" s="51" t="str">
        <f>C20</f>
        <v>AJUSTE Y PINTURA GENERAL DEL PARQUE</v>
      </c>
      <c r="D102" s="35" t="s">
        <v>42</v>
      </c>
      <c r="E102" s="38">
        <f>[1]MEM!H460</f>
        <v>1</v>
      </c>
      <c r="F102" s="78">
        <f>F20</f>
        <v>1659734</v>
      </c>
      <c r="G102" s="77">
        <f t="shared" si="16"/>
        <v>1659734</v>
      </c>
      <c r="J102" s="81"/>
      <c r="K102" s="81"/>
    </row>
    <row r="103" spans="1:11" s="57" customFormat="1" ht="15" customHeight="1" x14ac:dyDescent="0.2">
      <c r="A103" s="30" t="s">
        <v>152</v>
      </c>
      <c r="B103" s="45" t="s">
        <v>64</v>
      </c>
      <c r="C103" s="46"/>
      <c r="D103" s="46"/>
      <c r="E103" s="46"/>
      <c r="F103" s="46"/>
      <c r="G103" s="47"/>
      <c r="H103" s="80"/>
      <c r="I103" s="49"/>
    </row>
    <row r="104" spans="1:11" s="57" customFormat="1" ht="14.25" x14ac:dyDescent="0.2">
      <c r="A104" s="34" t="s">
        <v>153</v>
      </c>
      <c r="B104" s="65" t="str">
        <f>B39</f>
        <v>APU</v>
      </c>
      <c r="C104" s="51" t="str">
        <f>C22</f>
        <v>RETIRO DE VINILO EXISTENTE</v>
      </c>
      <c r="D104" s="55" t="s">
        <v>19</v>
      </c>
      <c r="E104" s="38">
        <f>[1]MEM!H463</f>
        <v>148.55000000000001</v>
      </c>
      <c r="F104" s="56">
        <f>F22</f>
        <v>2518</v>
      </c>
      <c r="G104" s="77">
        <f t="shared" ref="G104:G108" si="17">F104*E104</f>
        <v>374048.9</v>
      </c>
      <c r="I104" s="49"/>
      <c r="J104" s="58"/>
    </row>
    <row r="105" spans="1:11" s="57" customFormat="1" ht="14.25" x14ac:dyDescent="0.2">
      <c r="A105" s="34" t="s">
        <v>154</v>
      </c>
      <c r="B105" s="65" t="str">
        <f>B41</f>
        <v>CONST. 18.23</v>
      </c>
      <c r="C105" s="51" t="str">
        <f>C24</f>
        <v>VINILO SOBRE PAÑETE 2 MANOS</v>
      </c>
      <c r="D105" s="55" t="s">
        <v>19</v>
      </c>
      <c r="E105" s="38">
        <f>[1]MEM!H472</f>
        <v>148.55000000000001</v>
      </c>
      <c r="F105" s="56">
        <f>F24</f>
        <v>8682</v>
      </c>
      <c r="G105" s="77">
        <f t="shared" si="17"/>
        <v>1289711.1000000001</v>
      </c>
      <c r="I105" s="49"/>
      <c r="J105" s="58"/>
    </row>
    <row r="106" spans="1:11" s="57" customFormat="1" ht="14.25" x14ac:dyDescent="0.2">
      <c r="A106" s="34" t="s">
        <v>155</v>
      </c>
      <c r="B106" s="65" t="str">
        <f>B42</f>
        <v>APU</v>
      </c>
      <c r="C106" s="51" t="str">
        <f>C25</f>
        <v>RETIRO DEL ESMALTE EN LA CARPINTERIA METALICA</v>
      </c>
      <c r="D106" s="55" t="s">
        <v>19</v>
      </c>
      <c r="E106" s="38">
        <f>[1]MEM!H481</f>
        <v>14.96</v>
      </c>
      <c r="F106" s="56">
        <f>F25</f>
        <v>7541</v>
      </c>
      <c r="G106" s="77">
        <f t="shared" si="17"/>
        <v>112813.36</v>
      </c>
      <c r="I106" s="49"/>
      <c r="J106" s="58"/>
    </row>
    <row r="107" spans="1:11" s="57" customFormat="1" ht="14.25" x14ac:dyDescent="0.2">
      <c r="A107" s="34" t="s">
        <v>156</v>
      </c>
      <c r="B107" s="65" t="str">
        <f>B43</f>
        <v>CONST. 18.9</v>
      </c>
      <c r="C107" s="51" t="str">
        <f>C26</f>
        <v>ESMALTE SOBRE LAMINA LLENA</v>
      </c>
      <c r="D107" s="55" t="s">
        <v>19</v>
      </c>
      <c r="E107" s="38">
        <f>[1]MEM!H483</f>
        <v>14.96</v>
      </c>
      <c r="F107" s="56">
        <f>F26</f>
        <v>17053</v>
      </c>
      <c r="G107" s="77">
        <f t="shared" si="17"/>
        <v>255112.88</v>
      </c>
      <c r="I107" s="49"/>
      <c r="J107" s="58"/>
    </row>
    <row r="108" spans="1:11" s="57" customFormat="1" ht="14.25" x14ac:dyDescent="0.2">
      <c r="A108" s="34" t="s">
        <v>157</v>
      </c>
      <c r="B108" s="65" t="str">
        <f>B45</f>
        <v>CONST. 18.12</v>
      </c>
      <c r="C108" s="51" t="str">
        <f>C28</f>
        <v>ESMALTE SOBRE MARCOS LAMINA</v>
      </c>
      <c r="D108" s="55" t="s">
        <v>35</v>
      </c>
      <c r="E108" s="38">
        <f>[1]MEM!H485</f>
        <v>7.48</v>
      </c>
      <c r="F108" s="56">
        <f>F28</f>
        <v>6759</v>
      </c>
      <c r="G108" s="52">
        <f t="shared" si="17"/>
        <v>50557.32</v>
      </c>
      <c r="I108" s="49"/>
      <c r="J108" s="58"/>
    </row>
    <row r="109" spans="1:11" s="53" customFormat="1" x14ac:dyDescent="0.25">
      <c r="A109" s="66" t="s">
        <v>71</v>
      </c>
      <c r="B109" s="67"/>
      <c r="C109" s="67"/>
      <c r="D109" s="67"/>
      <c r="E109" s="67"/>
      <c r="F109" s="67"/>
      <c r="G109" s="82">
        <f>SUM(G100:G102,G97:G98,G90:G95,G76:G88,G63:G74,G104:G108)</f>
        <v>124238356.66093478</v>
      </c>
      <c r="J109" s="54"/>
      <c r="K109" s="54"/>
    </row>
    <row r="110" spans="1:11" s="53" customFormat="1" ht="25.5" hidden="1" customHeight="1" x14ac:dyDescent="0.25">
      <c r="A110" s="26">
        <v>4</v>
      </c>
      <c r="B110" s="27" t="s">
        <v>158</v>
      </c>
      <c r="C110" s="28"/>
      <c r="D110" s="28"/>
      <c r="E110" s="28"/>
      <c r="F110" s="28"/>
      <c r="G110" s="29"/>
      <c r="J110" s="54"/>
      <c r="K110" s="54"/>
    </row>
    <row r="111" spans="1:11" s="53" customFormat="1" hidden="1" x14ac:dyDescent="0.25">
      <c r="A111" s="30" t="s">
        <v>159</v>
      </c>
      <c r="B111" s="31" t="s">
        <v>26</v>
      </c>
      <c r="C111" s="32"/>
      <c r="D111" s="32"/>
      <c r="E111" s="32"/>
      <c r="F111" s="32"/>
      <c r="G111" s="33"/>
      <c r="J111" s="54"/>
      <c r="K111" s="54"/>
    </row>
    <row r="112" spans="1:11" s="57" customFormat="1" ht="30" hidden="1" customHeight="1" x14ac:dyDescent="0.2">
      <c r="A112" s="34" t="s">
        <v>160</v>
      </c>
      <c r="B112" s="50" t="s">
        <v>17</v>
      </c>
      <c r="C112" s="51" t="str">
        <f>C17</f>
        <v>SUMINISTRO E INSTALACION CADENA GALVANIZADA DE 3/8" PARA COLUMPIO</v>
      </c>
      <c r="D112" s="35" t="str">
        <f>D17</f>
        <v>ML</v>
      </c>
      <c r="E112" s="38">
        <f>[1]MEM!H489</f>
        <v>12</v>
      </c>
      <c r="F112" s="78">
        <f>F17</f>
        <v>63889</v>
      </c>
      <c r="G112" s="77">
        <f t="shared" ref="G112:G116" si="18">F112*E112</f>
        <v>766668</v>
      </c>
      <c r="I112" s="49"/>
    </row>
    <row r="113" spans="1:11" s="57" customFormat="1" ht="30" hidden="1" customHeight="1" x14ac:dyDescent="0.2">
      <c r="A113" s="34" t="s">
        <v>161</v>
      </c>
      <c r="B113" s="50" t="s">
        <v>17</v>
      </c>
      <c r="C113" s="51" t="str">
        <f>C19</f>
        <v>SUMINISTRO E INSTALACION DE SOPORTE PARA PASAMANOS EN TUBO GALVANIZADO DE 3/4"</v>
      </c>
      <c r="D113" s="35" t="str">
        <f>D19</f>
        <v>UND</v>
      </c>
      <c r="E113" s="38">
        <f>[1]MEM!H491</f>
        <v>1</v>
      </c>
      <c r="F113" s="78">
        <f>F19</f>
        <v>89723</v>
      </c>
      <c r="G113" s="77">
        <f t="shared" si="18"/>
        <v>89723</v>
      </c>
      <c r="I113" s="49"/>
    </row>
    <row r="114" spans="1:11" s="57" customFormat="1" ht="30" hidden="1" customHeight="1" x14ac:dyDescent="0.2">
      <c r="A114" s="34" t="s">
        <v>162</v>
      </c>
      <c r="B114" s="50" t="s">
        <v>17</v>
      </c>
      <c r="C114" s="51" t="s">
        <v>163</v>
      </c>
      <c r="D114" s="83" t="s">
        <v>9</v>
      </c>
      <c r="E114" s="38">
        <f>[1]MEM!H493</f>
        <v>1</v>
      </c>
      <c r="F114" s="84">
        <f>'[1]1.1'!G776</f>
        <v>643091</v>
      </c>
      <c r="G114" s="77">
        <f t="shared" si="18"/>
        <v>643091</v>
      </c>
      <c r="I114" s="49"/>
    </row>
    <row r="115" spans="1:11" s="48" customFormat="1" ht="30" hidden="1" customHeight="1" x14ac:dyDescent="0.2">
      <c r="A115" s="34" t="s">
        <v>164</v>
      </c>
      <c r="B115" s="50" t="s">
        <v>17</v>
      </c>
      <c r="C115" s="51" t="str">
        <f>C18</f>
        <v>SUMINISTRO E INSTALACION DE SILLA PARA COLUMPIO EN LONA ENCAUCHETADA</v>
      </c>
      <c r="D115" s="35" t="str">
        <f>D18</f>
        <v>UND</v>
      </c>
      <c r="E115" s="38">
        <f>[1]MEM!H495</f>
        <v>3</v>
      </c>
      <c r="F115" s="78">
        <f>F18</f>
        <v>127260</v>
      </c>
      <c r="G115" s="77">
        <f t="shared" si="18"/>
        <v>381780</v>
      </c>
      <c r="I115" s="49"/>
    </row>
    <row r="116" spans="1:11" s="48" customFormat="1" ht="14.25" hidden="1" x14ac:dyDescent="0.2">
      <c r="A116" s="34" t="s">
        <v>165</v>
      </c>
      <c r="B116" s="50" t="s">
        <v>17</v>
      </c>
      <c r="C116" s="51" t="str">
        <f>C20</f>
        <v>AJUSTE Y PINTURA GENERAL DEL PARQUE</v>
      </c>
      <c r="D116" s="35" t="str">
        <f>D20</f>
        <v>GLB</v>
      </c>
      <c r="E116" s="38">
        <f>[1]MEM!H497</f>
        <v>1</v>
      </c>
      <c r="F116" s="78">
        <f>F20</f>
        <v>1659734</v>
      </c>
      <c r="G116" s="77">
        <f t="shared" si="18"/>
        <v>1659734</v>
      </c>
      <c r="I116" s="49"/>
    </row>
    <row r="117" spans="1:11" s="53" customFormat="1" hidden="1" x14ac:dyDescent="0.25">
      <c r="A117" s="30" t="s">
        <v>166</v>
      </c>
      <c r="B117" s="31" t="s">
        <v>44</v>
      </c>
      <c r="C117" s="32"/>
      <c r="D117" s="32"/>
      <c r="E117" s="32"/>
      <c r="F117" s="32"/>
      <c r="G117" s="33"/>
      <c r="J117" s="54"/>
      <c r="K117" s="54"/>
    </row>
    <row r="118" spans="1:11" s="57" customFormat="1" ht="14.25" hidden="1" x14ac:dyDescent="0.2">
      <c r="A118" s="34" t="s">
        <v>167</v>
      </c>
      <c r="B118" s="65" t="str">
        <f t="shared" ref="B118:B124" si="19">B39</f>
        <v>APU</v>
      </c>
      <c r="C118" s="51" t="str">
        <f t="shared" ref="C118:C124" si="20">C22</f>
        <v>RETIRO DE VINILO EXISTENTE</v>
      </c>
      <c r="D118" s="85" t="str">
        <f t="shared" ref="D118:D124" si="21">D39</f>
        <v>M2</v>
      </c>
      <c r="E118" s="38">
        <f>[1]MEM!H500</f>
        <v>740.16</v>
      </c>
      <c r="F118" s="84">
        <f t="shared" ref="F118:F124" si="22">F22</f>
        <v>2518</v>
      </c>
      <c r="G118" s="77">
        <f t="shared" ref="G118:G131" si="23">F118*E118</f>
        <v>1863722.88</v>
      </c>
      <c r="I118" s="49"/>
      <c r="J118" s="58"/>
    </row>
    <row r="119" spans="1:11" s="57" customFormat="1" ht="14.25" hidden="1" x14ac:dyDescent="0.2">
      <c r="A119" s="34" t="s">
        <v>168</v>
      </c>
      <c r="B119" s="65" t="str">
        <f t="shared" si="19"/>
        <v>CONST. 18.24</v>
      </c>
      <c r="C119" s="51" t="str">
        <f t="shared" si="20"/>
        <v>VINILO SOBRE PAÑETE 2 MANOS (LINEAL)</v>
      </c>
      <c r="D119" s="85" t="str">
        <f t="shared" si="21"/>
        <v>ML</v>
      </c>
      <c r="E119" s="38">
        <f>[1]MEM!H552</f>
        <v>199.4</v>
      </c>
      <c r="F119" s="84">
        <f t="shared" si="22"/>
        <v>5519</v>
      </c>
      <c r="G119" s="77">
        <f t="shared" si="23"/>
        <v>1100488.6000000001</v>
      </c>
      <c r="I119" s="49"/>
      <c r="J119" s="58"/>
    </row>
    <row r="120" spans="1:11" s="57" customFormat="1" ht="14.25" hidden="1" x14ac:dyDescent="0.2">
      <c r="A120" s="34" t="s">
        <v>169</v>
      </c>
      <c r="B120" s="65" t="str">
        <f t="shared" si="19"/>
        <v>CONST. 18.23</v>
      </c>
      <c r="C120" s="51" t="str">
        <f t="shared" si="20"/>
        <v>VINILO SOBRE PAÑETE 2 MANOS</v>
      </c>
      <c r="D120" s="85" t="str">
        <f t="shared" si="21"/>
        <v>M2</v>
      </c>
      <c r="E120" s="38">
        <f>[1]MEM!H562</f>
        <v>740.16</v>
      </c>
      <c r="F120" s="84">
        <f t="shared" si="22"/>
        <v>8682</v>
      </c>
      <c r="G120" s="77">
        <f t="shared" si="23"/>
        <v>6426069.1200000001</v>
      </c>
      <c r="I120" s="49"/>
      <c r="J120" s="58"/>
    </row>
    <row r="121" spans="1:11" s="57" customFormat="1" ht="14.25" hidden="1" x14ac:dyDescent="0.2">
      <c r="A121" s="34" t="s">
        <v>170</v>
      </c>
      <c r="B121" s="65" t="str">
        <f t="shared" si="19"/>
        <v>APU</v>
      </c>
      <c r="C121" s="51" t="str">
        <f t="shared" si="20"/>
        <v>RETIRO DEL ESMALTE EN LA CARPINTERIA METALICA</v>
      </c>
      <c r="D121" s="85" t="str">
        <f t="shared" si="21"/>
        <v>M2</v>
      </c>
      <c r="E121" s="38">
        <f>[1]MEM!H614</f>
        <v>7.58</v>
      </c>
      <c r="F121" s="84">
        <f t="shared" si="22"/>
        <v>7541</v>
      </c>
      <c r="G121" s="77">
        <f t="shared" si="23"/>
        <v>57160.78</v>
      </c>
      <c r="I121" s="49"/>
      <c r="J121" s="58"/>
    </row>
    <row r="122" spans="1:11" s="57" customFormat="1" ht="14.25" hidden="1" x14ac:dyDescent="0.2">
      <c r="A122" s="34" t="s">
        <v>171</v>
      </c>
      <c r="B122" s="65" t="str">
        <f t="shared" si="19"/>
        <v>CONST. 18.9</v>
      </c>
      <c r="C122" s="51" t="str">
        <f t="shared" si="20"/>
        <v>ESMALTE SOBRE LAMINA LLENA</v>
      </c>
      <c r="D122" s="85" t="str">
        <f t="shared" si="21"/>
        <v>M2</v>
      </c>
      <c r="E122" s="38">
        <f>[1]MEM!H625</f>
        <v>26.54</v>
      </c>
      <c r="F122" s="84">
        <f t="shared" si="22"/>
        <v>17053</v>
      </c>
      <c r="G122" s="77">
        <f t="shared" si="23"/>
        <v>452586.62</v>
      </c>
      <c r="I122" s="49"/>
      <c r="J122" s="58"/>
    </row>
    <row r="123" spans="1:11" s="57" customFormat="1" ht="14.25" hidden="1" x14ac:dyDescent="0.2">
      <c r="A123" s="34" t="s">
        <v>172</v>
      </c>
      <c r="B123" s="65" t="str">
        <f t="shared" si="19"/>
        <v>APU</v>
      </c>
      <c r="C123" s="51" t="str">
        <f t="shared" si="20"/>
        <v>ESMALTE SOBRE VENTANA (2 CARAS)</v>
      </c>
      <c r="D123" s="85" t="str">
        <f t="shared" si="21"/>
        <v>M2</v>
      </c>
      <c r="E123" s="38">
        <f>[1]MEM!H636</f>
        <v>62.85</v>
      </c>
      <c r="F123" s="84">
        <f t="shared" si="22"/>
        <v>3333</v>
      </c>
      <c r="G123" s="77">
        <f t="shared" si="23"/>
        <v>209479.05000000002</v>
      </c>
      <c r="I123" s="49"/>
      <c r="J123" s="58"/>
    </row>
    <row r="124" spans="1:11" s="57" customFormat="1" ht="14.25" hidden="1" x14ac:dyDescent="0.2">
      <c r="A124" s="34" t="s">
        <v>173</v>
      </c>
      <c r="B124" s="65" t="str">
        <f t="shared" si="19"/>
        <v>CONST. 18.12</v>
      </c>
      <c r="C124" s="51" t="str">
        <f t="shared" si="20"/>
        <v>ESMALTE SOBRE MARCOS LAMINA</v>
      </c>
      <c r="D124" s="85" t="str">
        <f t="shared" si="21"/>
        <v>ML</v>
      </c>
      <c r="E124" s="38">
        <f>[1]MEM!H647</f>
        <v>13.27</v>
      </c>
      <c r="F124" s="84">
        <f t="shared" si="22"/>
        <v>6759</v>
      </c>
      <c r="G124" s="77">
        <f t="shared" si="23"/>
        <v>89691.93</v>
      </c>
      <c r="I124" s="49"/>
      <c r="J124" s="58"/>
    </row>
    <row r="125" spans="1:11" s="48" customFormat="1" ht="14.25" hidden="1" x14ac:dyDescent="0.2">
      <c r="A125" s="34" t="s">
        <v>174</v>
      </c>
      <c r="B125" s="35" t="str">
        <f>B48</f>
        <v>CONST. 12.3</v>
      </c>
      <c r="C125" s="64" t="str">
        <f>C48</f>
        <v>SALIDA LÁMPARA TOMA EMT COMPLETA</v>
      </c>
      <c r="D125" s="35" t="str">
        <f>D48</f>
        <v>UND</v>
      </c>
      <c r="E125" s="38">
        <f>[1]MEM!H658</f>
        <v>10</v>
      </c>
      <c r="F125" s="39">
        <f>F48</f>
        <v>78495</v>
      </c>
      <c r="G125" s="77">
        <f t="shared" si="23"/>
        <v>784950</v>
      </c>
      <c r="I125" s="49"/>
    </row>
    <row r="126" spans="1:11" s="48" customFormat="1" ht="14.25" hidden="1" x14ac:dyDescent="0.2">
      <c r="A126" s="34" t="s">
        <v>175</v>
      </c>
      <c r="B126" s="51" t="str">
        <f>B72</f>
        <v>CONST. 1.34</v>
      </c>
      <c r="C126" s="51" t="str">
        <f>C72</f>
        <v>DESMONTE DE CUBIERTAS (ASBESTO CEMENTO)</v>
      </c>
      <c r="D126" s="85" t="str">
        <f>D72</f>
        <v>M2</v>
      </c>
      <c r="E126" s="86">
        <f>[1]MEM!H660</f>
        <v>339.83</v>
      </c>
      <c r="F126" s="87">
        <f>F72</f>
        <v>13915</v>
      </c>
      <c r="G126" s="77">
        <f t="shared" si="23"/>
        <v>4728734.45</v>
      </c>
      <c r="I126" s="49"/>
    </row>
    <row r="127" spans="1:11" s="48" customFormat="1" ht="14.25" hidden="1" x14ac:dyDescent="0.2">
      <c r="A127" s="34" t="s">
        <v>176</v>
      </c>
      <c r="B127" s="50" t="s">
        <v>118</v>
      </c>
      <c r="C127" s="51" t="str">
        <f>C74</f>
        <v>TEJA TERMOACUSTICA</v>
      </c>
      <c r="D127" s="35" t="s">
        <v>19</v>
      </c>
      <c r="E127" s="38">
        <f>[1]MEM!H665</f>
        <v>339.83</v>
      </c>
      <c r="F127" s="78">
        <f>F74</f>
        <v>58666</v>
      </c>
      <c r="G127" s="77">
        <f t="shared" si="23"/>
        <v>19936466.779999997</v>
      </c>
      <c r="I127" s="49"/>
    </row>
    <row r="128" spans="1:11" s="48" customFormat="1" ht="14.25" hidden="1" x14ac:dyDescent="0.2">
      <c r="A128" s="34" t="s">
        <v>177</v>
      </c>
      <c r="B128" s="51" t="str">
        <f>B73</f>
        <v>CONST. 7.12</v>
      </c>
      <c r="C128" s="51" t="str">
        <f>C73</f>
        <v>CABALLETE CUBIERTA TERMOACÚSTICA</v>
      </c>
      <c r="D128" s="85" t="str">
        <f>D73</f>
        <v>ML</v>
      </c>
      <c r="E128" s="38">
        <f>[1]MEM!H670</f>
        <v>45.1</v>
      </c>
      <c r="F128" s="78">
        <f>F73</f>
        <v>68087</v>
      </c>
      <c r="G128" s="77">
        <f t="shared" si="23"/>
        <v>3070723.7</v>
      </c>
      <c r="I128" s="49"/>
    </row>
    <row r="129" spans="1:11" s="48" customFormat="1" ht="14.25" hidden="1" x14ac:dyDescent="0.2">
      <c r="A129" s="34" t="s">
        <v>178</v>
      </c>
      <c r="B129" s="35" t="s">
        <v>179</v>
      </c>
      <c r="C129" s="88" t="s">
        <v>180</v>
      </c>
      <c r="D129" s="35" t="s">
        <v>9</v>
      </c>
      <c r="E129" s="38">
        <f>[1]MEM!H675</f>
        <v>14</v>
      </c>
      <c r="F129" s="78">
        <v>64383</v>
      </c>
      <c r="G129" s="77">
        <f t="shared" si="23"/>
        <v>901362</v>
      </c>
      <c r="I129" s="49"/>
    </row>
    <row r="130" spans="1:11" s="48" customFormat="1" ht="14.25" hidden="1" x14ac:dyDescent="0.2">
      <c r="A130" s="34" t="s">
        <v>181</v>
      </c>
      <c r="B130" s="35" t="s">
        <v>182</v>
      </c>
      <c r="C130" s="88" t="s">
        <v>183</v>
      </c>
      <c r="D130" s="35" t="s">
        <v>19</v>
      </c>
      <c r="E130" s="38">
        <f>[1]MEM!H677</f>
        <v>1.35</v>
      </c>
      <c r="F130" s="78">
        <v>60883</v>
      </c>
      <c r="G130" s="77">
        <f t="shared" si="23"/>
        <v>82192.05</v>
      </c>
      <c r="I130" s="49"/>
    </row>
    <row r="131" spans="1:11" s="48" customFormat="1" ht="14.25" hidden="1" x14ac:dyDescent="0.2">
      <c r="A131" s="34" t="s">
        <v>184</v>
      </c>
      <c r="B131" s="35" t="str">
        <f>B84</f>
        <v>APU</v>
      </c>
      <c r="C131" s="88" t="str">
        <f>C84</f>
        <v>CIELO RASO PLANO PVC</v>
      </c>
      <c r="D131" s="35" t="str">
        <f>D84</f>
        <v>M2</v>
      </c>
      <c r="E131" s="38">
        <f>[1]MEM!H679</f>
        <v>132.68</v>
      </c>
      <c r="F131" s="78">
        <f>F84</f>
        <v>69383.499848912892</v>
      </c>
      <c r="G131" s="77">
        <f t="shared" si="23"/>
        <v>9205802.7599537633</v>
      </c>
      <c r="I131" s="49"/>
    </row>
    <row r="132" spans="1:11" s="53" customFormat="1" hidden="1" x14ac:dyDescent="0.25">
      <c r="A132" s="30" t="s">
        <v>185</v>
      </c>
      <c r="B132" s="31" t="s">
        <v>64</v>
      </c>
      <c r="C132" s="32"/>
      <c r="D132" s="32"/>
      <c r="E132" s="32"/>
      <c r="F132" s="32"/>
      <c r="G132" s="33"/>
      <c r="J132" s="54"/>
      <c r="K132" s="54"/>
    </row>
    <row r="133" spans="1:11" s="57" customFormat="1" ht="14.25" hidden="1" x14ac:dyDescent="0.2">
      <c r="A133" s="34" t="s">
        <v>186</v>
      </c>
      <c r="B133" s="65" t="str">
        <f>B40</f>
        <v>CONST. 18.24</v>
      </c>
      <c r="C133" s="51" t="str">
        <f>C23</f>
        <v>VINILO SOBRE PAÑETE 2 MANOS (LINEAL)</v>
      </c>
      <c r="D133" s="85" t="str">
        <f>D40</f>
        <v>ML</v>
      </c>
      <c r="E133" s="86">
        <f>[1]MEM!H682</f>
        <v>27.14</v>
      </c>
      <c r="F133" s="87">
        <f>F23</f>
        <v>5519</v>
      </c>
      <c r="G133" s="89">
        <f t="shared" ref="G133:G139" si="24">F133*E133</f>
        <v>149785.66</v>
      </c>
      <c r="I133" s="49"/>
      <c r="J133" s="58"/>
    </row>
    <row r="134" spans="1:11" s="57" customFormat="1" ht="14.25" hidden="1" x14ac:dyDescent="0.2">
      <c r="A134" s="34" t="s">
        <v>187</v>
      </c>
      <c r="B134" s="65" t="str">
        <f>B41</f>
        <v>CONST. 18.23</v>
      </c>
      <c r="C134" s="51" t="str">
        <f>C24</f>
        <v>VINILO SOBRE PAÑETE 2 MANOS</v>
      </c>
      <c r="D134" s="85" t="str">
        <f>D41</f>
        <v>M2</v>
      </c>
      <c r="E134" s="38">
        <f>[1]MEM!H688</f>
        <v>26.770000000000003</v>
      </c>
      <c r="F134" s="87">
        <f>F24</f>
        <v>8682</v>
      </c>
      <c r="G134" s="89">
        <f t="shared" si="24"/>
        <v>232417.14</v>
      </c>
      <c r="I134" s="49"/>
      <c r="J134" s="58"/>
    </row>
    <row r="135" spans="1:11" s="57" customFormat="1" ht="14.25" hidden="1" x14ac:dyDescent="0.2">
      <c r="A135" s="34" t="s">
        <v>188</v>
      </c>
      <c r="B135" s="65" t="str">
        <f>B42</f>
        <v>APU</v>
      </c>
      <c r="C135" s="51" t="str">
        <f>C25</f>
        <v>RETIRO DEL ESMALTE EN LA CARPINTERIA METALICA</v>
      </c>
      <c r="D135" s="85" t="str">
        <f>D42</f>
        <v>M2</v>
      </c>
      <c r="E135" s="38">
        <f>[1]MEM!H697</f>
        <v>6.6</v>
      </c>
      <c r="F135" s="87">
        <f>F25</f>
        <v>7541</v>
      </c>
      <c r="G135" s="89">
        <f t="shared" si="24"/>
        <v>49770.6</v>
      </c>
      <c r="I135" s="49"/>
      <c r="J135" s="58"/>
    </row>
    <row r="136" spans="1:11" s="57" customFormat="1" ht="14.25" hidden="1" x14ac:dyDescent="0.2">
      <c r="A136" s="34" t="s">
        <v>189</v>
      </c>
      <c r="B136" s="65" t="str">
        <f>B43</f>
        <v>CONST. 18.9</v>
      </c>
      <c r="C136" s="51" t="str">
        <f>C26</f>
        <v>ESMALTE SOBRE LAMINA LLENA</v>
      </c>
      <c r="D136" s="85" t="str">
        <f>D43</f>
        <v>M2</v>
      </c>
      <c r="E136" s="63">
        <f>[1]MEM!H699</f>
        <v>6.6</v>
      </c>
      <c r="F136" s="87">
        <f>F26</f>
        <v>17053</v>
      </c>
      <c r="G136" s="89">
        <f t="shared" si="24"/>
        <v>112549.79999999999</v>
      </c>
      <c r="I136" s="49"/>
      <c r="J136" s="58"/>
    </row>
    <row r="137" spans="1:11" s="48" customFormat="1" ht="14.25" hidden="1" x14ac:dyDescent="0.2">
      <c r="A137" s="34" t="s">
        <v>190</v>
      </c>
      <c r="B137" s="65" t="str">
        <f>B45</f>
        <v>CONST. 18.12</v>
      </c>
      <c r="C137" s="51" t="str">
        <f>C28</f>
        <v>ESMALTE SOBRE MARCOS LAMINA</v>
      </c>
      <c r="D137" s="85" t="str">
        <f>D45</f>
        <v>ML</v>
      </c>
      <c r="E137" s="38">
        <f>[1]MEM!H701</f>
        <v>3.3</v>
      </c>
      <c r="F137" s="87">
        <f>F28</f>
        <v>6759</v>
      </c>
      <c r="G137" s="89">
        <f t="shared" si="24"/>
        <v>22304.699999999997</v>
      </c>
      <c r="I137" s="49"/>
    </row>
    <row r="138" spans="1:11" s="48" customFormat="1" ht="14.25" hidden="1" x14ac:dyDescent="0.2">
      <c r="A138" s="34" t="s">
        <v>191</v>
      </c>
      <c r="B138" s="65" t="s">
        <v>192</v>
      </c>
      <c r="C138" s="51" t="s">
        <v>193</v>
      </c>
      <c r="D138" s="85" t="s">
        <v>19</v>
      </c>
      <c r="E138" s="38">
        <f>[1]MEM!H703</f>
        <v>4.5</v>
      </c>
      <c r="F138" s="87">
        <v>8609</v>
      </c>
      <c r="G138" s="89">
        <f t="shared" si="24"/>
        <v>38740.5</v>
      </c>
      <c r="I138" s="49"/>
    </row>
    <row r="139" spans="1:11" s="48" customFormat="1" ht="14.25" hidden="1" x14ac:dyDescent="0.2">
      <c r="A139" s="34" t="s">
        <v>194</v>
      </c>
      <c r="B139" s="65" t="s">
        <v>195</v>
      </c>
      <c r="C139" s="51" t="s">
        <v>196</v>
      </c>
      <c r="D139" s="85" t="s">
        <v>19</v>
      </c>
      <c r="E139" s="38">
        <f>[1]MEM!H705</f>
        <v>4.5</v>
      </c>
      <c r="F139" s="87">
        <v>67376</v>
      </c>
      <c r="G139" s="89">
        <f t="shared" si="24"/>
        <v>303192</v>
      </c>
      <c r="I139" s="49"/>
    </row>
    <row r="140" spans="1:11" s="53" customFormat="1" hidden="1" x14ac:dyDescent="0.25">
      <c r="A140" s="30" t="s">
        <v>197</v>
      </c>
      <c r="B140" s="31" t="s">
        <v>198</v>
      </c>
      <c r="C140" s="32"/>
      <c r="D140" s="32"/>
      <c r="E140" s="32"/>
      <c r="F140" s="32"/>
      <c r="G140" s="33"/>
      <c r="J140" s="54"/>
      <c r="K140" s="54"/>
    </row>
    <row r="141" spans="1:11" s="57" customFormat="1" ht="14.25" hidden="1" x14ac:dyDescent="0.2">
      <c r="A141" s="34" t="s">
        <v>199</v>
      </c>
      <c r="B141" s="85" t="str">
        <f>B22</f>
        <v>APU</v>
      </c>
      <c r="C141" s="90" t="str">
        <f>C22</f>
        <v>RETIRO DE VINILO EXISTENTE</v>
      </c>
      <c r="D141" s="55" t="str">
        <f>D39</f>
        <v>M2</v>
      </c>
      <c r="E141" s="38">
        <f>[1]MEM!H708</f>
        <v>90.78</v>
      </c>
      <c r="F141" s="84">
        <f>F22</f>
        <v>2518</v>
      </c>
      <c r="G141" s="77">
        <f t="shared" ref="G141:G150" si="25">F141*E141</f>
        <v>228584.04</v>
      </c>
      <c r="I141" s="49"/>
      <c r="J141" s="58"/>
    </row>
    <row r="142" spans="1:11" s="57" customFormat="1" ht="14.25" hidden="1" x14ac:dyDescent="0.2">
      <c r="A142" s="34" t="s">
        <v>200</v>
      </c>
      <c r="B142" s="65" t="str">
        <f>B40</f>
        <v>CONST. 18.24</v>
      </c>
      <c r="C142" s="90" t="str">
        <f>C23</f>
        <v>VINILO SOBRE PAÑETE 2 MANOS (LINEAL)</v>
      </c>
      <c r="D142" s="55" t="str">
        <f>D40</f>
        <v>ML</v>
      </c>
      <c r="E142" s="38">
        <f>[1]MEM!H716</f>
        <v>12.5</v>
      </c>
      <c r="F142" s="84">
        <f>F23</f>
        <v>5519</v>
      </c>
      <c r="G142" s="77">
        <f t="shared" si="25"/>
        <v>68987.5</v>
      </c>
      <c r="I142" s="49"/>
      <c r="J142" s="58"/>
    </row>
    <row r="143" spans="1:11" s="57" customFormat="1" ht="14.25" hidden="1" x14ac:dyDescent="0.2">
      <c r="A143" s="34" t="s">
        <v>201</v>
      </c>
      <c r="B143" s="65" t="str">
        <f>B41</f>
        <v>CONST. 18.23</v>
      </c>
      <c r="C143" s="90" t="str">
        <f>C24</f>
        <v>VINILO SOBRE PAÑETE 2 MANOS</v>
      </c>
      <c r="D143" s="55" t="str">
        <f>D41</f>
        <v>M2</v>
      </c>
      <c r="E143" s="38">
        <f>[1]MEM!H718</f>
        <v>90.78</v>
      </c>
      <c r="F143" s="84">
        <f>F24</f>
        <v>8682</v>
      </c>
      <c r="G143" s="77">
        <f t="shared" si="25"/>
        <v>788151.96</v>
      </c>
      <c r="I143" s="49"/>
      <c r="J143" s="58"/>
    </row>
    <row r="144" spans="1:11" s="57" customFormat="1" ht="14.25" hidden="1" x14ac:dyDescent="0.2">
      <c r="A144" s="34" t="s">
        <v>202</v>
      </c>
      <c r="B144" s="65" t="str">
        <f>B42</f>
        <v>APU</v>
      </c>
      <c r="C144" s="90" t="str">
        <f>C25</f>
        <v>RETIRO DEL ESMALTE EN LA CARPINTERIA METALICA</v>
      </c>
      <c r="D144" s="55" t="str">
        <f>D42</f>
        <v>M2</v>
      </c>
      <c r="E144" s="38">
        <f>[1]MEM!H726</f>
        <v>3.6</v>
      </c>
      <c r="F144" s="84">
        <f>F25</f>
        <v>7541</v>
      </c>
      <c r="G144" s="77">
        <f t="shared" si="25"/>
        <v>27147.600000000002</v>
      </c>
      <c r="I144" s="49"/>
      <c r="J144" s="58"/>
    </row>
    <row r="145" spans="1:11" s="57" customFormat="1" ht="14.25" hidden="1" x14ac:dyDescent="0.2">
      <c r="A145" s="34" t="s">
        <v>203</v>
      </c>
      <c r="B145" s="65" t="str">
        <f>B43</f>
        <v>CONST. 18.9</v>
      </c>
      <c r="C145" s="90" t="str">
        <f>C26</f>
        <v>ESMALTE SOBRE LAMINA LLENA</v>
      </c>
      <c r="D145" s="55" t="str">
        <f>D43</f>
        <v>M2</v>
      </c>
      <c r="E145" s="38">
        <f>[1]MEM!H728</f>
        <v>3.6</v>
      </c>
      <c r="F145" s="84">
        <f>F26</f>
        <v>17053</v>
      </c>
      <c r="G145" s="77">
        <f t="shared" si="25"/>
        <v>61390.8</v>
      </c>
      <c r="I145" s="49"/>
      <c r="J145" s="58"/>
    </row>
    <row r="146" spans="1:11" s="57" customFormat="1" ht="14.25" hidden="1" x14ac:dyDescent="0.2">
      <c r="A146" s="34" t="s">
        <v>204</v>
      </c>
      <c r="B146" s="65" t="str">
        <f>B45</f>
        <v>CONST. 18.12</v>
      </c>
      <c r="C146" s="90" t="str">
        <f>C28</f>
        <v>ESMALTE SOBRE MARCOS LAMINA</v>
      </c>
      <c r="D146" s="55" t="str">
        <f>D45</f>
        <v>ML</v>
      </c>
      <c r="E146" s="38">
        <f>[1]MEM!H730</f>
        <v>1.8</v>
      </c>
      <c r="F146" s="84">
        <f>F28</f>
        <v>6759</v>
      </c>
      <c r="G146" s="77">
        <f t="shared" si="25"/>
        <v>12166.2</v>
      </c>
      <c r="I146" s="49"/>
      <c r="J146" s="58"/>
    </row>
    <row r="147" spans="1:11" s="57" customFormat="1" ht="14.25" hidden="1" x14ac:dyDescent="0.2">
      <c r="A147" s="34" t="s">
        <v>205</v>
      </c>
      <c r="B147" s="35" t="str">
        <f>B48</f>
        <v>CONST. 12.3</v>
      </c>
      <c r="C147" s="64" t="str">
        <f>C48</f>
        <v>SALIDA LÁMPARA TOMA EMT COMPLETA</v>
      </c>
      <c r="D147" s="35" t="str">
        <f>D48</f>
        <v>UND</v>
      </c>
      <c r="E147" s="38">
        <f>[1]MEM!H732</f>
        <v>10</v>
      </c>
      <c r="F147" s="39">
        <f>F48</f>
        <v>78495</v>
      </c>
      <c r="G147" s="77">
        <f t="shared" si="25"/>
        <v>784950</v>
      </c>
      <c r="I147" s="49"/>
      <c r="J147" s="58"/>
    </row>
    <row r="148" spans="1:11" s="57" customFormat="1" ht="14.25" hidden="1" x14ac:dyDescent="0.2">
      <c r="A148" s="34" t="s">
        <v>206</v>
      </c>
      <c r="B148" s="91" t="str">
        <f>B129</f>
        <v>CONST. 12.9</v>
      </c>
      <c r="C148" s="91" t="str">
        <f>C129</f>
        <v>SALIDA TOMA DOBLE PVC COMPLETA</v>
      </c>
      <c r="D148" s="55" t="str">
        <f>D129</f>
        <v>UND</v>
      </c>
      <c r="E148" s="38">
        <f>[1]MEM!H734</f>
        <v>10</v>
      </c>
      <c r="F148" s="84">
        <f>F129</f>
        <v>64383</v>
      </c>
      <c r="G148" s="77">
        <f t="shared" si="25"/>
        <v>643830</v>
      </c>
      <c r="I148" s="49"/>
      <c r="J148" s="58"/>
    </row>
    <row r="149" spans="1:11" s="57" customFormat="1" ht="14.25" hidden="1" x14ac:dyDescent="0.2">
      <c r="A149" s="34" t="s">
        <v>207</v>
      </c>
      <c r="B149" s="90" t="str">
        <f>B72</f>
        <v>CONST. 1.34</v>
      </c>
      <c r="C149" s="90" t="str">
        <f>C72</f>
        <v>DESMONTE DE CUBIERTAS (ASBESTO CEMENTO)</v>
      </c>
      <c r="D149" s="85" t="str">
        <f>D72</f>
        <v>M2</v>
      </c>
      <c r="E149" s="92">
        <f>[1]MEM!H736</f>
        <v>60</v>
      </c>
      <c r="F149" s="87">
        <f>F72</f>
        <v>13915</v>
      </c>
      <c r="G149" s="77">
        <f t="shared" si="25"/>
        <v>834900</v>
      </c>
      <c r="I149" s="49"/>
      <c r="J149" s="58"/>
    </row>
    <row r="150" spans="1:11" s="57" customFormat="1" ht="14.25" hidden="1" x14ac:dyDescent="0.2">
      <c r="A150" s="34" t="s">
        <v>208</v>
      </c>
      <c r="B150" s="50" t="s">
        <v>118</v>
      </c>
      <c r="C150" s="90" t="str">
        <f>C74</f>
        <v>TEJA TERMOACUSTICA</v>
      </c>
      <c r="D150" s="55" t="s">
        <v>19</v>
      </c>
      <c r="E150" s="38">
        <f>[1]MEM!H738</f>
        <v>60</v>
      </c>
      <c r="F150" s="84">
        <f>F74</f>
        <v>58666</v>
      </c>
      <c r="G150" s="77">
        <f t="shared" si="25"/>
        <v>3519960</v>
      </c>
      <c r="I150" s="49"/>
      <c r="J150" s="58"/>
    </row>
    <row r="151" spans="1:11" s="57" customFormat="1" ht="14.25" hidden="1" x14ac:dyDescent="0.2">
      <c r="A151" s="30" t="s">
        <v>209</v>
      </c>
      <c r="B151" s="31" t="s">
        <v>143</v>
      </c>
      <c r="C151" s="32"/>
      <c r="D151" s="32"/>
      <c r="E151" s="32"/>
      <c r="F151" s="32"/>
      <c r="G151" s="33"/>
      <c r="I151" s="49"/>
    </row>
    <row r="152" spans="1:11" s="48" customFormat="1" ht="14.25" hidden="1" x14ac:dyDescent="0.2">
      <c r="A152" s="34" t="s">
        <v>210</v>
      </c>
      <c r="B152" s="35" t="s">
        <v>17</v>
      </c>
      <c r="C152" s="93" t="s">
        <v>211</v>
      </c>
      <c r="D152" s="35" t="s">
        <v>19</v>
      </c>
      <c r="E152" s="38">
        <f>[1]MEM!H741</f>
        <v>2</v>
      </c>
      <c r="F152" s="78">
        <f>'[1]1.1'!G819</f>
        <v>212261</v>
      </c>
      <c r="G152" s="77">
        <f t="shared" ref="G152:G153" si="26">F152*E152</f>
        <v>424522</v>
      </c>
      <c r="I152" s="49"/>
    </row>
    <row r="153" spans="1:11" s="48" customFormat="1" ht="14.25" hidden="1" x14ac:dyDescent="0.2">
      <c r="A153" s="34" t="s">
        <v>212</v>
      </c>
      <c r="B153" s="35" t="s">
        <v>144</v>
      </c>
      <c r="C153" s="64" t="str">
        <f>C97</f>
        <v>DEMARCACIÓN CON PINTURA TIPO TRÁFICO E=0.10 M</v>
      </c>
      <c r="D153" s="35" t="s">
        <v>35</v>
      </c>
      <c r="E153" s="38">
        <f>[1]MEM!H743</f>
        <v>390</v>
      </c>
      <c r="F153" s="78">
        <f>F97</f>
        <v>3319</v>
      </c>
      <c r="G153" s="77">
        <f t="shared" si="26"/>
        <v>1294410</v>
      </c>
      <c r="I153" s="49"/>
    </row>
    <row r="154" spans="1:11" s="48" customFormat="1" ht="14.25" hidden="1" x14ac:dyDescent="0.2">
      <c r="A154" s="30" t="s">
        <v>213</v>
      </c>
      <c r="B154" s="45" t="s">
        <v>130</v>
      </c>
      <c r="C154" s="46"/>
      <c r="D154" s="46"/>
      <c r="E154" s="46"/>
      <c r="F154" s="46"/>
      <c r="G154" s="47"/>
      <c r="I154" s="49"/>
      <c r="J154" s="81"/>
      <c r="K154" s="81"/>
    </row>
    <row r="155" spans="1:11" s="48" customFormat="1" ht="14.25" hidden="1" x14ac:dyDescent="0.2">
      <c r="A155" s="34" t="s">
        <v>214</v>
      </c>
      <c r="B155" s="50" t="s">
        <v>17</v>
      </c>
      <c r="C155" s="51" t="str">
        <f>C51</f>
        <v>RETIRO E INSTALACION DE MALLA ESLABONADA CAL.10</v>
      </c>
      <c r="D155" s="55" t="str">
        <f>D51</f>
        <v>M2</v>
      </c>
      <c r="E155" s="63">
        <f>[1]MEM!H746</f>
        <v>10</v>
      </c>
      <c r="F155" s="78">
        <f>F51</f>
        <v>58013</v>
      </c>
      <c r="G155" s="77">
        <f t="shared" ref="G155:G156" si="27">F155*E155</f>
        <v>580130</v>
      </c>
      <c r="I155" s="49"/>
      <c r="J155" s="81"/>
      <c r="K155" s="81"/>
    </row>
    <row r="156" spans="1:11" s="48" customFormat="1" ht="14.25" hidden="1" x14ac:dyDescent="0.2">
      <c r="A156" s="34" t="s">
        <v>215</v>
      </c>
      <c r="B156" s="50" t="str">
        <f>B52</f>
        <v>APU</v>
      </c>
      <c r="C156" s="51" t="str">
        <f>C52</f>
        <v>SUMINISTRO E INSTALACION DE ALAMBRE DE PUA N.12</v>
      </c>
      <c r="D156" s="55" t="str">
        <f>D52</f>
        <v>ML</v>
      </c>
      <c r="E156" s="63">
        <f>[1]MEM!H748</f>
        <v>135</v>
      </c>
      <c r="F156" s="78">
        <f>F52</f>
        <v>6568</v>
      </c>
      <c r="G156" s="77">
        <f t="shared" si="27"/>
        <v>886680</v>
      </c>
      <c r="I156" s="49"/>
      <c r="J156" s="81"/>
      <c r="K156" s="81"/>
    </row>
    <row r="157" spans="1:11" s="48" customFormat="1" ht="14.25" hidden="1" x14ac:dyDescent="0.25">
      <c r="A157" s="59" t="s">
        <v>216</v>
      </c>
      <c r="B157" s="60"/>
      <c r="C157" s="60"/>
      <c r="D157" s="60"/>
      <c r="E157" s="60"/>
      <c r="F157" s="61"/>
      <c r="G157" s="94">
        <f>SUM(G155:G156,G152:G153,G141:G150,G133:G139,G118:G131,G112:G116)</f>
        <v>63514997.219953761</v>
      </c>
      <c r="I157" s="51"/>
    </row>
    <row r="158" spans="1:11" s="53" customFormat="1" ht="25.5" customHeight="1" x14ac:dyDescent="0.25">
      <c r="A158" s="26">
        <v>2</v>
      </c>
      <c r="B158" s="27" t="s">
        <v>217</v>
      </c>
      <c r="C158" s="28"/>
      <c r="D158" s="28"/>
      <c r="E158" s="28"/>
      <c r="F158" s="28"/>
      <c r="G158" s="29"/>
      <c r="J158" s="54"/>
      <c r="K158" s="54"/>
    </row>
    <row r="159" spans="1:11" s="53" customFormat="1" x14ac:dyDescent="0.25">
      <c r="A159" s="30" t="s">
        <v>73</v>
      </c>
      <c r="B159" s="31" t="s">
        <v>26</v>
      </c>
      <c r="C159" s="32"/>
      <c r="D159" s="32"/>
      <c r="E159" s="32"/>
      <c r="F159" s="32"/>
      <c r="G159" s="33"/>
      <c r="J159" s="54"/>
      <c r="K159" s="54"/>
    </row>
    <row r="160" spans="1:11" s="57" customFormat="1" ht="30" customHeight="1" x14ac:dyDescent="0.2">
      <c r="A160" s="85" t="s">
        <v>74</v>
      </c>
      <c r="B160" s="85" t="str">
        <f>B114</f>
        <v>APU</v>
      </c>
      <c r="C160" s="51" t="str">
        <f>C114</f>
        <v>SUMINISTRO E INSTALACION DE RODADEROS EN FIBRA DE VIDRIO DE COLOR DE 2.4M</v>
      </c>
      <c r="D160" s="85" t="str">
        <f>D114</f>
        <v>UND</v>
      </c>
      <c r="E160" s="95">
        <v>1</v>
      </c>
      <c r="F160" s="96">
        <f>F114</f>
        <v>643091</v>
      </c>
      <c r="G160" s="52">
        <f t="shared" ref="G160:G163" si="28">F160*E160</f>
        <v>643091</v>
      </c>
      <c r="I160" s="49"/>
    </row>
    <row r="161" spans="1:11" s="57" customFormat="1" ht="30" customHeight="1" x14ac:dyDescent="0.2">
      <c r="A161" s="85" t="s">
        <v>75</v>
      </c>
      <c r="B161" s="50" t="s">
        <v>17</v>
      </c>
      <c r="C161" s="51" t="s">
        <v>218</v>
      </c>
      <c r="D161" s="35" t="s">
        <v>9</v>
      </c>
      <c r="E161" s="38">
        <v>1</v>
      </c>
      <c r="F161" s="78">
        <f>'[1]1.1'!G862</f>
        <v>673985</v>
      </c>
      <c r="G161" s="52">
        <f t="shared" si="28"/>
        <v>673985</v>
      </c>
      <c r="I161" s="49"/>
    </row>
    <row r="162" spans="1:11" s="57" customFormat="1" ht="30" customHeight="1" x14ac:dyDescent="0.2">
      <c r="A162" s="85" t="s">
        <v>76</v>
      </c>
      <c r="B162" s="50" t="s">
        <v>17</v>
      </c>
      <c r="C162" s="51" t="s">
        <v>219</v>
      </c>
      <c r="D162" s="83" t="s">
        <v>9</v>
      </c>
      <c r="E162" s="38">
        <v>1</v>
      </c>
      <c r="F162" s="84">
        <f>'[1]1.1'!G905</f>
        <v>117650</v>
      </c>
      <c r="G162" s="52">
        <f t="shared" si="28"/>
        <v>117650</v>
      </c>
      <c r="I162" s="49"/>
    </row>
    <row r="163" spans="1:11" s="48" customFormat="1" ht="14.25" x14ac:dyDescent="0.2">
      <c r="A163" s="85" t="s">
        <v>77</v>
      </c>
      <c r="B163" s="85" t="str">
        <f>B116</f>
        <v>APU</v>
      </c>
      <c r="C163" s="51" t="str">
        <f>C116</f>
        <v>AJUSTE Y PINTURA GENERAL DEL PARQUE</v>
      </c>
      <c r="D163" s="85" t="str">
        <f>D116</f>
        <v>GLB</v>
      </c>
      <c r="E163" s="38">
        <v>1</v>
      </c>
      <c r="F163" s="78">
        <f>F116</f>
        <v>1659734</v>
      </c>
      <c r="G163" s="52">
        <f t="shared" si="28"/>
        <v>1659734</v>
      </c>
      <c r="I163" s="49"/>
    </row>
    <row r="164" spans="1:11" s="53" customFormat="1" x14ac:dyDescent="0.25">
      <c r="A164" s="30" t="s">
        <v>89</v>
      </c>
      <c r="B164" s="31" t="s">
        <v>44</v>
      </c>
      <c r="C164" s="32"/>
      <c r="D164" s="32"/>
      <c r="E164" s="32"/>
      <c r="F164" s="32"/>
      <c r="G164" s="33"/>
      <c r="J164" s="54"/>
      <c r="K164" s="54"/>
    </row>
    <row r="165" spans="1:11" s="57" customFormat="1" ht="14.25" x14ac:dyDescent="0.2">
      <c r="A165" s="34" t="s">
        <v>91</v>
      </c>
      <c r="B165" s="85" t="str">
        <f>B72</f>
        <v>CONST. 1.34</v>
      </c>
      <c r="C165" s="51" t="str">
        <f>C72</f>
        <v>DESMONTE DE CUBIERTAS (ASBESTO CEMENTO)</v>
      </c>
      <c r="D165" s="85" t="str">
        <f>D72</f>
        <v>M2</v>
      </c>
      <c r="E165" s="38">
        <f>[1]MEM!H761</f>
        <v>432</v>
      </c>
      <c r="F165" s="84">
        <f>F72</f>
        <v>13915</v>
      </c>
      <c r="G165" s="52">
        <f t="shared" ref="G165:G175" si="29">F165*E165</f>
        <v>6011280</v>
      </c>
      <c r="I165" s="49"/>
      <c r="J165" s="58"/>
    </row>
    <row r="166" spans="1:11" s="57" customFormat="1" ht="14.25" x14ac:dyDescent="0.2">
      <c r="A166" s="34" t="s">
        <v>93</v>
      </c>
      <c r="B166" s="65" t="str">
        <f>B90</f>
        <v>CONST. 16.3</v>
      </c>
      <c r="C166" s="51" t="str">
        <f>C73</f>
        <v>CABALLETE CUBIERTA TERMOACÚSTICA</v>
      </c>
      <c r="D166" s="85" t="str">
        <f>D73</f>
        <v>ML</v>
      </c>
      <c r="E166" s="38">
        <f>[1]MEM!H763</f>
        <v>36</v>
      </c>
      <c r="F166" s="84">
        <f>F73</f>
        <v>68087</v>
      </c>
      <c r="G166" s="52">
        <f t="shared" si="29"/>
        <v>2451132</v>
      </c>
      <c r="I166" s="49"/>
      <c r="J166" s="58"/>
    </row>
    <row r="167" spans="1:11" s="57" customFormat="1" ht="14.25" x14ac:dyDescent="0.2">
      <c r="A167" s="34" t="s">
        <v>95</v>
      </c>
      <c r="B167" s="65" t="str">
        <f>B91</f>
        <v>CONST. 16.8</v>
      </c>
      <c r="C167" s="51" t="str">
        <f>C74</f>
        <v>TEJA TERMOACUSTICA</v>
      </c>
      <c r="D167" s="85" t="str">
        <f>D74</f>
        <v>M2</v>
      </c>
      <c r="E167" s="38">
        <f>[1]MEM!H765</f>
        <v>432</v>
      </c>
      <c r="F167" s="84">
        <f>F74</f>
        <v>58666</v>
      </c>
      <c r="G167" s="52">
        <f t="shared" si="29"/>
        <v>25343712</v>
      </c>
      <c r="I167" s="49"/>
      <c r="J167" s="58"/>
    </row>
    <row r="168" spans="1:11" s="57" customFormat="1" ht="14.25" x14ac:dyDescent="0.2">
      <c r="A168" s="34" t="s">
        <v>220</v>
      </c>
      <c r="B168" s="65" t="str">
        <f>B93</f>
        <v>URB. 5.7</v>
      </c>
      <c r="C168" s="51" t="str">
        <f>C76</f>
        <v>RETIRO DE VINILO EXISTENTE</v>
      </c>
      <c r="D168" s="85" t="str">
        <f>D76</f>
        <v>M2</v>
      </c>
      <c r="E168" s="38">
        <f>[1]MEM!H767</f>
        <v>439.19</v>
      </c>
      <c r="F168" s="84">
        <f>F76</f>
        <v>2518</v>
      </c>
      <c r="G168" s="52">
        <f t="shared" si="29"/>
        <v>1105880.42</v>
      </c>
      <c r="I168" s="49"/>
      <c r="J168" s="58"/>
    </row>
    <row r="169" spans="1:11" s="57" customFormat="1" ht="14.25" x14ac:dyDescent="0.2">
      <c r="A169" s="34" t="s">
        <v>221</v>
      </c>
      <c r="B169" s="65" t="str">
        <f>B94</f>
        <v>CONST. 4.22</v>
      </c>
      <c r="C169" s="51" t="str">
        <f>C77</f>
        <v>VINILO SOBRE PAÑETE 2 MANOS (LINEAL)</v>
      </c>
      <c r="D169" s="85" t="str">
        <f>D77</f>
        <v>ML</v>
      </c>
      <c r="E169" s="38">
        <f>[1]MEM!H781</f>
        <v>11.5</v>
      </c>
      <c r="F169" s="84">
        <f>F77</f>
        <v>5519</v>
      </c>
      <c r="G169" s="52">
        <f t="shared" si="29"/>
        <v>63468.5</v>
      </c>
      <c r="I169" s="49"/>
      <c r="J169" s="58"/>
    </row>
    <row r="170" spans="1:11" s="48" customFormat="1" ht="14.25" x14ac:dyDescent="0.2">
      <c r="A170" s="34" t="s">
        <v>222</v>
      </c>
      <c r="B170" s="85" t="str">
        <f>B121</f>
        <v>APU</v>
      </c>
      <c r="C170" s="51" t="str">
        <f>C121</f>
        <v>RETIRO DEL ESMALTE EN LA CARPINTERIA METALICA</v>
      </c>
      <c r="D170" s="85" t="str">
        <f>D121</f>
        <v>M2</v>
      </c>
      <c r="E170" s="95">
        <f>[1]MEM!H786</f>
        <v>21.06</v>
      </c>
      <c r="F170" s="87">
        <f>F121</f>
        <v>7541</v>
      </c>
      <c r="G170" s="52">
        <f t="shared" si="29"/>
        <v>158813.46</v>
      </c>
      <c r="I170" s="49"/>
    </row>
    <row r="171" spans="1:11" s="48" customFormat="1" ht="14.25" x14ac:dyDescent="0.2">
      <c r="A171" s="34" t="s">
        <v>223</v>
      </c>
      <c r="B171" s="50" t="s">
        <v>118</v>
      </c>
      <c r="C171" s="51" t="str">
        <f>C123</f>
        <v>ESMALTE SOBRE VENTANA (2 CARAS)</v>
      </c>
      <c r="D171" s="35" t="s">
        <v>19</v>
      </c>
      <c r="E171" s="38">
        <f>[1]MEM!H790</f>
        <v>57.339999999999996</v>
      </c>
      <c r="F171" s="78">
        <f>F123</f>
        <v>3333</v>
      </c>
      <c r="G171" s="52">
        <f t="shared" si="29"/>
        <v>191114.22</v>
      </c>
      <c r="I171" s="49"/>
    </row>
    <row r="172" spans="1:11" s="48" customFormat="1" ht="14.25" x14ac:dyDescent="0.2">
      <c r="A172" s="34" t="s">
        <v>224</v>
      </c>
      <c r="B172" s="51" t="str">
        <f>B122</f>
        <v>CONST. 18.9</v>
      </c>
      <c r="C172" s="51" t="str">
        <f>C122</f>
        <v>ESMALTE SOBRE LAMINA LLENA</v>
      </c>
      <c r="D172" s="85" t="str">
        <f>D122</f>
        <v>M2</v>
      </c>
      <c r="E172" s="38">
        <f>[1]MEM!H798</f>
        <v>10.53</v>
      </c>
      <c r="F172" s="78">
        <f>F122</f>
        <v>17053</v>
      </c>
      <c r="G172" s="52">
        <f t="shared" si="29"/>
        <v>179568.09</v>
      </c>
      <c r="I172" s="49"/>
    </row>
    <row r="173" spans="1:11" s="48" customFormat="1" ht="14.25" x14ac:dyDescent="0.2">
      <c r="A173" s="34" t="s">
        <v>225</v>
      </c>
      <c r="B173" s="86" t="str">
        <f>B129</f>
        <v>CONST. 12.9</v>
      </c>
      <c r="C173" s="88" t="str">
        <f>C129</f>
        <v>SALIDA TOMA DOBLE PVC COMPLETA</v>
      </c>
      <c r="D173" s="86" t="str">
        <f>D129</f>
        <v>UND</v>
      </c>
      <c r="E173" s="38">
        <f>[1]MEM!H802</f>
        <v>15</v>
      </c>
      <c r="F173" s="78">
        <f>F129</f>
        <v>64383</v>
      </c>
      <c r="G173" s="52">
        <f t="shared" si="29"/>
        <v>965745</v>
      </c>
      <c r="I173" s="49"/>
    </row>
    <row r="174" spans="1:11" s="48" customFormat="1" ht="14.25" x14ac:dyDescent="0.2">
      <c r="A174" s="34" t="s">
        <v>226</v>
      </c>
      <c r="B174" s="86" t="str">
        <f t="shared" ref="B174:D175" si="30">B84</f>
        <v>APU</v>
      </c>
      <c r="C174" s="88" t="str">
        <f t="shared" si="30"/>
        <v>CIELO RASO PLANO PVC</v>
      </c>
      <c r="D174" s="86" t="str">
        <f t="shared" si="30"/>
        <v>M2</v>
      </c>
      <c r="E174" s="38">
        <f>[1]MEM!H804</f>
        <v>36</v>
      </c>
      <c r="F174" s="78">
        <f>'[1]1.1'!G692</f>
        <v>69383.499848912892</v>
      </c>
      <c r="G174" s="52">
        <f t="shared" si="29"/>
        <v>2497805.9945608643</v>
      </c>
      <c r="I174" s="49">
        <v>2111976</v>
      </c>
    </row>
    <row r="175" spans="1:11" s="48" customFormat="1" ht="25.5" x14ac:dyDescent="0.2">
      <c r="A175" s="34" t="s">
        <v>227</v>
      </c>
      <c r="B175" s="86" t="str">
        <f t="shared" si="30"/>
        <v>APU</v>
      </c>
      <c r="C175" s="91" t="str">
        <f t="shared" si="30"/>
        <v>SUMINISTRO E INSTALACION DE AIRE ACONDICIONADO 12000BTU</v>
      </c>
      <c r="D175" s="86" t="str">
        <f t="shared" si="30"/>
        <v>UND</v>
      </c>
      <c r="E175" s="38">
        <f>[1]MEM!H806</f>
        <v>1</v>
      </c>
      <c r="F175" s="78">
        <f>F85</f>
        <v>2292895</v>
      </c>
      <c r="G175" s="52">
        <f t="shared" si="29"/>
        <v>2292895</v>
      </c>
      <c r="I175" s="49"/>
    </row>
    <row r="176" spans="1:11" s="53" customFormat="1" x14ac:dyDescent="0.25">
      <c r="A176" s="30" t="s">
        <v>96</v>
      </c>
      <c r="B176" s="31" t="s">
        <v>64</v>
      </c>
      <c r="C176" s="32"/>
      <c r="D176" s="32"/>
      <c r="E176" s="32"/>
      <c r="F176" s="32"/>
      <c r="G176" s="33"/>
      <c r="J176" s="54"/>
      <c r="K176" s="54"/>
    </row>
    <row r="177" spans="1:11" s="57" customFormat="1" ht="14.25" x14ac:dyDescent="0.2">
      <c r="A177" s="34" t="s">
        <v>98</v>
      </c>
      <c r="B177" s="85" t="str">
        <f t="shared" ref="B177:D178" si="31">B76</f>
        <v>APU</v>
      </c>
      <c r="C177" s="51" t="str">
        <f t="shared" si="31"/>
        <v>RETIRO DE VINILO EXISTENTE</v>
      </c>
      <c r="D177" s="85" t="str">
        <f t="shared" si="31"/>
        <v>M2</v>
      </c>
      <c r="E177" s="95">
        <f>[1]MEM!H809</f>
        <v>25.52</v>
      </c>
      <c r="F177" s="87">
        <f>F76</f>
        <v>2518</v>
      </c>
      <c r="G177" s="97">
        <f t="shared" ref="G177:G183" si="32">F177*E177</f>
        <v>64259.360000000001</v>
      </c>
      <c r="I177" s="49"/>
      <c r="J177" s="58"/>
    </row>
    <row r="178" spans="1:11" s="57" customFormat="1" ht="14.25" x14ac:dyDescent="0.2">
      <c r="A178" s="34" t="s">
        <v>99</v>
      </c>
      <c r="B178" s="85" t="str">
        <f t="shared" si="31"/>
        <v>CONST. 18.24</v>
      </c>
      <c r="C178" s="51" t="str">
        <f t="shared" si="31"/>
        <v>VINILO SOBRE PAÑETE 2 MANOS (LINEAL)</v>
      </c>
      <c r="D178" s="85" t="str">
        <f t="shared" si="31"/>
        <v>ML</v>
      </c>
      <c r="E178" s="38">
        <f>[1]MEM!H813</f>
        <v>25.52</v>
      </c>
      <c r="F178" s="87">
        <f>F77</f>
        <v>5519</v>
      </c>
      <c r="G178" s="97">
        <f t="shared" si="32"/>
        <v>140844.88</v>
      </c>
      <c r="I178" s="49"/>
      <c r="J178" s="58"/>
    </row>
    <row r="179" spans="1:11" s="57" customFormat="1" ht="14.25" x14ac:dyDescent="0.2">
      <c r="A179" s="34" t="s">
        <v>100</v>
      </c>
      <c r="B179" s="85" t="str">
        <f>B121</f>
        <v>APU</v>
      </c>
      <c r="C179" s="51" t="str">
        <f>C121</f>
        <v>RETIRO DEL ESMALTE EN LA CARPINTERIA METALICA</v>
      </c>
      <c r="D179" s="85" t="str">
        <f>D121</f>
        <v>M2</v>
      </c>
      <c r="E179" s="38">
        <f>[1]MEM!H817</f>
        <v>39.74</v>
      </c>
      <c r="F179" s="87">
        <f>F121</f>
        <v>7541</v>
      </c>
      <c r="G179" s="97">
        <f t="shared" si="32"/>
        <v>299679.34000000003</v>
      </c>
      <c r="I179" s="49"/>
      <c r="J179" s="58"/>
    </row>
    <row r="180" spans="1:11" s="57" customFormat="1" ht="14.25" x14ac:dyDescent="0.2">
      <c r="A180" s="34" t="s">
        <v>101</v>
      </c>
      <c r="B180" s="98" t="str">
        <f>B123</f>
        <v>APU</v>
      </c>
      <c r="C180" s="51" t="str">
        <f>C123</f>
        <v>ESMALTE SOBRE VENTANA (2 CARAS)</v>
      </c>
      <c r="D180" s="99" t="str">
        <f>D123</f>
        <v>M2</v>
      </c>
      <c r="E180" s="63">
        <f>[1]MEM!H823</f>
        <v>0.81</v>
      </c>
      <c r="F180" s="87">
        <f>F123</f>
        <v>3333</v>
      </c>
      <c r="G180" s="97">
        <f t="shared" si="32"/>
        <v>2699.73</v>
      </c>
      <c r="I180" s="49"/>
      <c r="J180" s="58"/>
    </row>
    <row r="181" spans="1:11" s="48" customFormat="1" ht="14.25" x14ac:dyDescent="0.2">
      <c r="A181" s="34" t="s">
        <v>102</v>
      </c>
      <c r="B181" s="51" t="str">
        <f>B122</f>
        <v>CONST. 18.9</v>
      </c>
      <c r="C181" s="51" t="str">
        <f>C122</f>
        <v>ESMALTE SOBRE LAMINA LLENA</v>
      </c>
      <c r="D181" s="85" t="str">
        <f>D122</f>
        <v>M2</v>
      </c>
      <c r="E181" s="38">
        <f>[1]MEM!H825</f>
        <v>19.87</v>
      </c>
      <c r="F181" s="87">
        <f>F122</f>
        <v>17053</v>
      </c>
      <c r="G181" s="97">
        <f t="shared" si="32"/>
        <v>338843.11000000004</v>
      </c>
      <c r="I181" s="49"/>
    </row>
    <row r="182" spans="1:11" s="48" customFormat="1" ht="25.5" x14ac:dyDescent="0.2">
      <c r="A182" s="34" t="s">
        <v>228</v>
      </c>
      <c r="B182" s="65" t="s">
        <v>229</v>
      </c>
      <c r="C182" s="51" t="s">
        <v>230</v>
      </c>
      <c r="D182" s="85" t="s">
        <v>9</v>
      </c>
      <c r="E182" s="38">
        <f>[1]MEM!H831</f>
        <v>3</v>
      </c>
      <c r="F182" s="87">
        <v>722431</v>
      </c>
      <c r="G182" s="97">
        <f t="shared" si="32"/>
        <v>2167293</v>
      </c>
      <c r="I182" s="49"/>
    </row>
    <row r="183" spans="1:11" s="48" customFormat="1" ht="14.25" x14ac:dyDescent="0.2">
      <c r="A183" s="34" t="s">
        <v>231</v>
      </c>
      <c r="B183" s="65" t="s">
        <v>232</v>
      </c>
      <c r="C183" s="51" t="s">
        <v>233</v>
      </c>
      <c r="D183" s="85" t="s">
        <v>9</v>
      </c>
      <c r="E183" s="38">
        <f>[1]MEM!H833</f>
        <v>1</v>
      </c>
      <c r="F183" s="87">
        <v>66620</v>
      </c>
      <c r="G183" s="97">
        <f t="shared" si="32"/>
        <v>66620</v>
      </c>
      <c r="I183" s="49"/>
    </row>
    <row r="184" spans="1:11" s="48" customFormat="1" ht="14.25" x14ac:dyDescent="0.2">
      <c r="A184" s="30" t="s">
        <v>234</v>
      </c>
      <c r="B184" s="45" t="s">
        <v>130</v>
      </c>
      <c r="C184" s="46"/>
      <c r="D184" s="46"/>
      <c r="E184" s="46"/>
      <c r="F184" s="46"/>
      <c r="G184" s="47"/>
      <c r="I184" s="49"/>
      <c r="J184" s="81"/>
      <c r="K184" s="81"/>
    </row>
    <row r="185" spans="1:11" s="48" customFormat="1" ht="38.25" x14ac:dyDescent="0.2">
      <c r="A185" s="34" t="s">
        <v>235</v>
      </c>
      <c r="B185" s="50" t="str">
        <f t="shared" ref="B185:D189" si="33">B90</f>
        <v>CONST. 16.3</v>
      </c>
      <c r="C185" s="51" t="str">
        <f t="shared" si="33"/>
        <v>EXCAVACIÓN MANUAL EN MATERIAL COMÚN H=0.0-2.0 M (INCLUYE RETIRO DE SOBRANTES A UNA DISTANCIA MENOR DE 5 KM)</v>
      </c>
      <c r="D185" s="55" t="str">
        <f t="shared" si="33"/>
        <v>M3</v>
      </c>
      <c r="E185" s="63">
        <f>[1]MEM!H836</f>
        <v>51.25</v>
      </c>
      <c r="F185" s="78">
        <f>F90</f>
        <v>33159</v>
      </c>
      <c r="G185" s="52">
        <f t="shared" ref="G185:G189" si="34">F185*E185</f>
        <v>1699398.75</v>
      </c>
      <c r="I185" s="49"/>
      <c r="J185" s="81"/>
      <c r="K185" s="81"/>
    </row>
    <row r="186" spans="1:11" s="48" customFormat="1" ht="25.5" x14ac:dyDescent="0.2">
      <c r="A186" s="34" t="s">
        <v>236</v>
      </c>
      <c r="B186" s="50" t="str">
        <f t="shared" si="33"/>
        <v>CONST. 16.8</v>
      </c>
      <c r="C186" s="51" t="str">
        <f t="shared" si="33"/>
        <v>RELLENO EN RECEBO COMÚN COMPACTADO MECÁNICAMENTE</v>
      </c>
      <c r="D186" s="55" t="str">
        <f t="shared" si="33"/>
        <v>M3</v>
      </c>
      <c r="E186" s="63">
        <f>[1]MEM!H839</f>
        <v>51.25</v>
      </c>
      <c r="F186" s="78">
        <f>F91</f>
        <v>95806</v>
      </c>
      <c r="G186" s="52">
        <f t="shared" si="34"/>
        <v>4910057.5</v>
      </c>
      <c r="I186" s="49"/>
      <c r="J186" s="81"/>
      <c r="K186" s="81"/>
    </row>
    <row r="187" spans="1:11" s="48" customFormat="1" ht="14.25" x14ac:dyDescent="0.2">
      <c r="A187" s="34" t="s">
        <v>237</v>
      </c>
      <c r="B187" s="50" t="str">
        <f t="shared" si="33"/>
        <v>URB. 5.1</v>
      </c>
      <c r="C187" s="51" t="str">
        <f t="shared" si="33"/>
        <v>ADOQUÍN DE ARCILLA 20X10X6CM</v>
      </c>
      <c r="D187" s="55" t="str">
        <f t="shared" si="33"/>
        <v>M2</v>
      </c>
      <c r="E187" s="63">
        <f>[1]MEM!H842</f>
        <v>256.22000000000003</v>
      </c>
      <c r="F187" s="78">
        <f>F92</f>
        <v>83752</v>
      </c>
      <c r="G187" s="52">
        <f t="shared" si="34"/>
        <v>21458937.440000001</v>
      </c>
      <c r="I187" s="49"/>
      <c r="J187" s="81"/>
      <c r="K187" s="81"/>
    </row>
    <row r="188" spans="1:11" s="48" customFormat="1" ht="14.25" customHeight="1" x14ac:dyDescent="0.2">
      <c r="A188" s="34" t="s">
        <v>238</v>
      </c>
      <c r="B188" s="50" t="str">
        <f t="shared" si="33"/>
        <v>URB. 5.7</v>
      </c>
      <c r="C188" s="51" t="str">
        <f t="shared" si="33"/>
        <v>BORDILLO DE 8X15 CM FUNDIDO EN CONCRETO DE 2500 PSI</v>
      </c>
      <c r="D188" s="55" t="str">
        <f t="shared" si="33"/>
        <v>ML</v>
      </c>
      <c r="E188" s="63">
        <f>[1]MEM!H845</f>
        <v>315.48</v>
      </c>
      <c r="F188" s="78">
        <f>F93</f>
        <v>22090</v>
      </c>
      <c r="G188" s="52">
        <f t="shared" si="34"/>
        <v>6968953.2000000002</v>
      </c>
      <c r="I188" s="49"/>
      <c r="J188" s="81"/>
      <c r="K188" s="81"/>
    </row>
    <row r="189" spans="1:11" s="48" customFormat="1" ht="14.25" x14ac:dyDescent="0.2">
      <c r="A189" s="34" t="s">
        <v>239</v>
      </c>
      <c r="B189" s="50" t="str">
        <f t="shared" si="33"/>
        <v>CONST. 4.22</v>
      </c>
      <c r="C189" s="51" t="str">
        <f t="shared" si="33"/>
        <v>ACERO FIGURADO 60000 PSI</v>
      </c>
      <c r="D189" s="55" t="str">
        <f t="shared" si="33"/>
        <v>KG</v>
      </c>
      <c r="E189" s="63">
        <f>[1]MEM!H850</f>
        <v>530.16</v>
      </c>
      <c r="F189" s="78">
        <f>F94</f>
        <v>8361</v>
      </c>
      <c r="G189" s="52">
        <f t="shared" si="34"/>
        <v>4432667.76</v>
      </c>
      <c r="I189" s="49"/>
      <c r="J189" s="81"/>
      <c r="K189" s="81"/>
    </row>
    <row r="190" spans="1:11" s="57" customFormat="1" ht="14.25" x14ac:dyDescent="0.2">
      <c r="A190" s="30" t="s">
        <v>240</v>
      </c>
      <c r="B190" s="31" t="s">
        <v>143</v>
      </c>
      <c r="C190" s="32"/>
      <c r="D190" s="32"/>
      <c r="E190" s="32"/>
      <c r="F190" s="32"/>
      <c r="G190" s="33"/>
      <c r="I190" s="49"/>
    </row>
    <row r="191" spans="1:11" s="48" customFormat="1" ht="14.25" x14ac:dyDescent="0.2">
      <c r="A191" s="34" t="s">
        <v>241</v>
      </c>
      <c r="B191" s="100" t="str">
        <f>B152</f>
        <v>APU</v>
      </c>
      <c r="C191" s="93" t="str">
        <f>C152</f>
        <v>MALLA PARA ARCO DE MICROFUTBOL</v>
      </c>
      <c r="D191" s="100" t="str">
        <f>D152</f>
        <v>M2</v>
      </c>
      <c r="E191" s="38">
        <f>[1]MEM!H854</f>
        <v>2</v>
      </c>
      <c r="F191" s="78">
        <f>F152</f>
        <v>212261</v>
      </c>
      <c r="G191" s="52">
        <f t="shared" ref="G191" si="35">F191*E191</f>
        <v>424522</v>
      </c>
      <c r="I191" s="49"/>
    </row>
    <row r="192" spans="1:11" s="53" customFormat="1" x14ac:dyDescent="0.25">
      <c r="A192" s="30" t="s">
        <v>242</v>
      </c>
      <c r="B192" s="31" t="s">
        <v>243</v>
      </c>
      <c r="C192" s="32"/>
      <c r="D192" s="32"/>
      <c r="E192" s="32"/>
      <c r="F192" s="32"/>
      <c r="G192" s="33"/>
      <c r="J192" s="54"/>
      <c r="K192" s="54"/>
    </row>
    <row r="193" spans="1:10" s="57" customFormat="1" ht="14.25" x14ac:dyDescent="0.2">
      <c r="A193" s="34" t="s">
        <v>244</v>
      </c>
      <c r="B193" s="85" t="s">
        <v>245</v>
      </c>
      <c r="C193" s="90" t="s">
        <v>246</v>
      </c>
      <c r="D193" s="55" t="s">
        <v>35</v>
      </c>
      <c r="E193" s="38">
        <f>[1]MEM!H857</f>
        <v>18</v>
      </c>
      <c r="F193" s="84">
        <v>6929</v>
      </c>
      <c r="G193" s="77">
        <f t="shared" ref="G193:G199" si="36">F193*E193</f>
        <v>124722</v>
      </c>
      <c r="I193" s="49"/>
      <c r="J193" s="58"/>
    </row>
    <row r="194" spans="1:10" s="57" customFormat="1" ht="14.25" x14ac:dyDescent="0.2">
      <c r="A194" s="34" t="s">
        <v>247</v>
      </c>
      <c r="B194" s="85" t="str">
        <f>B139</f>
        <v>CONST. 14.1</v>
      </c>
      <c r="C194" s="90" t="str">
        <f>C139</f>
        <v>BALDOSA CERÁMICA PARED 20X20, CALIDAD PRIMERA</v>
      </c>
      <c r="D194" s="86" t="str">
        <f>D139</f>
        <v>M2</v>
      </c>
      <c r="E194" s="38">
        <f>[1]MEM!H859</f>
        <v>24</v>
      </c>
      <c r="F194" s="84">
        <f>F139</f>
        <v>67376</v>
      </c>
      <c r="G194" s="77">
        <f t="shared" si="36"/>
        <v>1617024</v>
      </c>
      <c r="I194" s="49"/>
      <c r="J194" s="58"/>
    </row>
    <row r="195" spans="1:10" s="57" customFormat="1" ht="14.25" x14ac:dyDescent="0.2">
      <c r="A195" s="34" t="s">
        <v>248</v>
      </c>
      <c r="B195" s="65" t="s">
        <v>249</v>
      </c>
      <c r="C195" s="90" t="s">
        <v>250</v>
      </c>
      <c r="D195" s="55" t="s">
        <v>19</v>
      </c>
      <c r="E195" s="38">
        <f>[1]MEM!H861</f>
        <v>9</v>
      </c>
      <c r="F195" s="84">
        <v>65013</v>
      </c>
      <c r="G195" s="77">
        <f t="shared" si="36"/>
        <v>585117</v>
      </c>
      <c r="I195" s="49"/>
      <c r="J195" s="58"/>
    </row>
    <row r="196" spans="1:10" s="57" customFormat="1" ht="25.5" x14ac:dyDescent="0.2">
      <c r="A196" s="34" t="s">
        <v>251</v>
      </c>
      <c r="B196" s="65" t="s">
        <v>252</v>
      </c>
      <c r="C196" s="90" t="s">
        <v>253</v>
      </c>
      <c r="D196" s="55" t="s">
        <v>9</v>
      </c>
      <c r="E196" s="38">
        <f>[1]MEM!H863</f>
        <v>1</v>
      </c>
      <c r="F196" s="84">
        <v>227886</v>
      </c>
      <c r="G196" s="77">
        <f t="shared" si="36"/>
        <v>227886</v>
      </c>
      <c r="I196" s="49"/>
      <c r="J196" s="58"/>
    </row>
    <row r="197" spans="1:10" s="57" customFormat="1" ht="14.25" x14ac:dyDescent="0.2">
      <c r="A197" s="34" t="s">
        <v>254</v>
      </c>
      <c r="B197" s="65" t="str">
        <f>B22</f>
        <v>APU</v>
      </c>
      <c r="C197" s="90" t="str">
        <f>C22</f>
        <v>RETIRO DE VINILO EXISTENTE</v>
      </c>
      <c r="D197" s="55" t="str">
        <f>D22</f>
        <v>M2</v>
      </c>
      <c r="E197" s="38">
        <f>[1]MEM!H865</f>
        <v>80</v>
      </c>
      <c r="F197" s="84">
        <f>F22</f>
        <v>2518</v>
      </c>
      <c r="G197" s="77">
        <f t="shared" si="36"/>
        <v>201440</v>
      </c>
      <c r="I197" s="49"/>
      <c r="J197" s="58"/>
    </row>
    <row r="198" spans="1:10" s="57" customFormat="1" ht="14.25" x14ac:dyDescent="0.2">
      <c r="A198" s="34" t="s">
        <v>255</v>
      </c>
      <c r="B198" s="65" t="str">
        <f>B24</f>
        <v>CONST. 18.23</v>
      </c>
      <c r="C198" s="90" t="str">
        <f>C24</f>
        <v>VINILO SOBRE PAÑETE 2 MANOS</v>
      </c>
      <c r="D198" s="55" t="str">
        <f>D24</f>
        <v>M2</v>
      </c>
      <c r="E198" s="38">
        <f>[1]MEM!H867</f>
        <v>80</v>
      </c>
      <c r="F198" s="84">
        <f>F24</f>
        <v>8682</v>
      </c>
      <c r="G198" s="77">
        <f t="shared" si="36"/>
        <v>694560</v>
      </c>
      <c r="I198" s="49"/>
      <c r="J198" s="58"/>
    </row>
    <row r="199" spans="1:10" s="57" customFormat="1" ht="25.5" x14ac:dyDescent="0.2">
      <c r="A199" s="34" t="s">
        <v>256</v>
      </c>
      <c r="B199" s="35" t="s">
        <v>17</v>
      </c>
      <c r="C199" s="69" t="s">
        <v>257</v>
      </c>
      <c r="D199" s="35" t="s">
        <v>9</v>
      </c>
      <c r="E199" s="38">
        <f>[1]MEM!H869</f>
        <v>4</v>
      </c>
      <c r="F199" s="39">
        <f>'[1]1.1'!G948</f>
        <v>45536</v>
      </c>
      <c r="G199" s="77">
        <f t="shared" si="36"/>
        <v>182144</v>
      </c>
      <c r="I199" s="49"/>
      <c r="J199" s="58"/>
    </row>
    <row r="200" spans="1:10" s="48" customFormat="1" ht="14.25" x14ac:dyDescent="0.25">
      <c r="A200" s="66" t="s">
        <v>103</v>
      </c>
      <c r="B200" s="67"/>
      <c r="C200" s="67"/>
      <c r="D200" s="67"/>
      <c r="E200" s="67"/>
      <c r="F200" s="67"/>
      <c r="G200" s="101">
        <f>SUM(G191,G185:G189,G177:G183,G165:G175,G160:G163,G193:G199)</f>
        <v>90963543.754560858</v>
      </c>
      <c r="I200" s="51"/>
    </row>
    <row r="201" spans="1:10" x14ac:dyDescent="0.2">
      <c r="A201" s="102" t="s">
        <v>258</v>
      </c>
      <c r="B201" s="103"/>
      <c r="C201" s="103"/>
      <c r="D201" s="103"/>
      <c r="E201" s="103"/>
      <c r="F201" s="104"/>
      <c r="G201" s="105">
        <f>G200+G109</f>
        <v>215201900.41549563</v>
      </c>
      <c r="H201" s="106">
        <f>215000000*1.3</f>
        <v>279500000</v>
      </c>
    </row>
    <row r="202" spans="1:10" s="111" customFormat="1" ht="12.75" customHeight="1" x14ac:dyDescent="0.2">
      <c r="A202" s="107" t="s">
        <v>259</v>
      </c>
      <c r="B202" s="108"/>
      <c r="C202" s="108"/>
      <c r="D202" s="108"/>
      <c r="E202" s="108"/>
      <c r="F202" s="108"/>
      <c r="G202" s="109"/>
      <c r="H202" s="110"/>
    </row>
    <row r="203" spans="1:10" s="111" customFormat="1" ht="12.75" x14ac:dyDescent="0.2">
      <c r="A203" s="112" t="s">
        <v>260</v>
      </c>
      <c r="B203" s="113"/>
      <c r="C203" s="113"/>
      <c r="D203" s="113"/>
      <c r="E203" s="113"/>
      <c r="F203" s="114">
        <v>0.24</v>
      </c>
      <c r="G203" s="115">
        <f>G201*F203</f>
        <v>51648456.099718951</v>
      </c>
    </row>
    <row r="204" spans="1:10" s="111" customFormat="1" ht="12.75" x14ac:dyDescent="0.2">
      <c r="A204" s="112" t="s">
        <v>261</v>
      </c>
      <c r="B204" s="113"/>
      <c r="C204" s="113"/>
      <c r="D204" s="113"/>
      <c r="E204" s="113"/>
      <c r="F204" s="114">
        <v>0.01</v>
      </c>
      <c r="G204" s="115">
        <f>G201*F204</f>
        <v>2152019.0041549564</v>
      </c>
    </row>
    <row r="205" spans="1:10" s="111" customFormat="1" ht="12.75" x14ac:dyDescent="0.2">
      <c r="A205" s="112" t="s">
        <v>262</v>
      </c>
      <c r="B205" s="113"/>
      <c r="C205" s="113"/>
      <c r="D205" s="113"/>
      <c r="E205" s="113"/>
      <c r="F205" s="114">
        <v>0.05</v>
      </c>
      <c r="G205" s="115">
        <f>G201*F205</f>
        <v>10760095.020774782</v>
      </c>
    </row>
    <row r="206" spans="1:10" s="111" customFormat="1" ht="12.75" x14ac:dyDescent="0.2">
      <c r="A206" s="116" t="s">
        <v>263</v>
      </c>
      <c r="B206" s="117"/>
      <c r="C206" s="117"/>
      <c r="D206" s="117"/>
      <c r="E206" s="117"/>
      <c r="F206" s="117"/>
      <c r="G206" s="118">
        <f>SUM(G203:G205)</f>
        <v>64560570.12464869</v>
      </c>
    </row>
    <row r="207" spans="1:10" s="111" customFormat="1" ht="12.75" x14ac:dyDescent="0.2">
      <c r="A207" s="116" t="s">
        <v>264</v>
      </c>
      <c r="B207" s="117"/>
      <c r="C207" s="117"/>
      <c r="D207" s="117"/>
      <c r="E207" s="117"/>
      <c r="F207" s="117"/>
      <c r="G207" s="118">
        <f>G201+G206</f>
        <v>279762470.54014432</v>
      </c>
    </row>
    <row r="208" spans="1:10" s="111" customFormat="1" ht="12.75" x14ac:dyDescent="0.2">
      <c r="A208" s="107" t="s">
        <v>265</v>
      </c>
      <c r="B208" s="108"/>
      <c r="C208" s="108"/>
      <c r="D208" s="108"/>
      <c r="E208" s="108"/>
      <c r="F208" s="119"/>
      <c r="G208" s="118">
        <v>0.46</v>
      </c>
    </row>
    <row r="209" spans="1:8" s="111" customFormat="1" ht="12.75" x14ac:dyDescent="0.2">
      <c r="A209" s="116" t="s">
        <v>266</v>
      </c>
      <c r="B209" s="117"/>
      <c r="C209" s="117"/>
      <c r="D209" s="117"/>
      <c r="E209" s="117"/>
      <c r="F209" s="117"/>
      <c r="G209" s="118">
        <f>G207+G208</f>
        <v>279762471.0001443</v>
      </c>
      <c r="H209" s="110">
        <f>G209/144</f>
        <v>1942794.9375010021</v>
      </c>
    </row>
    <row r="210" spans="1:8" x14ac:dyDescent="0.2">
      <c r="A210" s="120" t="s">
        <v>267</v>
      </c>
      <c r="B210" s="121" t="s">
        <v>268</v>
      </c>
      <c r="C210" s="122"/>
      <c r="D210" s="41"/>
      <c r="E210" s="41"/>
      <c r="F210" s="41"/>
      <c r="G210" s="123"/>
    </row>
    <row r="211" spans="1:8" x14ac:dyDescent="0.2">
      <c r="A211" s="124" t="s">
        <v>269</v>
      </c>
      <c r="B211" s="25"/>
      <c r="C211" s="25"/>
      <c r="D211" s="25" t="s">
        <v>270</v>
      </c>
      <c r="E211" s="25"/>
      <c r="F211" s="25"/>
      <c r="G211" s="125"/>
    </row>
    <row r="212" spans="1:8" x14ac:dyDescent="0.2">
      <c r="A212" s="124"/>
      <c r="B212" s="25"/>
      <c r="C212" s="25"/>
      <c r="D212" s="25"/>
      <c r="E212" s="25"/>
      <c r="F212" s="25"/>
      <c r="G212" s="125"/>
    </row>
    <row r="213" spans="1:8" x14ac:dyDescent="0.2">
      <c r="A213" s="124"/>
      <c r="B213" s="25"/>
      <c r="C213" s="25"/>
      <c r="D213" s="25"/>
      <c r="E213" s="25"/>
      <c r="F213" s="25"/>
      <c r="G213" s="125"/>
    </row>
    <row r="214" spans="1:8" x14ac:dyDescent="0.2">
      <c r="A214" s="124"/>
      <c r="B214" s="25"/>
      <c r="C214" s="25"/>
      <c r="D214" s="25"/>
      <c r="E214" s="25"/>
      <c r="F214" s="25"/>
      <c r="G214" s="125"/>
    </row>
    <row r="215" spans="1:8" x14ac:dyDescent="0.2">
      <c r="A215" s="126"/>
      <c r="B215" s="25"/>
      <c r="C215" s="25"/>
      <c r="D215" s="25"/>
      <c r="E215" s="25"/>
      <c r="F215" s="25"/>
      <c r="G215" s="125"/>
    </row>
    <row r="216" spans="1:8" x14ac:dyDescent="0.2">
      <c r="A216" s="126"/>
      <c r="B216" s="127" t="s">
        <v>271</v>
      </c>
      <c r="C216" s="127"/>
      <c r="D216" s="128" t="s">
        <v>272</v>
      </c>
      <c r="E216" s="128"/>
      <c r="F216" s="128"/>
      <c r="G216" s="129"/>
    </row>
    <row r="217" spans="1:8" x14ac:dyDescent="0.2">
      <c r="A217" s="126"/>
      <c r="B217" s="130" t="s">
        <v>273</v>
      </c>
      <c r="C217" s="130"/>
      <c r="D217" s="131" t="s">
        <v>3</v>
      </c>
      <c r="E217" s="131"/>
      <c r="F217" s="131"/>
      <c r="G217" s="132"/>
    </row>
    <row r="218" spans="1:8" ht="15.75" thickBot="1" x14ac:dyDescent="0.25">
      <c r="A218" s="133"/>
      <c r="B218" s="134"/>
      <c r="C218" s="134"/>
      <c r="D218" s="134"/>
      <c r="E218" s="134"/>
      <c r="F218" s="134"/>
      <c r="G218" s="135" t="s">
        <v>274</v>
      </c>
    </row>
  </sheetData>
  <mergeCells count="53">
    <mergeCell ref="A207:F207"/>
    <mergeCell ref="A208:F208"/>
    <mergeCell ref="A209:F209"/>
    <mergeCell ref="D216:G216"/>
    <mergeCell ref="D217:G217"/>
    <mergeCell ref="A201:F201"/>
    <mergeCell ref="A202:G202"/>
    <mergeCell ref="A203:E203"/>
    <mergeCell ref="A204:E204"/>
    <mergeCell ref="A205:E205"/>
    <mergeCell ref="A206:F206"/>
    <mergeCell ref="B164:G164"/>
    <mergeCell ref="B176:G176"/>
    <mergeCell ref="B184:G184"/>
    <mergeCell ref="B190:G190"/>
    <mergeCell ref="B192:G192"/>
    <mergeCell ref="A200:F200"/>
    <mergeCell ref="B140:G140"/>
    <mergeCell ref="B151:G151"/>
    <mergeCell ref="B154:G154"/>
    <mergeCell ref="A157:F157"/>
    <mergeCell ref="B158:G158"/>
    <mergeCell ref="B159:G159"/>
    <mergeCell ref="B103:G103"/>
    <mergeCell ref="A109:F109"/>
    <mergeCell ref="B110:G110"/>
    <mergeCell ref="B111:G111"/>
    <mergeCell ref="B117:G117"/>
    <mergeCell ref="B132:G132"/>
    <mergeCell ref="B61:G61"/>
    <mergeCell ref="B62:G62"/>
    <mergeCell ref="B75:G75"/>
    <mergeCell ref="B89:G89"/>
    <mergeCell ref="B96:G96"/>
    <mergeCell ref="B99:G99"/>
    <mergeCell ref="A36:F36"/>
    <mergeCell ref="B37:G37"/>
    <mergeCell ref="B38:G38"/>
    <mergeCell ref="B50:G50"/>
    <mergeCell ref="B54:G54"/>
    <mergeCell ref="A60:F60"/>
    <mergeCell ref="A6:G6"/>
    <mergeCell ref="B8:G8"/>
    <mergeCell ref="B9:G9"/>
    <mergeCell ref="B13:G13"/>
    <mergeCell ref="B21:G21"/>
    <mergeCell ref="B29:G29"/>
    <mergeCell ref="A1:D1"/>
    <mergeCell ref="E1:G4"/>
    <mergeCell ref="A2:D2"/>
    <mergeCell ref="A3:D3"/>
    <mergeCell ref="A4:D4"/>
    <mergeCell ref="A5:G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Juancho Trujillo</dc:creator>
  <cp:lastModifiedBy>Juancho Trujillo</cp:lastModifiedBy>
  <dcterms:created xsi:type="dcterms:W3CDTF">2022-08-09T15:04:08Z</dcterms:created>
  <dcterms:modified xsi:type="dcterms:W3CDTF">2022-08-09T15:04:26Z</dcterms:modified>
</cp:coreProperties>
</file>