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ia\Desktop\CIUDAD B\PROCESOS\MANTENIMIENTOS PARQUES\PLIEGOS DEFINITIVOS\ADENDA No 2\"/>
    </mc:Choice>
  </mc:AlternateContent>
  <bookViews>
    <workbookView xWindow="0" yWindow="0" windowWidth="20490" windowHeight="7620" firstSheet="3" activeTab="4"/>
  </bookViews>
  <sheets>
    <sheet name="DATOS DE ENTRADA" sheetId="6" r:id="rId1"/>
    <sheet name="AIU OBRA MTO PARQUES 2022" sheetId="15" r:id="rId2"/>
    <sheet name="PRESUPUESTO DE OBRA " sheetId="1" r:id="rId3"/>
    <sheet name="AIU OBRA MTO PARQUES 2022 (2)" sheetId="16" r:id="rId4"/>
    <sheet name="PROPUESTA ECONOMICA(Proponente " sheetId="12" r:id="rId5"/>
    <sheet name="Hoja2" sheetId="1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w">#N/A</definedName>
    <definedName name="_A1" localSheetId="1" hidden="1">{#N/A,#N/A,TRUE,"1842CWN0"}</definedName>
    <definedName name="_A1" localSheetId="3" hidden="1">{#N/A,#N/A,TRUE,"1842CWN0"}</definedName>
    <definedName name="_A1" hidden="1">{#N/A,#N/A,TRUE,"1842CWN0"}</definedName>
    <definedName name="_AAS1" localSheetId="1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3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3" hidden="1">{#N/A,#N/A,TRUE,"1842CWN0"}</definedName>
    <definedName name="_abc2" hidden="1">{#N/A,#N/A,TRUE,"1842CWN0"}</definedName>
    <definedName name="_Fill" localSheetId="1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2" hidden="1">'PRESUPUESTO DE OBRA '!$B$11:$G$206</definedName>
    <definedName name="_xlnm._FilterDatabase" localSheetId="4" hidden="1">'PROPUESTA ECONOMICA(Proponente '!$B$11:$G$192</definedName>
    <definedName name="_Key1" localSheetId="1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3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'[1]7422CW00'!#REF!</definedName>
    <definedName name="_Parse_Out" localSheetId="3" hidden="1">'[1]7422CW00'!#REF!</definedName>
    <definedName name="_Parse_Out" localSheetId="4" hidden="1">'[1]7422CW00'!#REF!</definedName>
    <definedName name="_Parse_Out" hidden="1">'[1]7422CW00'!#REF!</definedName>
    <definedName name="_Regression_Int" hidden="1">1</definedName>
    <definedName name="_Sort" localSheetId="1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1" hidden="1">#REF!</definedName>
    <definedName name="A" localSheetId="3" hidden="1">#REF!</definedName>
    <definedName name="A" localSheetId="4" hidden="1">#REF!</definedName>
    <definedName name="A" hidden="1">#REF!</definedName>
    <definedName name="AA" localSheetId="1" hidden="1">{#N/A,#N/A,TRUE,"INGENIERIA";#N/A,#N/A,TRUE,"COMPRAS";#N/A,#N/A,TRUE,"DIRECCION";#N/A,#N/A,TRUE,"RESUMEN"}</definedName>
    <definedName name="AA" localSheetId="3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 localSheetId="1">#REF!*#REF!</definedName>
    <definedName name="AAA" localSheetId="3">#REF!*#REF!</definedName>
    <definedName name="AAA" localSheetId="4">#REF!*#REF!</definedName>
    <definedName name="AAA">#REF!*#REF!</definedName>
    <definedName name="AAS" localSheetId="1" hidden="1">{#N/A,#N/A,TRUE,"INGENIERIA";#N/A,#N/A,TRUE,"COMPRAS";#N/A,#N/A,TRUE,"DIRECCION";#N/A,#N/A,TRUE,"RESUMEN"}</definedName>
    <definedName name="AAS" localSheetId="3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localSheetId="1" hidden="1">#REF!</definedName>
    <definedName name="ABCD" localSheetId="3" hidden="1">#REF!</definedName>
    <definedName name="ABCD" localSheetId="4" hidden="1">#REF!</definedName>
    <definedName name="ABCD" hidden="1">#REF!</definedName>
    <definedName name="ABCDE" localSheetId="1" hidden="1">#REF!</definedName>
    <definedName name="ABCDE" localSheetId="3" hidden="1">#REF!</definedName>
    <definedName name="ABCDE" localSheetId="4" hidden="1">#REF!</definedName>
    <definedName name="ABCDE" hidden="1">#REF!</definedName>
    <definedName name="AC">#N/A</definedName>
    <definedName name="AccessDatabase" hidden="1">"C:\C-314\VOLUMENES\volfin4.mdb"</definedName>
    <definedName name="_xlnm.Print_Area" localSheetId="1">'AIU OBRA MTO PARQUES 2022'!$B$1:$L$79</definedName>
    <definedName name="_xlnm.Print_Area" localSheetId="3">'AIU OBRA MTO PARQUES 2022 (2)'!$B$1:$L$79</definedName>
    <definedName name="_xlnm.Print_Area" localSheetId="2">'PRESUPUESTO DE OBRA '!$B$1:$G$206</definedName>
    <definedName name="_xlnm.Print_Area" localSheetId="4">'PROPUESTA ECONOMICA(Proponente '!$A$1:$G$211</definedName>
    <definedName name="BJHFYFYJLJK" localSheetId="1">#REF!*#REF!</definedName>
    <definedName name="BJHFYFYJLJK" localSheetId="3">#REF!*#REF!</definedName>
    <definedName name="BJHFYFYJLJK" localSheetId="4">#REF!*#REF!</definedName>
    <definedName name="BJHFYFYJLJK">#REF!*#REF!</definedName>
    <definedName name="BVCBCVBCVB" localSheetId="1">#REF!*#REF!</definedName>
    <definedName name="BVCBCVBCVB" localSheetId="3">#REF!*#REF!</definedName>
    <definedName name="BVCBCVBCVB" localSheetId="4">#REF!*#REF!</definedName>
    <definedName name="BVCBCVBCVB">#REF!*#REF!</definedName>
    <definedName name="CategoryArea">'[2]Civil work'!$16:$19,'[2]Civil work'!$29:$39,'[2]Civil work'!$49:$60,'[2]Civil work'!$70:$71,'[2]Civil work'!$81:$87</definedName>
    <definedName name="civ" localSheetId="1" hidden="1">{#N/A,#N/A,TRUE,"1842CWN0"}</definedName>
    <definedName name="civ" localSheetId="3" hidden="1">{#N/A,#N/A,TRUE,"1842CWN0"}</definedName>
    <definedName name="civ" hidden="1">{#N/A,#N/A,TRUE,"1842CWN0"}</definedName>
    <definedName name="dd" localSheetId="1" hidden="1">{#N/A,#N/A,TRUE,"INGENIERIA";#N/A,#N/A,TRUE,"COMPRAS";#N/A,#N/A,TRUE,"DIRECCION";#N/A,#N/A,TRUE,"RESUMEN"}</definedName>
    <definedName name="dd" localSheetId="3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1" hidden="1">{#N/A,#N/A,TRUE,"1842CWN0"}</definedName>
    <definedName name="DDE" localSheetId="3" hidden="1">{#N/A,#N/A,TRUE,"1842CWN0"}</definedName>
    <definedName name="DDE" hidden="1">{#N/A,#N/A,TRUE,"1842CWN0"}</definedName>
    <definedName name="DDSDSDSDSD" localSheetId="1" hidden="1">#REF!</definedName>
    <definedName name="DDSDSDSDSD" localSheetId="3" hidden="1">#REF!</definedName>
    <definedName name="DDSDSDSDSD" localSheetId="4" hidden="1">#REF!</definedName>
    <definedName name="DDSDSDSDSD" hidden="1">#REF!</definedName>
    <definedName name="DFDE" localSheetId="1" hidden="1">{#N/A,#N/A,TRUE,"1842CWN0"}</definedName>
    <definedName name="DFDE" localSheetId="3" hidden="1">{#N/A,#N/A,TRUE,"1842CWN0"}</definedName>
    <definedName name="DFDE" hidden="1">{#N/A,#N/A,TRUE,"1842CWN0"}</definedName>
    <definedName name="DFEET" localSheetId="1" hidden="1">{#N/A,#N/A,TRUE,"INGENIERIA";#N/A,#N/A,TRUE,"COMPRAS";#N/A,#N/A,TRUE,"DIRECCION";#N/A,#N/A,TRUE,"RESUMEN"}</definedName>
    <definedName name="DFEET" localSheetId="3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1" hidden="1">{#N/A,#N/A,TRUE,"1842CWN0"}</definedName>
    <definedName name="DGFEE" localSheetId="3" hidden="1">{#N/A,#N/A,TRUE,"1842CWN0"}</definedName>
    <definedName name="DGFEE" hidden="1">{#N/A,#N/A,TRUE,"1842CWN0"}</definedName>
    <definedName name="DGFGGHF" localSheetId="1" hidden="1">{#N/A,#N/A,TRUE,"INGENIERIA";#N/A,#N/A,TRUE,"COMPRAS";#N/A,#N/A,TRUE,"DIRECCION";#N/A,#N/A,TRUE,"RESUMEN"}</definedName>
    <definedName name="DGFGGHF" localSheetId="3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1" hidden="1">{#N/A,#N/A,TRUE,"1842CWN0"}</definedName>
    <definedName name="DGFR" localSheetId="3" hidden="1">{#N/A,#N/A,TRUE,"1842CWN0"}</definedName>
    <definedName name="DGFR" hidden="1">{#N/A,#N/A,TRUE,"1842CWN0"}</definedName>
    <definedName name="DGGGHHJT" localSheetId="1" hidden="1">{#N/A,#N/A,TRUE,"INGENIERIA";#N/A,#N/A,TRUE,"COMPRAS";#N/A,#N/A,TRUE,"DIRECCION";#N/A,#N/A,TRUE,"RESUMEN"}</definedName>
    <definedName name="DGGGHHJT" localSheetId="3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1" hidden="1">{#N/A,#N/A,TRUE,"INGENIERIA";#N/A,#N/A,TRUE,"COMPRAS";#N/A,#N/A,TRUE,"DIRECCION";#N/A,#N/A,TRUE,"RESUMEN"}</definedName>
    <definedName name="DGRR" localSheetId="3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SDS" localSheetId="1">#REF!*#REF!</definedName>
    <definedName name="DSDS" localSheetId="3">#REF!*#REF!</definedName>
    <definedName name="DSDS" localSheetId="4">#REF!*#REF!</definedName>
    <definedName name="DSDS">#REF!*#REF!</definedName>
    <definedName name="DWPRICE" localSheetId="1" hidden="1">#REF!</definedName>
    <definedName name="DWPRICE" localSheetId="3" hidden="1">#REF!</definedName>
    <definedName name="DWPRICE" localSheetId="4" hidden="1">#REF!</definedName>
    <definedName name="DWPRICE" hidden="1">#REF!</definedName>
    <definedName name="Ensayo" localSheetId="1" hidden="1">{"AURES1",#N/A,TRUE,"GENERAL";"AURES2",#N/A,TRUE,"GENERAL";"AURES3",#N/A,TRUE,"GENERAL";"AURES4",#N/A,TRUE,"GENERAL";"AURES5",#N/A,TRUE,"GENERAL";"AURES6",#N/A,TRUE,"GENERAL";"AURES7",#N/A,TRUE,"GENERAL"}</definedName>
    <definedName name="Ensayo" localSheetId="3" hidden="1">{"AURES1",#N/A,TRUE,"GENERAL";"AURES2",#N/A,TRUE,"GENERAL";"AURES3",#N/A,TRUE,"GENERAL";"AURES4",#N/A,TRUE,"GENERAL";"AURES5",#N/A,TRUE,"GENERAL";"AURES6",#N/A,TRUE,"GENERAL";"AURES7",#N/A,TRUE,"GENERAL"}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STRUCTURA" localSheetId="1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fhg" localSheetId="1" hidden="1">{#N/A,#N/A,TRUE,"1842CWN0"}</definedName>
    <definedName name="fhg" localSheetId="3" hidden="1">{#N/A,#N/A,TRUE,"1842CWN0"}</definedName>
    <definedName name="fhg" hidden="1">{#N/A,#N/A,TRUE,"1842CWN0"}</definedName>
    <definedName name="HGF" localSheetId="1" hidden="1">#REF!</definedName>
    <definedName name="HGF" localSheetId="3" hidden="1">#REF!</definedName>
    <definedName name="HGF" localSheetId="4" hidden="1">#REF!</definedName>
    <definedName name="HGF" hidden="1">#REF!</definedName>
    <definedName name="HGGG" localSheetId="1" hidden="1">#REF!</definedName>
    <definedName name="HGGG" localSheetId="3" hidden="1">#REF!</definedName>
    <definedName name="HGGG" localSheetId="4" hidden="1">#REF!</definedName>
    <definedName name="HGGG" hidden="1">#REF!</definedName>
    <definedName name="HJFGHFBM" localSheetId="1">#REF!*#REF!</definedName>
    <definedName name="HJFGHFBM" localSheetId="3">#REF!*#REF!</definedName>
    <definedName name="HJFGHFBM" localSheetId="4">#REF!*#REF!</definedName>
    <definedName name="HJFGHFBM">#REF!*#REF!</definedName>
    <definedName name="JJKJKJK" localSheetId="1" hidden="1">#REF!</definedName>
    <definedName name="JJKJKJK" localSheetId="3" hidden="1">#REF!</definedName>
    <definedName name="JJKJKJK" localSheetId="4" hidden="1">#REF!</definedName>
    <definedName name="JJKJKJK" hidden="1">#REF!</definedName>
    <definedName name="JKJKJKJK" localSheetId="1" hidden="1">#REF!</definedName>
    <definedName name="JKJKJKJK" localSheetId="3" hidden="1">#REF!</definedName>
    <definedName name="JKJKJKJK" localSheetId="4" hidden="1">#REF!</definedName>
    <definedName name="JKJKJKJK" hidden="1">#REF!</definedName>
    <definedName name="KDL" localSheetId="1" hidden="1">{#N/A,#N/A,TRUE,"1842CWN0"}</definedName>
    <definedName name="KDL" localSheetId="3" hidden="1">{#N/A,#N/A,TRUE,"1842CWN0"}</definedName>
    <definedName name="KDL" hidden="1">{#N/A,#N/A,TRUE,"1842CWN0"}</definedName>
    <definedName name="KUOIUIUIYIO" localSheetId="1">#REF!*#REF!</definedName>
    <definedName name="KUOIUIUIYIO" localSheetId="3">#REF!*#REF!</definedName>
    <definedName name="KUOIUIUIYIO" localSheetId="4">#REF!*#REF!</definedName>
    <definedName name="KUOIUIUIYIO">#REF!*#REF!</definedName>
    <definedName name="L_MOD">[3]DATOS!$F$11:$F$12</definedName>
    <definedName name="L_TIPO">[3]DATOS!$G$19:$G$20</definedName>
    <definedName name="L_TIPO_PROY">[3]DATOS!$A$3</definedName>
    <definedName name="met" localSheetId="1" hidden="1">{#N/A,#N/A,TRUE,"1842CWN0"}</definedName>
    <definedName name="met" localSheetId="3" hidden="1">{#N/A,#N/A,TRUE,"1842CWN0"}</definedName>
    <definedName name="met" hidden="1">{#N/A,#N/A,TRUE,"1842CWN0"}</definedName>
    <definedName name="metal" localSheetId="1" hidden="1">{#N/A,#N/A,TRUE,"1842CWN0"}</definedName>
    <definedName name="metal" localSheetId="3" hidden="1">{#N/A,#N/A,TRUE,"1842CWN0"}</definedName>
    <definedName name="metal" hidden="1">{#N/A,#N/A,TRUE,"1842CWN0"}</definedName>
    <definedName name="NKJGHNM" localSheetId="1">#REF!*#REF!</definedName>
    <definedName name="NKJGHNM" localSheetId="3">#REF!*#REF!</definedName>
    <definedName name="NKJGHNM" localSheetId="4">#REF!*#REF!</definedName>
    <definedName name="NKJGHNM">#REF!*#REF!</definedName>
    <definedName name="o">'[4]APU Expo Terrestre'!$J$10</definedName>
    <definedName name="OJO" localSheetId="1" hidden="1">#REF!</definedName>
    <definedName name="OJO" localSheetId="3" hidden="1">#REF!</definedName>
    <definedName name="OJO" localSheetId="4" hidden="1">#REF!</definedName>
    <definedName name="OJO" hidden="1">#REF!</definedName>
    <definedName name="P_1">#N/A</definedName>
    <definedName name="PreciosMP">'[5]PRECIOS ACTUALIZADOS FERRASA'!$A$2:$D$1316</definedName>
    <definedName name="PresuDerivGuatDef" localSheetId="1" hidden="1">{"via1",#N/A,TRUE,"general";"via2",#N/A,TRUE,"general";"via3",#N/A,TRUE,"general"}</definedName>
    <definedName name="PresuDerivGuatDef" localSheetId="3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localSheetId="1" hidden="1">{"via1",#N/A,TRUE,"general";"via2",#N/A,TRUE,"general";"via3",#N/A,TRUE,"general"}</definedName>
    <definedName name="PresuPresaDef" localSheetId="3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OVISIONALES" localSheetId="1" hidden="1">#REF!</definedName>
    <definedName name="PROVISIONALES" localSheetId="3" hidden="1">#REF!</definedName>
    <definedName name="PROVISIONALES" localSheetId="4" hidden="1">#REF!</definedName>
    <definedName name="PROVISIONALES" hidden="1">#REF!</definedName>
    <definedName name="SHARED_FORMULA_0" localSheetId="1">#REF!*#REF!</definedName>
    <definedName name="SHARED_FORMULA_0" localSheetId="3">#REF!*#REF!</definedName>
    <definedName name="SHARED_FORMULA_0" localSheetId="4">#REF!*#REF!</definedName>
    <definedName name="SHARED_FORMULA_0">#REF!*#REF!</definedName>
    <definedName name="SHARED_FORMULA_1" localSheetId="1">#REF!*#REF!</definedName>
    <definedName name="SHARED_FORMULA_1" localSheetId="3">#REF!*#REF!</definedName>
    <definedName name="SHARED_FORMULA_1" localSheetId="4">#REF!*#REF!</definedName>
    <definedName name="SHARED_FORMULA_1">#REF!*#REF!</definedName>
    <definedName name="SHARED_FORMULA_2" localSheetId="1">#REF!*#REF!</definedName>
    <definedName name="SHARED_FORMULA_2" localSheetId="3">#REF!*#REF!</definedName>
    <definedName name="SHARED_FORMULA_2" localSheetId="4">#REF!*#REF!</definedName>
    <definedName name="SHARED_FORMULA_2">#REF!*#REF!</definedName>
    <definedName name="SHARED_FORMULA_3" localSheetId="1">#REF!*#REF!</definedName>
    <definedName name="SHARED_FORMULA_3" localSheetId="3">#REF!*#REF!</definedName>
    <definedName name="SHARED_FORMULA_3" localSheetId="4">#REF!*#REF!</definedName>
    <definedName name="SHARED_FORMULA_3">#REF!*#REF!</definedName>
    <definedName name="SHARED_FORMULA_4" localSheetId="1">#REF!*#REF!</definedName>
    <definedName name="SHARED_FORMULA_4" localSheetId="3">#REF!*#REF!</definedName>
    <definedName name="SHARED_FORMULA_4" localSheetId="4">#REF!*#REF!</definedName>
    <definedName name="SHARED_FORMULA_4">#REF!*#REF!</definedName>
    <definedName name="SHARED_FORMULA_5" localSheetId="1">#REF!*#REF!</definedName>
    <definedName name="SHARED_FORMULA_5" localSheetId="3">#REF!*#REF!</definedName>
    <definedName name="SHARED_FORMULA_5" localSheetId="4">#REF!*#REF!</definedName>
    <definedName name="SHARED_FORMULA_5">#REF!*#REF!</definedName>
    <definedName name="solver_adj" localSheetId="1" hidden="1">'AIU OBRA MTO PARQUES 2022'!$M$72</definedName>
    <definedName name="solver_adj" localSheetId="3" hidden="1">'AIU OBRA MTO PARQUES 2022 (2)'!$M$72</definedName>
    <definedName name="solver_cvg" localSheetId="1" hidden="1">0.0001</definedName>
    <definedName name="solver_cvg" localSheetId="3" hidden="1">0.0001</definedName>
    <definedName name="solver_drv" localSheetId="1" hidden="1">1</definedName>
    <definedName name="solver_drv" localSheetId="3" hidden="1">1</definedName>
    <definedName name="solver_eng" localSheetId="1" hidden="1">1</definedName>
    <definedName name="solver_eng" localSheetId="3" hidden="1">1</definedName>
    <definedName name="solver_est" localSheetId="1" hidden="1">1</definedName>
    <definedName name="solver_est" localSheetId="3" hidden="1">1</definedName>
    <definedName name="solver_itr" localSheetId="1" hidden="1">2147483647</definedName>
    <definedName name="solver_itr" localSheetId="3" hidden="1">2147483647</definedName>
    <definedName name="solver_lhs1" localSheetId="1" hidden="1">'AIU OBRA MTO PARQUES 2022'!$M$72</definedName>
    <definedName name="solver_lhs1" localSheetId="3" hidden="1">'AIU OBRA MTO PARQUES 2022 (2)'!$M$72</definedName>
    <definedName name="solver_mip" localSheetId="1" hidden="1">2147483647</definedName>
    <definedName name="solver_mip" localSheetId="3" hidden="1">2147483647</definedName>
    <definedName name="solver_mni" localSheetId="1" hidden="1">30</definedName>
    <definedName name="solver_mni" localSheetId="3" hidden="1">30</definedName>
    <definedName name="solver_mrt" localSheetId="1" hidden="1">0.075</definedName>
    <definedName name="solver_mrt" localSheetId="3" hidden="1">0.075</definedName>
    <definedName name="solver_msl" localSheetId="1" hidden="1">2</definedName>
    <definedName name="solver_msl" localSheetId="3" hidden="1">2</definedName>
    <definedName name="solver_neg" localSheetId="1" hidden="1">1</definedName>
    <definedName name="solver_neg" localSheetId="3" hidden="1">1</definedName>
    <definedName name="solver_nod" localSheetId="1" hidden="1">2147483647</definedName>
    <definedName name="solver_nod" localSheetId="3" hidden="1">2147483647</definedName>
    <definedName name="solver_num" localSheetId="1" hidden="1">1</definedName>
    <definedName name="solver_num" localSheetId="3" hidden="1">1</definedName>
    <definedName name="solver_nwt" localSheetId="1" hidden="1">1</definedName>
    <definedName name="solver_nwt" localSheetId="3" hidden="1">1</definedName>
    <definedName name="solver_opt" localSheetId="1" hidden="1">'AIU OBRA MTO PARQUES 2022'!$L$72</definedName>
    <definedName name="solver_opt" localSheetId="3" hidden="1">'AIU OBRA MTO PARQUES 2022 (2)'!$L$72</definedName>
    <definedName name="solver_pre" localSheetId="1" hidden="1">0.000001</definedName>
    <definedName name="solver_pre" localSheetId="3" hidden="1">0.000001</definedName>
    <definedName name="solver_rbv" localSheetId="1" hidden="1">1</definedName>
    <definedName name="solver_rbv" localSheetId="3" hidden="1">1</definedName>
    <definedName name="solver_rel1" localSheetId="1" hidden="1">2</definedName>
    <definedName name="solver_rel1" localSheetId="3" hidden="1">2</definedName>
    <definedName name="solver_rhs1" localSheetId="1" hidden="1">'AIU OBRA MTO PARQUES 2022'!$L$72</definedName>
    <definedName name="solver_rhs1" localSheetId="3" hidden="1">'AIU OBRA MTO PARQUES 2022 (2)'!$L$72</definedName>
    <definedName name="solver_rlx" localSheetId="1" hidden="1">2</definedName>
    <definedName name="solver_rlx" localSheetId="3" hidden="1">2</definedName>
    <definedName name="solver_rsd" localSheetId="1" hidden="1">0</definedName>
    <definedName name="solver_rsd" localSheetId="3" hidden="1">0</definedName>
    <definedName name="solver_scl" localSheetId="1" hidden="1">1</definedName>
    <definedName name="solver_scl" localSheetId="3" hidden="1">1</definedName>
    <definedName name="solver_sho" localSheetId="1" hidden="1">2</definedName>
    <definedName name="solver_sho" localSheetId="3" hidden="1">2</definedName>
    <definedName name="solver_ssz" localSheetId="1" hidden="1">100</definedName>
    <definedName name="solver_ssz" localSheetId="3" hidden="1">100</definedName>
    <definedName name="solver_tim" localSheetId="1" hidden="1">2147483647</definedName>
    <definedName name="solver_tim" localSheetId="3" hidden="1">2147483647</definedName>
    <definedName name="solver_tol" localSheetId="1" hidden="1">0.01</definedName>
    <definedName name="solver_tol" localSheetId="3" hidden="1">0.01</definedName>
    <definedName name="solver_typ" localSheetId="1" hidden="1">1</definedName>
    <definedName name="solver_typ" localSheetId="3" hidden="1">1</definedName>
    <definedName name="solver_val" localSheetId="1" hidden="1">0</definedName>
    <definedName name="solver_val" localSheetId="3" hidden="1">0</definedName>
    <definedName name="solver_ver" localSheetId="1" hidden="1">3</definedName>
    <definedName name="solver_ver" localSheetId="3" hidden="1">3</definedName>
    <definedName name="TiposPersonalTecnico">[6]PERSONAL!$A$347:$A$358</definedName>
    <definedName name="wrn.civil._.works." localSheetId="1" hidden="1">{#N/A,#N/A,TRUE,"1842CWN0"}</definedName>
    <definedName name="wrn.civil._.works." localSheetId="3" hidden="1">{#N/A,#N/A,TRUE,"1842CWN0"}</definedName>
    <definedName name="wrn.civil._.works." hidden="1">{#N/A,#N/A,TRUE,"1842CWN0"}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wrn.general.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wrn.general." hidden="1">{#N/A,#N/A,TRUE,"0001";#N/A,#N/A,TRUE,"0002";#N/A,#N/A,TRUE,"0003";#N/A,#N/A,TRUE,"0004";#N/A,#N/A,TRUE,"0005";#N/A,#N/A,TRUE,"0006";#N/A,#N/A,TRUE,"0007";#N/A,#N/A,TRUE,"0008";#N/A,#N/A,TRUE,"0009";#N/A,#N/A,TRUE,"0010"}</definedName>
    <definedName name="wrn.GERENCIA." localSheetId="1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 localSheetId="1" hidden="1">{"IMPRESION",#N/A,FALSE,"pequeño"}</definedName>
    <definedName name="wrn.IMPRESION." localSheetId="3" hidden="1">{"IMPRESION",#N/A,FALSE,"pequeño"}</definedName>
    <definedName name="wrn.IMPRESION." hidden="1">{"IMPRESION",#N/A,FALSE,"pequeño"}</definedName>
    <definedName name="wrn.OBRASC." localSheetId="1" hidden="1">{"AURES1",#N/A,FALSE,"GENERAL";"AURES2",#N/A,FALSE,"GENERAL";"AURES3",#N/A,FALSE,"GENERAL";"AURES4",#N/A,FALSE,"GENERAL";"AURES5",#N/A,FALSE,"GENERAL";"AURES6",#N/A,FALSE,"GENERAL";"AURES7",#N/A,FALSE,"GENERAL"}</definedName>
    <definedName name="wrn.OBRASC." localSheetId="3" hidden="1">{"AURES1",#N/A,FALSE,"GENERAL";"AURES2",#N/A,FALSE,"GENERAL";"AURES3",#N/A,FALSE,"GENERAL";"AURES4",#N/A,FALSE,"GENERAL";"AURES5",#N/A,FALSE,"GENERAL";"AURES6",#N/A,FALSE,"GENERAL";"AURES7",#N/A,FALSE,"GENERAL"}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via." localSheetId="1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XA" localSheetId="1" hidden="1">#REF!</definedName>
    <definedName name="XA" localSheetId="3" hidden="1">#REF!</definedName>
    <definedName name="XA" localSheetId="4" hidden="1">#REF!</definedName>
    <definedName name="XA" hidden="1">#REF!</definedName>
    <definedName name="XCXCXCXCXCXC" localSheetId="1" hidden="1">#REF!</definedName>
    <definedName name="XCXCXCXCXCXC" localSheetId="3" hidden="1">#REF!</definedName>
    <definedName name="XCXCXCXCXCXC" localSheetId="4" hidden="1">#REF!</definedName>
    <definedName name="XCXCXCXCXCXC" hidden="1">#REF!</definedName>
    <definedName name="XSW" localSheetId="1" hidden="1">{#N/A,#N/A,TRUE,"1842CWN0"}</definedName>
    <definedName name="XSW" localSheetId="3" hidden="1">{#N/A,#N/A,TRUE,"1842CWN0"}</definedName>
    <definedName name="XSW" hidden="1">{#N/A,#N/A,TRUE,"1842CWN0"}</definedName>
    <definedName name="XXXX" localSheetId="1" hidden="1">#REF!</definedName>
    <definedName name="XXXX" localSheetId="3" hidden="1">#REF!</definedName>
    <definedName name="XXXX" localSheetId="4" hidden="1">#REF!</definedName>
    <definedName name="XXXX" hidden="1">#REF!</definedName>
    <definedName name="XZS" localSheetId="1" hidden="1">#REF!</definedName>
    <definedName name="XZS" localSheetId="3" hidden="1">#REF!</definedName>
    <definedName name="XZS" localSheetId="4" hidden="1">#REF!</definedName>
    <definedName name="XZS" hidden="1">#REF!</definedName>
    <definedName name="ZAQ" localSheetId="1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4" i="1" l="1"/>
  <c r="G129" i="1"/>
  <c r="G175" i="1" l="1"/>
  <c r="B56" i="16"/>
  <c r="B57" i="16" s="1"/>
  <c r="B59" i="16" s="1"/>
  <c r="B60" i="16" s="1"/>
  <c r="B54" i="16"/>
  <c r="B47" i="16"/>
  <c r="B48" i="16" s="1"/>
  <c r="B49" i="16" s="1"/>
  <c r="B50" i="16" s="1"/>
  <c r="B38" i="16"/>
  <c r="K34" i="16"/>
  <c r="B34" i="16"/>
  <c r="K31" i="16"/>
  <c r="B31" i="16"/>
  <c r="K30" i="16"/>
  <c r="K29" i="16"/>
  <c r="B29" i="16"/>
  <c r="B30" i="16" s="1"/>
  <c r="K27" i="16"/>
  <c r="B27" i="16"/>
  <c r="K26" i="16"/>
  <c r="K25" i="16"/>
  <c r="K24" i="16"/>
  <c r="B24" i="16"/>
  <c r="B25" i="16" s="1"/>
  <c r="B26" i="16" s="1"/>
  <c r="B8" i="16"/>
  <c r="B5" i="16"/>
  <c r="L24" i="15"/>
  <c r="L25" i="15"/>
  <c r="L26" i="15"/>
  <c r="L27" i="15"/>
  <c r="L29" i="15"/>
  <c r="L30" i="15"/>
  <c r="L31" i="15"/>
  <c r="L32" i="15"/>
  <c r="L34" i="15"/>
  <c r="G154" i="1"/>
  <c r="G160" i="1"/>
  <c r="G155" i="1"/>
  <c r="G156" i="1"/>
  <c r="G157" i="1"/>
  <c r="G158" i="1"/>
  <c r="G159" i="1"/>
  <c r="G161" i="1"/>
  <c r="G162" i="1"/>
  <c r="G146" i="1"/>
  <c r="G59" i="1"/>
  <c r="G60" i="1"/>
  <c r="G61" i="1"/>
  <c r="G62" i="1"/>
  <c r="G63" i="1"/>
  <c r="G46" i="1"/>
  <c r="G32" i="1"/>
  <c r="G33" i="1"/>
  <c r="G34" i="1"/>
  <c r="G35" i="1"/>
  <c r="G36" i="1"/>
  <c r="G37" i="1"/>
  <c r="G38" i="1"/>
  <c r="G39" i="1"/>
  <c r="G40" i="1"/>
  <c r="G41" i="1"/>
  <c r="G42" i="1"/>
  <c r="G43" i="1"/>
  <c r="G20" i="1"/>
  <c r="G21" i="1"/>
  <c r="G22" i="1"/>
  <c r="G23" i="1"/>
  <c r="G24" i="1"/>
  <c r="G25" i="1"/>
  <c r="G26" i="1"/>
  <c r="G27" i="1"/>
  <c r="G17" i="1"/>
  <c r="G13" i="1"/>
  <c r="G14" i="1"/>
  <c r="G15" i="1"/>
  <c r="G16" i="1"/>
  <c r="G143" i="1"/>
  <c r="E13" i="16" l="1"/>
  <c r="E17" i="16" s="1"/>
  <c r="I60" i="15"/>
  <c r="E60" i="15"/>
  <c r="L60" i="15" s="1"/>
  <c r="E59" i="15"/>
  <c r="L59" i="15" s="1"/>
  <c r="L58" i="15"/>
  <c r="E58" i="15"/>
  <c r="L57" i="15"/>
  <c r="E57" i="15"/>
  <c r="E56" i="15"/>
  <c r="L56" i="15" s="1"/>
  <c r="L62" i="15" s="1"/>
  <c r="B54" i="15"/>
  <c r="B56" i="15" s="1"/>
  <c r="B57" i="15" s="1"/>
  <c r="B59" i="15" s="1"/>
  <c r="B60" i="15" s="1"/>
  <c r="L51" i="15"/>
  <c r="L50" i="15"/>
  <c r="L49" i="15"/>
  <c r="B49" i="15"/>
  <c r="B50" i="15" s="1"/>
  <c r="J48" i="15"/>
  <c r="L48" i="15" s="1"/>
  <c r="B48" i="15"/>
  <c r="L47" i="15"/>
  <c r="L52" i="15" s="1"/>
  <c r="L64" i="15" s="1"/>
  <c r="B47" i="15"/>
  <c r="K38" i="15"/>
  <c r="L38" i="15" s="1"/>
  <c r="L39" i="15" s="1"/>
  <c r="B38" i="15"/>
  <c r="K34" i="15"/>
  <c r="B34" i="15"/>
  <c r="K31" i="15"/>
  <c r="B31" i="15"/>
  <c r="K30" i="15"/>
  <c r="B30" i="15"/>
  <c r="K29" i="15"/>
  <c r="B29" i="15"/>
  <c r="K27" i="15"/>
  <c r="B27" i="15"/>
  <c r="K26" i="15"/>
  <c r="K25" i="15"/>
  <c r="K24" i="15"/>
  <c r="B24" i="15"/>
  <c r="B25" i="15" s="1"/>
  <c r="B26" i="15" s="1"/>
  <c r="B8" i="15"/>
  <c r="B5" i="15"/>
  <c r="L66" i="15" l="1"/>
  <c r="L35" i="15"/>
  <c r="L41" i="15" s="1"/>
  <c r="L42" i="15" s="1"/>
  <c r="L68" i="15" s="1"/>
  <c r="L72" i="15" l="1"/>
  <c r="E13" i="15" s="1"/>
  <c r="E17" i="15" s="1"/>
  <c r="L65" i="15"/>
  <c r="G142" i="1" l="1"/>
  <c r="G199" i="1"/>
  <c r="D13" i="6" l="1"/>
  <c r="G19" i="1" l="1"/>
  <c r="G29" i="1"/>
  <c r="G31" i="1"/>
  <c r="G45" i="1"/>
  <c r="G49" i="1"/>
  <c r="G50" i="1"/>
  <c r="G52" i="1"/>
  <c r="G53" i="1"/>
  <c r="G55" i="1"/>
  <c r="G56" i="1"/>
  <c r="G58" i="1"/>
  <c r="G66" i="1"/>
  <c r="G67" i="1"/>
  <c r="G69" i="1"/>
  <c r="G70" i="1"/>
  <c r="G72" i="1"/>
  <c r="G73" i="1"/>
  <c r="G75" i="1"/>
  <c r="G76" i="1"/>
  <c r="G77" i="1"/>
  <c r="G78" i="1"/>
  <c r="G79" i="1"/>
  <c r="G80" i="1"/>
  <c r="G81" i="1"/>
  <c r="G82" i="1"/>
  <c r="G85" i="1"/>
  <c r="G86" i="1"/>
  <c r="G87" i="1"/>
  <c r="G88" i="1"/>
  <c r="G89" i="1"/>
  <c r="G90" i="1"/>
  <c r="G91" i="1"/>
  <c r="G93" i="1"/>
  <c r="G94" i="1"/>
  <c r="G95" i="1"/>
  <c r="G96" i="1"/>
  <c r="G98" i="1"/>
  <c r="G99" i="1"/>
  <c r="G101" i="1"/>
  <c r="G104" i="1"/>
  <c r="G105" i="1"/>
  <c r="G108" i="1"/>
  <c r="G111" i="1"/>
  <c r="G112" i="1"/>
  <c r="G113" i="1"/>
  <c r="G114" i="1"/>
  <c r="G115" i="1"/>
  <c r="G119" i="1"/>
  <c r="G120" i="1"/>
  <c r="G123" i="1"/>
  <c r="G124" i="1"/>
  <c r="G126" i="1"/>
  <c r="G127" i="1"/>
  <c r="G128" i="1"/>
  <c r="G130" i="1"/>
  <c r="G131" i="1"/>
  <c r="G132" i="1"/>
  <c r="G133" i="1"/>
  <c r="G134" i="1"/>
  <c r="G135" i="1"/>
  <c r="G138" i="1"/>
  <c r="G139" i="1"/>
  <c r="G140" i="1"/>
  <c r="G144" i="1"/>
  <c r="G145" i="1"/>
  <c r="G148" i="1"/>
  <c r="G149" i="1"/>
  <c r="G151" i="1"/>
  <c r="G152" i="1"/>
  <c r="G153" i="1"/>
  <c r="G164" i="1"/>
  <c r="G165" i="1"/>
  <c r="G166" i="1"/>
  <c r="G167" i="1"/>
  <c r="G168" i="1"/>
  <c r="G169" i="1"/>
  <c r="G170" i="1"/>
  <c r="G171" i="1"/>
  <c r="G172" i="1"/>
  <c r="G173" i="1"/>
  <c r="G174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90" i="1"/>
  <c r="G191" i="1"/>
  <c r="G192" i="1"/>
  <c r="G193" i="1"/>
  <c r="G12" i="1"/>
  <c r="D17" i="6" l="1"/>
  <c r="D19" i="6" s="1"/>
  <c r="D18" i="6" l="1"/>
</calcChain>
</file>

<file path=xl/sharedStrings.xml><?xml version="1.0" encoding="utf-8"?>
<sst xmlns="http://schemas.openxmlformats.org/spreadsheetml/2006/main" count="1478" uniqueCount="515">
  <si>
    <t xml:space="preserve">PRELIMINARES                                                                                                       </t>
  </si>
  <si>
    <t xml:space="preserve">     </t>
  </si>
  <si>
    <t xml:space="preserve">            </t>
  </si>
  <si>
    <t>1.1</t>
  </si>
  <si>
    <t xml:space="preserve">PRELIMINARES                                                                                                  </t>
  </si>
  <si>
    <t>1.1.1</t>
  </si>
  <si>
    <t>1.1.3</t>
  </si>
  <si>
    <t xml:space="preserve">Descapote  Manual y Retiro (e=10-15Cm).                </t>
  </si>
  <si>
    <t>1.1.4</t>
  </si>
  <si>
    <t>1.1.5</t>
  </si>
  <si>
    <t>M2</t>
  </si>
  <si>
    <t>1.1.6</t>
  </si>
  <si>
    <t>Tratamiento manual con lech  cal+agua proporc 1:10</t>
  </si>
  <si>
    <t>1.2</t>
  </si>
  <si>
    <t xml:space="preserve">DEMOLICIONES                                                                                                  </t>
  </si>
  <si>
    <t>1.2.1</t>
  </si>
  <si>
    <t>1.2.2</t>
  </si>
  <si>
    <t>1.2.5</t>
  </si>
  <si>
    <t>Demolicion anden concr e=0.10 incl. cargue y ret *</t>
  </si>
  <si>
    <t>Demolición Bordillo con compresor + cargue y retir</t>
  </si>
  <si>
    <t>Demolición cañuela Con Equipo(Inc.cargue y retiro)</t>
  </si>
  <si>
    <t>Demolición carcamo manual  incly. cargue y retiro*</t>
  </si>
  <si>
    <t>Demolición Cuneta  Manual incly cargue y retiro **</t>
  </si>
  <si>
    <t>M3</t>
  </si>
  <si>
    <t>Demolición Sardinel (Inc.Minicargador+carg.+retir)</t>
  </si>
  <si>
    <t>Demolicion sendero en adoquin incluye cargue+retir</t>
  </si>
  <si>
    <t>1.3</t>
  </si>
  <si>
    <t xml:space="preserve">CORTES                                                                                                        </t>
  </si>
  <si>
    <t>Corte ConcretoReforz.con Cortadora de Pav(6-10cm)</t>
  </si>
  <si>
    <t>Corte de Muro en ladrillo toleteCon Pulidora+retir</t>
  </si>
  <si>
    <t xml:space="preserve">DESMONTES Y RETIROS , DESTAPES                                                                                         </t>
  </si>
  <si>
    <t>1.4.1</t>
  </si>
  <si>
    <t>Desmonte  juego tipo M-3-STPM**</t>
  </si>
  <si>
    <t>UN</t>
  </si>
  <si>
    <t>1.4.2</t>
  </si>
  <si>
    <t>ML</t>
  </si>
  <si>
    <t>1.4.7</t>
  </si>
  <si>
    <t>Desmonte equipos biosaludables (demolc+retiro)</t>
  </si>
  <si>
    <t>1.4.8</t>
  </si>
  <si>
    <t>Desmonte estruc  de microfutbol + cargue y retiro</t>
  </si>
  <si>
    <t>1.4.9</t>
  </si>
  <si>
    <t>Desmonte estruc baloncesto con demol base conc **</t>
  </si>
  <si>
    <t>1.4.10</t>
  </si>
  <si>
    <t>Desmonte y demol. gradería aérea incl. retiro **</t>
  </si>
  <si>
    <t>Desmonte y retiro adoquin **</t>
  </si>
  <si>
    <t>Desmonte y retiro canecas **</t>
  </si>
  <si>
    <t>Desmonte y retiro juegos infantiles(Máx.10eventos)</t>
  </si>
  <si>
    <t>Desmonte y retiro loseta IDU concreto**</t>
  </si>
  <si>
    <t>Desmonte y retiro malla existente h=2.0 m</t>
  </si>
  <si>
    <t>Desmonte y retiro marco de micro y futbol **</t>
  </si>
  <si>
    <t>Desmonte y retiro señales informativas**</t>
  </si>
  <si>
    <t>UNI</t>
  </si>
  <si>
    <t>Destape y limpieza cajas.70x.70x.70 **</t>
  </si>
  <si>
    <t>Destape y limpieza viga canal***</t>
  </si>
  <si>
    <t>1.5</t>
  </si>
  <si>
    <t xml:space="preserve">DESMONTES Y REINSTALACIONES                                                                                   </t>
  </si>
  <si>
    <t>Desmonte y reinstal. estruc Multiple (excav+retir)</t>
  </si>
  <si>
    <t>JGO</t>
  </si>
  <si>
    <t>Desmonte y Reinstal.juegos Inf.Madera(10 event)**</t>
  </si>
  <si>
    <t xml:space="preserve">EXCAVACIONES Y RELLENOS                                                                                            </t>
  </si>
  <si>
    <t>2.1</t>
  </si>
  <si>
    <t xml:space="preserve">EXCAVACIONES CON RETIRO                                                                                       </t>
  </si>
  <si>
    <t>2.1.1</t>
  </si>
  <si>
    <t>Excavación manual+retiro suelo blando+Trasieg(&lt;50m</t>
  </si>
  <si>
    <t>2.2</t>
  </si>
  <si>
    <t xml:space="preserve">NIVELACIÓN Y CONFORMACIÓN DEL TERRENO                             </t>
  </si>
  <si>
    <t>2.2.1</t>
  </si>
  <si>
    <t>Nivelacion y ConformacionTerrenoConRetiroSobrantes</t>
  </si>
  <si>
    <t>2.2.2</t>
  </si>
  <si>
    <t>2.3</t>
  </si>
  <si>
    <t xml:space="preserve">PROTECCIÓN DE TALUDES                                                                                         </t>
  </si>
  <si>
    <t>2.3.1</t>
  </si>
  <si>
    <t>Nivelacion y Conformacion talud sin retiro  (M3)**</t>
  </si>
  <si>
    <t>Proteccion  talud  con malla triple tors **</t>
  </si>
  <si>
    <t>Protección Arbol con tela verde(CDRC-Tunal) H=1m</t>
  </si>
  <si>
    <t>2.4</t>
  </si>
  <si>
    <t xml:space="preserve">RELLENOS                                                                                                      </t>
  </si>
  <si>
    <t>2.4.2</t>
  </si>
  <si>
    <t>2.4.3</t>
  </si>
  <si>
    <t>Relleno Compact.Mecánica Material in situ+Trasiego</t>
  </si>
  <si>
    <t>2.4.4</t>
  </si>
  <si>
    <t>Relleno compactado  Base granular tipo IDRDcontrap</t>
  </si>
  <si>
    <t>2.4.5</t>
  </si>
  <si>
    <t>Relleno rajon manual (Inc. Compactación Mecanica)</t>
  </si>
  <si>
    <t>Relleno Recebo tipo afirmado tipo IDRD  exten+comp</t>
  </si>
  <si>
    <t xml:space="preserve">ESTRUCTURA                                                                                                         </t>
  </si>
  <si>
    <t>3.1</t>
  </si>
  <si>
    <t>3.2</t>
  </si>
  <si>
    <t xml:space="preserve">CIMENTACIÓN                                                                                                   </t>
  </si>
  <si>
    <t>Concreto ciclopeo 3000 psi Cimentac+formaleta **</t>
  </si>
  <si>
    <t>Concreto de limpieza (solado) 2000 psi e=0.04 **</t>
  </si>
  <si>
    <t>3.3</t>
  </si>
  <si>
    <t>3.4</t>
  </si>
  <si>
    <t xml:space="preserve">MUROS DE CONTENCIÓN                                                                                           </t>
  </si>
  <si>
    <t>3.4.5</t>
  </si>
  <si>
    <t>3.4.6</t>
  </si>
  <si>
    <t>Muro de Contención en Gavion(Inc. Formaleta). **</t>
  </si>
  <si>
    <t>Muro contencion concreto in situ 3000 psi GF **</t>
  </si>
  <si>
    <t xml:space="preserve">JUNTAS                                                                                                        </t>
  </si>
  <si>
    <t>Sellado de fisuras y juntas con Emulsión Asfaltica</t>
  </si>
  <si>
    <t xml:space="preserve">SUMINISTRO E INSTALACIÓN ACERO                                                                                </t>
  </si>
  <si>
    <t>malla electrosoldada d=4.5mm@0.15 (area 6x2.35)**</t>
  </si>
  <si>
    <t>KG</t>
  </si>
  <si>
    <t>Malla electrosoldada d=5.5mm@0.15 (area 6x2.35)**</t>
  </si>
  <si>
    <t xml:space="preserve">REDES HIDRÁULICAS                                                                                                  </t>
  </si>
  <si>
    <t>4.1</t>
  </si>
  <si>
    <t xml:space="preserve">REDES Y CONDUCCIÓN                                                                                            </t>
  </si>
  <si>
    <t>4.1.1</t>
  </si>
  <si>
    <t>4.1.3</t>
  </si>
  <si>
    <t>Tuberia PVC. ALL 4"  Exca y relleno recebo **</t>
  </si>
  <si>
    <t>4.1.4</t>
  </si>
  <si>
    <t>4.1.6</t>
  </si>
  <si>
    <t>Tuberia PVC.S d=3"+Accesorios  **</t>
  </si>
  <si>
    <t>Tuberia PVC.S d=4"  **</t>
  </si>
  <si>
    <t>4.2</t>
  </si>
  <si>
    <t xml:space="preserve">CAÑUELAS Y CANALES                                                                                            </t>
  </si>
  <si>
    <t>4.2.1</t>
  </si>
  <si>
    <t>4.2.2</t>
  </si>
  <si>
    <t>AndenCuneta 2500 psi e=0.10 5.3-2 medio + geotexti</t>
  </si>
  <si>
    <t>Limpieza Carcamo H=0.20M (Limp+Cargue y Retiro)</t>
  </si>
  <si>
    <t>4.3</t>
  </si>
  <si>
    <t xml:space="preserve">FILTROS                                                                                             </t>
  </si>
  <si>
    <t>4.3.1</t>
  </si>
  <si>
    <t>Filtro frances30*60 Excav+geoNT-1600+tubo 100mm **</t>
  </si>
  <si>
    <t>4.4</t>
  </si>
  <si>
    <t xml:space="preserve">ESTRUCTURAS HIDRÁULICAS                                                                                       </t>
  </si>
  <si>
    <t xml:space="preserve"> MAMPOSTERÍA                                                                                                        </t>
  </si>
  <si>
    <t>5.1</t>
  </si>
  <si>
    <t xml:space="preserve">MAMPOSTERÍA SIMPLE                                                                                            </t>
  </si>
  <si>
    <t>5.1.1</t>
  </si>
  <si>
    <t>Muro Ladrillo TabicónTolete Común 20*10*6 **</t>
  </si>
  <si>
    <t xml:space="preserve">PAÑETES                                                                                                            </t>
  </si>
  <si>
    <t>6.1</t>
  </si>
  <si>
    <t xml:space="preserve">PAÑETES INTERIORES                                                                                            </t>
  </si>
  <si>
    <t>6.1.1</t>
  </si>
  <si>
    <t xml:space="preserve">PISOS, ENCHAPES                                                          </t>
  </si>
  <si>
    <t>7.1</t>
  </si>
  <si>
    <t xml:space="preserve">PISOS                                                                                                         </t>
  </si>
  <si>
    <t>7.1.1</t>
  </si>
  <si>
    <t>7.1.4</t>
  </si>
  <si>
    <t>Piso Caucho recicl 3cm (EPDM 1cm+SBR 2cm sum+inst)</t>
  </si>
  <si>
    <t>Piso Caucho recicl 5cm (EPDM 1cm+SBR 4cm sum+inst)</t>
  </si>
  <si>
    <t>Piso Caucho recicl 7cm (EPDM 1cm+SBR 6cm sum+inst)</t>
  </si>
  <si>
    <t>7.2</t>
  </si>
  <si>
    <t xml:space="preserve">ENCHAPES                                                                                  </t>
  </si>
  <si>
    <t>8.1.1</t>
  </si>
  <si>
    <t>8.1.2</t>
  </si>
  <si>
    <t xml:space="preserve">AISLAMIENTOS                                                                                                  </t>
  </si>
  <si>
    <t>Imprimacion asfaltica con emulsion CRL-1**</t>
  </si>
  <si>
    <t>Imprimacion asfaltica en Frio (Equip.de Bomba)**</t>
  </si>
  <si>
    <t xml:space="preserve">PINTURA                                                                                                            </t>
  </si>
  <si>
    <t>9.1</t>
  </si>
  <si>
    <t xml:space="preserve">PINTURA INTERIORES                                                                                            </t>
  </si>
  <si>
    <t>9.1.1</t>
  </si>
  <si>
    <t>9.1.2</t>
  </si>
  <si>
    <t>Pintura cerramiento malla eslabonada **</t>
  </si>
  <si>
    <t>9.2</t>
  </si>
  <si>
    <t xml:space="preserve">PINTURA EXTERIORES                                                                                            </t>
  </si>
  <si>
    <t>9.2.1</t>
  </si>
  <si>
    <t>Demarcacion pintura trafico multiple a=0.1 **</t>
  </si>
  <si>
    <t>9.2.7</t>
  </si>
  <si>
    <t>Pintura Baranda M-80 (2 MANOS)</t>
  </si>
  <si>
    <t>9.2.8</t>
  </si>
  <si>
    <t>Pintura estructura baloncesto **</t>
  </si>
  <si>
    <t>9.2.9</t>
  </si>
  <si>
    <t>Pintura estructura microfutbol (con Compresor) **</t>
  </si>
  <si>
    <t>9.2.10</t>
  </si>
  <si>
    <t>Pintura Banca en Madera( Esmalte Ext).</t>
  </si>
  <si>
    <t>Pintura Modulo M-3A</t>
  </si>
  <si>
    <t>Pintura Modulo- M-3(retir.pint+anticorrosivo+pint)</t>
  </si>
  <si>
    <t xml:space="preserve">EXTERIORES-ESPACIO PUBLICO                                                                                                        </t>
  </si>
  <si>
    <t>10.1</t>
  </si>
  <si>
    <t xml:space="preserve">EMPRADIZACIÓN Y ARBORIZACIÓN                                                                                  </t>
  </si>
  <si>
    <t>10.1.1</t>
  </si>
  <si>
    <t>10.1.2</t>
  </si>
  <si>
    <t>Empradizacion zonas verdes a recuperar taludes **</t>
  </si>
  <si>
    <t>10.1.3</t>
  </si>
  <si>
    <t>Empradizacion canchas y zonas especiales sin pasto</t>
  </si>
  <si>
    <t>Empradizacion grama con semiilla ray-grass **</t>
  </si>
  <si>
    <t>10.2</t>
  </si>
  <si>
    <t xml:space="preserve">SENDEROS Y ANDENES  EN CONCRETO                                                                               </t>
  </si>
  <si>
    <t>10.2.1</t>
  </si>
  <si>
    <t>10.3</t>
  </si>
  <si>
    <t xml:space="preserve">SENDEROS Y ANDENES  EN ADOQUÍN                                                                                </t>
  </si>
  <si>
    <t>10.3.1</t>
  </si>
  <si>
    <t>10.3.2</t>
  </si>
  <si>
    <t>10.4</t>
  </si>
  <si>
    <t xml:space="preserve">CANCHAS, ZONAS DE JUEGOS Y CICLORUTAS EN ASFALTO                                                              </t>
  </si>
  <si>
    <t>10.4.1</t>
  </si>
  <si>
    <t>Base asfaltica B-1350 e=5cm  compactado**</t>
  </si>
  <si>
    <t>10.4.2</t>
  </si>
  <si>
    <t>CanchaAsfalto e=0.05  R-IDRD 4.3-A blandoGeotextil</t>
  </si>
  <si>
    <t>10.4.3</t>
  </si>
  <si>
    <t>CanchaAsfalto e=0.05  R-IDRD 4.3-C duros+ geotexti</t>
  </si>
  <si>
    <t>10.4.4</t>
  </si>
  <si>
    <t>10.4.8</t>
  </si>
  <si>
    <t>Nivelación asfalto cancha (realce usando recebo)**</t>
  </si>
  <si>
    <t>10.4.9</t>
  </si>
  <si>
    <t>10.4.10</t>
  </si>
  <si>
    <t>Bordillo prefabricado B-30 (a=0.1*h=0.3 mL=1.0M)</t>
  </si>
  <si>
    <t>Bordillo Zarpa 0.10*0.6*0.40 m 2500 psi  D-065b **</t>
  </si>
  <si>
    <t>Bordillo Zarpa 0.15*0.5*0.98 m 2500 psi  D-065a **</t>
  </si>
  <si>
    <t>Cenefa o Dilatac conce=0.09a=0.25 sinEstruct +Acer</t>
  </si>
  <si>
    <t>Sardinel prefab.A-10 a=0.20 h=0.50L=0.8 Sin atraqu</t>
  </si>
  <si>
    <t>11.1.3</t>
  </si>
  <si>
    <t>Balancin Tubo Galv.2"x2.00m/2.00m- (Desmonte)**</t>
  </si>
  <si>
    <t>11.1.7</t>
  </si>
  <si>
    <t>Banca M-31 (instalación) STPM **</t>
  </si>
  <si>
    <t>11.1.8</t>
  </si>
  <si>
    <t>Banca M-31 (suministro) STPM **</t>
  </si>
  <si>
    <t>11.1.14</t>
  </si>
  <si>
    <t>Banca prefab M-40 (Inc. Base+ Subb )sumin+inst</t>
  </si>
  <si>
    <t>11.1.20</t>
  </si>
  <si>
    <t>Baranda juegos infant M-80 sin viga +Dado(Sum+Inst</t>
  </si>
  <si>
    <t>Basurera Caneca M-120 (sumin e insta) CDRC</t>
  </si>
  <si>
    <t>Cerramiento contra impacto IDRD h= 5 sin viga</t>
  </si>
  <si>
    <t>Estruc. minifutbol con malla (Sum+Inst)**</t>
  </si>
  <si>
    <t>Estruc.Baloncesto Tabl. Antiband (Sum+Inst) **</t>
  </si>
  <si>
    <t>Estructura microfutbol  (sum + inst)</t>
  </si>
  <si>
    <t>Punto de soldadura 6013</t>
  </si>
  <si>
    <t>Redes Baloncesto  (sum + inst)</t>
  </si>
  <si>
    <t>Redes Microfutbol  (sum + inst)</t>
  </si>
  <si>
    <t>11.2</t>
  </si>
  <si>
    <t xml:space="preserve">SEÑALIZACIÓN                                                                                                  </t>
  </si>
  <si>
    <t>Señal Para Biosaludable (0.80x1.20m) dos caras</t>
  </si>
  <si>
    <t>11.2.4</t>
  </si>
  <si>
    <t>Señal SC-80 - 30x40  (instalación)STPM **</t>
  </si>
  <si>
    <t>Señal IDG-S 60x70 dos caras (sumin+inst)</t>
  </si>
  <si>
    <t>JuegoFunciónMultiple-Incluy-Niños:3-12Años(12niños</t>
  </si>
  <si>
    <t>JuegoInf.-Balancín 2 Puestos tub.galv.2"(Sum+Ins)*</t>
  </si>
  <si>
    <t>Juegos infantiles M-3 (Sum+Instal) **</t>
  </si>
  <si>
    <t>Modulo Jinete - Gimnasio al aire libre(Sumin+Inst)</t>
  </si>
  <si>
    <t>ADMINISTRACION</t>
  </si>
  <si>
    <t xml:space="preserve">IMPREVISTOS </t>
  </si>
  <si>
    <t>UTILIDAD</t>
  </si>
  <si>
    <t>Adecuación estr. met. cerr. contra impac  h=2.5m**</t>
  </si>
  <si>
    <t>Arreglo y templada Malla Eslab.h=2.0m(Plat+Pint)</t>
  </si>
  <si>
    <t>Caja Inspección (0.50x0.50m) Hprom=0.32m (Inc.Exca</t>
  </si>
  <si>
    <t>Caja Inspección (0.60x0.60m) Hprom=0.74m (Inc.Exca</t>
  </si>
  <si>
    <t>Cenefa o Dilatac concreto e=0.09 a=0.60 bland **</t>
  </si>
  <si>
    <t>Cuneta en tierra/revestida/mort1:5 a0.5 e0.02 h0,4</t>
  </si>
  <si>
    <t>Cuneta revestid asfalt r=0.30m;h=0.10m(Sum+Inst)**</t>
  </si>
  <si>
    <t>Demolición+reconstrucc asfalto cancha **</t>
  </si>
  <si>
    <t>Desmonte e  instal.juegos infantiles (por event)**</t>
  </si>
  <si>
    <t>Modulo Calentador pierna Sissy Gimnasio aire(Inst)</t>
  </si>
  <si>
    <t>Rampa en concreto e=0.07 4.2-2 medio geotextil T-1</t>
  </si>
  <si>
    <t>Reinstalacion AdoquínArcill e=0.06  sobre arena</t>
  </si>
  <si>
    <t>SikaColor 555W (Tres Capas min12 mils o 305micras)</t>
  </si>
  <si>
    <t>Varilla Cobre 2.40m (5/8") Suministro  e Instalación</t>
  </si>
  <si>
    <t>SUMATORIA DE VALORES UNITARIOS</t>
  </si>
  <si>
    <t xml:space="preserve">PROPUESTA ECONÓMICA </t>
  </si>
  <si>
    <t>ITEM</t>
  </si>
  <si>
    <t>DESCRIPCION</t>
  </si>
  <si>
    <t>VALOR UNITARIO</t>
  </si>
  <si>
    <t>CANTIDAD</t>
  </si>
  <si>
    <t>VALOR UNITARIO PARCIAL</t>
  </si>
  <si>
    <t xml:space="preserve">IMPERMEABILIZACIONES Y AISLAMIENTOS                                                                                </t>
  </si>
  <si>
    <t>Muelle Formas Animales</t>
  </si>
  <si>
    <t xml:space="preserve">MOBILIARIO- MÓDULOS Y JUEGOS  ULTIMA GENERACIÓN                                                                                                             </t>
  </si>
  <si>
    <t>Columpio tradicional doble estruc. Metálica.</t>
  </si>
  <si>
    <t>1.1.2</t>
  </si>
  <si>
    <t xml:space="preserve">Costo de la reproducción de planos tamaño pliego </t>
  </si>
  <si>
    <t>PORCENTAJE</t>
  </si>
  <si>
    <t>A</t>
  </si>
  <si>
    <t>I</t>
  </si>
  <si>
    <t>U</t>
  </si>
  <si>
    <t>DESCRICIÓN</t>
  </si>
  <si>
    <t>A.I.U</t>
  </si>
  <si>
    <t>Piedra media zonga - rajon (25-40cm) Sum+Transporte</t>
  </si>
  <si>
    <t>FONDO DE DESARROLLO LOCAL DE CIUDAD BOLÍVAR</t>
  </si>
  <si>
    <t>PLANEACIÓN - INFRAESTRUCTURA
ANEXO No. 4</t>
  </si>
  <si>
    <t>OBJETO DE LA LICITACIÓN</t>
  </si>
  <si>
    <t>MODALIDAD DEL PROYECTO</t>
  </si>
  <si>
    <t>LICITACIÓN PÚBLICA</t>
  </si>
  <si>
    <t>FECHA:</t>
  </si>
  <si>
    <t>ACTIVIDADES</t>
  </si>
  <si>
    <t>MONTOS</t>
  </si>
  <si>
    <t>COSTO DIRECTO OBRAS</t>
  </si>
  <si>
    <t>AIU</t>
  </si>
  <si>
    <t>COMPONENTE AMBIENTAL Y SST</t>
  </si>
  <si>
    <t>COSTO TOTAL DEL PROYECTO EN PESOS</t>
  </si>
  <si>
    <t>ANTICIPO</t>
  </si>
  <si>
    <t>MAYO DE 2022</t>
  </si>
  <si>
    <t>COSTO TOTAL DEL PROYECTO EN SMMLV 2022</t>
  </si>
  <si>
    <t xml:space="preserve">COMPONENTE SOCIAL </t>
  </si>
  <si>
    <t>COMPONENTE PMT</t>
  </si>
  <si>
    <t xml:space="preserve">MESES </t>
  </si>
  <si>
    <t>"REALIZAR A PRECIOS UNITARIOS SIN FÓRMULA DE REAJUSTE Y A MONTO AGOTABLE EL MANTENIMIENTO, MEJORAMIENTO, ADECUACIÓN Y/O DOTACIÓN DE LOS PARQUES VECINALES Y DE BOLSILLO DE LA LOCALIDAD DE CIUDAD BOLÍVAR'”.</t>
  </si>
  <si>
    <t>Valor fijo</t>
  </si>
  <si>
    <t>1.4.3</t>
  </si>
  <si>
    <t>1.4.4</t>
  </si>
  <si>
    <t>1.4.5</t>
  </si>
  <si>
    <t>1.4.6</t>
  </si>
  <si>
    <t>1.4.11</t>
  </si>
  <si>
    <t>1.4.12</t>
  </si>
  <si>
    <t>1.4.13</t>
  </si>
  <si>
    <t>4,3,2</t>
  </si>
  <si>
    <t>1.2.3</t>
  </si>
  <si>
    <t>1.2.4</t>
  </si>
  <si>
    <t>1.2.6</t>
  </si>
  <si>
    <t>1.2.7</t>
  </si>
  <si>
    <t>1.2.8</t>
  </si>
  <si>
    <t>1.3.1</t>
  </si>
  <si>
    <t>1.5.1</t>
  </si>
  <si>
    <t>1.5.2</t>
  </si>
  <si>
    <t>2.1.2</t>
  </si>
  <si>
    <t>2.3.2</t>
  </si>
  <si>
    <t>2.4.1</t>
  </si>
  <si>
    <t>2.4.6</t>
  </si>
  <si>
    <t>3.1.1</t>
  </si>
  <si>
    <t>3.1.2</t>
  </si>
  <si>
    <t>3.4.1</t>
  </si>
  <si>
    <t>3.4.2</t>
  </si>
  <si>
    <t>3.2.1</t>
  </si>
  <si>
    <t>3.2.2</t>
  </si>
  <si>
    <t>3.3.1</t>
  </si>
  <si>
    <t>3.3.2</t>
  </si>
  <si>
    <t>3.4.3</t>
  </si>
  <si>
    <t>3.4.4</t>
  </si>
  <si>
    <t>4.1.2</t>
  </si>
  <si>
    <t>4.1.5</t>
  </si>
  <si>
    <t>5.1.3</t>
  </si>
  <si>
    <t>7.1.2</t>
  </si>
  <si>
    <t>7.1.3</t>
  </si>
  <si>
    <t>8.1</t>
  </si>
  <si>
    <t>9.2.2</t>
  </si>
  <si>
    <t>9.2.3</t>
  </si>
  <si>
    <t>9.2.4</t>
  </si>
  <si>
    <t>9.2.5</t>
  </si>
  <si>
    <t>9.2.6</t>
  </si>
  <si>
    <t>10.2.3</t>
  </si>
  <si>
    <t>10.4.5</t>
  </si>
  <si>
    <t>10.4.6</t>
  </si>
  <si>
    <t>10.4.7</t>
  </si>
  <si>
    <t>10.4.11</t>
  </si>
  <si>
    <t>11.1.1</t>
  </si>
  <si>
    <t>11.2.1</t>
  </si>
  <si>
    <t>11.1.2</t>
  </si>
  <si>
    <t>11.2.2</t>
  </si>
  <si>
    <t>11.2.3</t>
  </si>
  <si>
    <t>11.1.4</t>
  </si>
  <si>
    <t>11.1.5</t>
  </si>
  <si>
    <t>11.1.6</t>
  </si>
  <si>
    <t>11.1.9</t>
  </si>
  <si>
    <t>11.1.10</t>
  </si>
  <si>
    <t>11.1.11</t>
  </si>
  <si>
    <t>11.1.12</t>
  </si>
  <si>
    <t>11.1.13</t>
  </si>
  <si>
    <t>11.1.15</t>
  </si>
  <si>
    <t>11.1.16</t>
  </si>
  <si>
    <t>11.1.17</t>
  </si>
  <si>
    <t>11.1.18</t>
  </si>
  <si>
    <t>11.1.19</t>
  </si>
  <si>
    <t>11.1.21</t>
  </si>
  <si>
    <t>11.1.22</t>
  </si>
  <si>
    <t>11.1.23</t>
  </si>
  <si>
    <t>11.1.24</t>
  </si>
  <si>
    <t>11.1.25</t>
  </si>
  <si>
    <t>Localización y replanteo + equipo</t>
  </si>
  <si>
    <t>COD IDRD</t>
  </si>
  <si>
    <t>000098</t>
  </si>
  <si>
    <t>Est. Baloncesto antibandalico   (sum + inst)</t>
  </si>
  <si>
    <t>Rodadero Largo en Acero (SUM + INST)</t>
  </si>
  <si>
    <t>Señal SC-120 dos Caras (sumin+instal) **</t>
  </si>
  <si>
    <t>10.2.2</t>
  </si>
  <si>
    <t>3.4.7</t>
  </si>
  <si>
    <t>Anticorrosivo a base de zinc</t>
  </si>
  <si>
    <t>Anticorrosivo silamina lineal</t>
  </si>
  <si>
    <t>Barniz sobre madera</t>
  </si>
  <si>
    <t>Andenes e=0.10m  Cocreto F'C 21 MPA  CDRC</t>
  </si>
  <si>
    <t>10.2.4</t>
  </si>
  <si>
    <t>4.1.8</t>
  </si>
  <si>
    <t>4.2.3</t>
  </si>
  <si>
    <t>4.2.4</t>
  </si>
  <si>
    <t>10.2.5</t>
  </si>
  <si>
    <t>1.2.9</t>
  </si>
  <si>
    <t>7.1.5</t>
  </si>
  <si>
    <t>Estructura paraPisoFlexible plazoletas+Bse+Asfalto</t>
  </si>
  <si>
    <t>10.4.12</t>
  </si>
  <si>
    <t>AnclajeEpóxico1/4"L=0.05 m+sikadur42+Andam+Ref**</t>
  </si>
  <si>
    <t>Desm y Reinst.Loseta IDU A50  5&lt;p&lt;10% 4.2-1 blando</t>
  </si>
  <si>
    <t xml:space="preserve">Formulario 1 - Propuesta económica  - Licitación de obra pública de infraestructura social </t>
  </si>
  <si>
    <t>Código</t>
  </si>
  <si>
    <t>CCE-EICP-FM-116</t>
  </si>
  <si>
    <t>Versión</t>
  </si>
  <si>
    <r>
      <t xml:space="preserve">FORMULARIO 1- PRESUPUESTO OFICIAL DE OBRA
</t>
    </r>
    <r>
      <rPr>
        <sz val="10"/>
        <rFont val="Arial"/>
        <family val="2"/>
      </rPr>
      <t>CONTRATO CUYO OBJETO ES : "</t>
    </r>
    <r>
      <rPr>
        <i/>
        <sz val="10"/>
        <rFont val="Arial"/>
        <family val="2"/>
      </rPr>
      <t>REALIZAR A PRECIOS UNITARIOS SIN FÓRMULA DE REAJUSTE Y A MONTO AGOTABLE EL MANTENIMIENTO, MEJORAMIENTO, ADECUACIÓN Y/O DOTACIÓN DE LOS PARQUES VECINALES Y DE BOLSILLO DE LA LOCALIDAD DE CIUDAD BOLÍVAR</t>
    </r>
    <r>
      <rPr>
        <sz val="10"/>
        <rFont val="Arial"/>
        <family val="2"/>
      </rPr>
      <t>”.</t>
    </r>
  </si>
  <si>
    <t>NOTA 2: ESTE ES UN FORMATO GUIA. EL CONTENIDO Y LA EDICIÓN DE LAS FÓRMULAS COMPROMETE LA RESPONSABILIDAD DEL USUARIO DE LA MATRIZ, Y CUALQUIER ERROR NO PODRA ENDILGARSE A SUPUESTAS INDUCCIONES A ERRORES POR PARTE DE LA ENTIDAD.</t>
  </si>
  <si>
    <t>NOTA 3:  EL PROPONENTE NO PODRA EXCEDER DEL TREINTA Y UNO POR CIENTO (31,00%) DEL AIU EN SU OFERTA. SO PENA DE DECLARAR LA OFERTA COMO NO VÁLIDA.</t>
  </si>
  <si>
    <t>NOTA 4:NINGUNA OFERTA PODRÁ EXCEDER EL VALOR DE TRES MIL OCHOCIENTOS SETENTA Y CINCO MILLONES SETECIENTOS SETENTA Y OCHO MIL CIENTO OCHENTA Y DOS PESOS M/CTE . ($ 3,875,,778,182).</t>
  </si>
  <si>
    <t>NOTA 1: LOS PROFESIONALES Y TODOS LOS ELEMENTOS QUE SE REQUIERAN PARA DESAROLLAR LAS GESTIONES SOCIAL, AMBIENTAL Y PMT SE ENCUENTRAN INCLUIDOS DENTRO DE LOS VALORES ESTABLECIDOS EN EL AIU Y SU RESPECTIVO DESGLOCE.</t>
  </si>
  <si>
    <t>FIRMA DEL PROPONENTE O SU REPRESENTANTE LEGAL</t>
  </si>
  <si>
    <t>NOTA 6: NINGUNO DE LOS PRECIOS UNITARIOS PODRÁ SUPERAR EL VALOR ESTABLECIDO POR EL FDLCB.</t>
  </si>
  <si>
    <t>-</t>
  </si>
  <si>
    <t>p</t>
  </si>
  <si>
    <t>Excavación Mecanic+retiro(100m3/dia)V-15M3-Tierra</t>
  </si>
  <si>
    <t>00845</t>
  </si>
  <si>
    <t>Excavación Mecánica (Cargue+Transp+Disp final)CDRC</t>
  </si>
  <si>
    <t xml:space="preserve">Relleno compactado Subbase granular tipo IDRD </t>
  </si>
  <si>
    <t>Acero de refuerzo 60000 **</t>
  </si>
  <si>
    <t>Filtro frances40*40 Excav+geoNT-1600+tubo 100mm **</t>
  </si>
  <si>
    <t>Piso en grava suelta e=0.13m con geocelda + NT3000</t>
  </si>
  <si>
    <t>Pañete impermeab. muro 1:3 e=0.03 a&lt; 0.60 m**</t>
  </si>
  <si>
    <t>Limpieza estructura metalica hidroblasting</t>
  </si>
  <si>
    <t>00623</t>
  </si>
  <si>
    <t>00620</t>
  </si>
  <si>
    <t>Adoquin Conc. e=0.06  p&lt;5% geotextil T-2400</t>
  </si>
  <si>
    <t>AdoquinArcill e=0.06  p&lt;5% 4.2-1 blando+geotT-2100</t>
  </si>
  <si>
    <t>Rueda giratoria carrusel (DESM+SUM+INST)</t>
  </si>
  <si>
    <t>10867</t>
  </si>
  <si>
    <t>FORMATO</t>
  </si>
  <si>
    <t>CÓDIGO</t>
  </si>
  <si>
    <t>PROCESO</t>
  </si>
  <si>
    <t>VERSIÓN</t>
  </si>
  <si>
    <t>MATRIZ PARA CÁLCULO DE AIU</t>
  </si>
  <si>
    <t>FDLCB-LP-002-2022</t>
  </si>
  <si>
    <t>Proyectos</t>
  </si>
  <si>
    <t>1.0</t>
  </si>
  <si>
    <t>ALCALDIA LOCAL DE CIUDAD BOLÍVAR</t>
  </si>
  <si>
    <t xml:space="preserve">“REALIZAR A PRECIOS UNITARIOS SIN FÓRMULA DE REAJUSTE Y A MONTO AGOTABLE EL MANTENIMIENTO, MEJORAMIENTO, ADECUACIÓN Y/O DOTACIÓN DE LOS PARQUES VECINALES Y DE BOLSILLO DE LA LOCALIDAD DE CIUDAD BOLÍVAR”, </t>
  </si>
  <si>
    <t>COSTO ESTIMADO DE OBRA (CD +AIU)</t>
  </si>
  <si>
    <t>COSTO DIRECTO ESTIMADO DE OBRA (CD)</t>
  </si>
  <si>
    <t>TERMINO ESTIMADO DE EJECUCIÓN DE OBRA</t>
  </si>
  <si>
    <t>MESES</t>
  </si>
  <si>
    <t>CONTRATO No.</t>
  </si>
  <si>
    <t>AIU OBRA</t>
  </si>
  <si>
    <t>AMBIENTAL Y SST</t>
  </si>
  <si>
    <t>SOCIAL</t>
  </si>
  <si>
    <t>PMT</t>
  </si>
  <si>
    <t>VALOR TOTAL DEL CONTRATO</t>
  </si>
  <si>
    <t>ÍTEM</t>
  </si>
  <si>
    <t>A. ADMINISTRACIÓN</t>
  </si>
  <si>
    <t>1. COSTOS MENSUALES DE PERSONAL</t>
  </si>
  <si>
    <t>CARGO</t>
  </si>
  <si>
    <t>CATEGORÍA</t>
  </si>
  <si>
    <t>DEDICACIÓN
MES</t>
  </si>
  <si>
    <t>TOPE SALARIO (MES)</t>
  </si>
  <si>
    <t>FACTOR PRESTACIONAL</t>
  </si>
  <si>
    <t>N. MESES</t>
  </si>
  <si>
    <t>SALARIO + PRESTACIONES</t>
  </si>
  <si>
    <t>B</t>
  </si>
  <si>
    <t>C</t>
  </si>
  <si>
    <t>D</t>
  </si>
  <si>
    <t>E</t>
  </si>
  <si>
    <t>F=A*B*C*D*E</t>
  </si>
  <si>
    <t>PERSONAL PROFESIONAL (Ingenieros y Otros)</t>
  </si>
  <si>
    <t>PROFESIONAL DIRECTOR CATEGORÍA 4(E.G.6;E.E.4) CON PRESTACIONES</t>
  </si>
  <si>
    <t xml:space="preserve"> RESIDENTE DE OBRA  (INCLUYE FACTOR DE PRESTACIONES)</t>
  </si>
  <si>
    <t>RESIDENTE AMBIENTAL-ESPECIALISTA SST(INCLUYE FACTOR DE PRESTACIONES)</t>
  </si>
  <si>
    <t>RESIDENTE SOCIAL  (INCLUYE FACTOR DE PRESTACIONES)</t>
  </si>
  <si>
    <t>PERSONAL TÉCNICO Y PERSONAL AUXILIAR</t>
  </si>
  <si>
    <t>TARIFA MES - PERSONAL TÉCNICO - TOPÓGRAFO INSPECTOR (INCLUYE FACTOR DE PRESTACIONES)</t>
  </si>
  <si>
    <t>N/A</t>
  </si>
  <si>
    <t>TARIFA MES - PERSONAL TÉCNICO - CADENERO 1 (INCLUYE FACTOR DE PRESTACIONES)</t>
  </si>
  <si>
    <t>TARIFA MES - PERSONAL TÉCNICO - INSPECTOR/MAESTRO (INCLUYE FACTOR DE PRESTACIONES)</t>
  </si>
  <si>
    <t>LABORATORISTA INSPECTOR + PRESTACIONES</t>
  </si>
  <si>
    <t>PERSONAL ADMINISTRATIVO</t>
  </si>
  <si>
    <t>TARIFA MES - PERSONAL ADMINISTRATIVO - AUXILIAR ADMINISTRATIVO-ALMACENISTA (INCLUYE FACTOR DE PRESTACIONES)</t>
  </si>
  <si>
    <t>SUBTOTAL COSTOS DE PERSONAL</t>
  </si>
  <si>
    <t>GASTOS OPERACIONALES MENSUALES</t>
  </si>
  <si>
    <t>CANT.</t>
  </si>
  <si>
    <t>UNIDAD</t>
  </si>
  <si>
    <t>DEDICACIÓN</t>
  </si>
  <si>
    <t>DEDICACIÓN TOTAL</t>
  </si>
  <si>
    <t>COSTO ($/M2.MES)</t>
  </si>
  <si>
    <t>VALOR ($)</t>
  </si>
  <si>
    <t>GASTOS OFICINA</t>
  </si>
  <si>
    <t>GBL</t>
  </si>
  <si>
    <t xml:space="preserve">SUBTOTAL GASTOS OPERACIONALES 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</si>
  <si>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</si>
  <si>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</si>
  <si>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</si>
  <si>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</si>
  <si>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</si>
  <si>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</si>
  <si>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Retención por contribución especial</t>
  </si>
  <si>
    <t>Retención en la fuente a título de ICA 6,9 por mil</t>
  </si>
  <si>
    <t>Retefuente a título de Renta</t>
  </si>
  <si>
    <t>Retención en la fuente por Estampilla Pro-Universidad Pedagógica</t>
  </si>
  <si>
    <t>3.1.5</t>
  </si>
  <si>
    <t>Cuatro por Mil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</si>
  <si>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</si>
  <si>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</si>
  <si>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</si>
  <si>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</si>
  <si>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</si>
  <si>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</si>
  <si>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</si>
  <si>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</si>
  <si>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Buen manejo del anticipo</t>
  </si>
  <si>
    <t>Salarios y Prestaciones Sociales</t>
  </si>
  <si>
    <t>Estabilidad de la Obra</t>
  </si>
  <si>
    <t>Predios, labores y Operaciones- Vigencia (Decreto 1082 de 2015 Sección III)</t>
  </si>
  <si>
    <t>RESPONSABILIDAD CIVIL EXTRACONTRACTUAL</t>
  </si>
  <si>
    <t>400 SMLV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</si>
  <si>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</si>
  <si>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</si>
  <si>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</si>
  <si>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</si>
  <si>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</si>
  <si>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</si>
  <si>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</si>
  <si>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NOTA 1: LA RESOLUCIÓN MINTRANSPORTE No. 747 DE 1998 ESTABLECE “LOS TOPES MÁXIMOS PARA SUELDOS Y DEMÁS GASTOS QUE SE PUEDEN PAGAR EN LOS CONTRATOS PUBLICOS.</t>
  </si>
  <si>
    <t>NOTA 2: ESTE ES UN FORMATO GUIA.  EL CONTENIDO Y LA EDICIÓN DE LAS FÓRMULAS COMPROMETE LA RESPONSABILIDAD DEL USUARIO DE LA MATRIZ, Y CUALQUIER ERROR NO PODRÁ ENDILGARSE A SUPUESTAS INDUCCIONES A ERRORES POR PARTE DE LA ENTIDAD.</t>
  </si>
  <si>
    <t>NOTA 3: PARA LA ELABORACIÓN DEL PRESENTE ANEXO EL PROPONENTE DEBERA TENER EN CUENTA LA TOTALIDAD DE LOS DOCUMENTOS DE LA LICITACIÓN (PLIEGO DE CONDICIONES, ESTUDIOS PREVIOS, ANEXO TECNICO Y LOS DEMAS DOCUMENTOS PUBLICADOS POR LA ENTIDAD), CUALQUIER INCONSISTENCIA SERA AJUSTADA POR EL FDL Y DEBERA SER ACEPTADA POR PROPONENTE.</t>
  </si>
  <si>
    <t>Bordillo prefabricadoA-80(0.35x0.2x0.80m)ZV- CDRC,</t>
  </si>
  <si>
    <t>NOTA 5:LOS COMPONENTES SOCIAL, AMBIENTAL Y PMT SON COSTOS FIJOS  Y NO PODRAN SER MODIFICADOS POR EL PROPONENTE.</t>
  </si>
  <si>
    <t xml:space="preserve">Proyectó Técnicamente: Laura Valentina Medina Leal – Contratista ALCB
Proyectó Técnicamente: Jonathan Steven Muñoz  – Contratista ALCB
  Sandra Milena Ramírez Pérez – Contratista ALCB
Aprobó aspectos Técnicos: Mario Leandro Castro – Contratista ALCB
</t>
  </si>
  <si>
    <t>Descapote mecanico y retiro,Incl. MdeO.e=0.20**</t>
  </si>
  <si>
    <t>Demolicion muros de concreto(Cargue+ retiro).</t>
  </si>
  <si>
    <t>Relleno material Local Selecc.Excava sin suministr</t>
  </si>
  <si>
    <t>Puente de adherencia sikadur 32 primer*</t>
  </si>
  <si>
    <t>Cerramiento contra impacto IDRD h=2.5</t>
  </si>
  <si>
    <t>.Acero Estruct. ASTM A-572 Estruct.Metal.Muro Esca</t>
  </si>
  <si>
    <t>AndenCuneta 2500 psi e=0.10 4.2-2 medio+Geotextil</t>
  </si>
  <si>
    <t>Modulo BancaAbd.CronchGimn.aire libre(Sumi+Instal)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</si>
</sst>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-* #,##0.00\ _€_-;\-* #,##0.00\ _€_-;_-* &quot;-&quot;??\ _€_-;_-@_-"/>
    <numFmt numFmtId="167" formatCode="&quot;$ &quot;#,##0.00;[Red]&quot;$ -&quot;#,##0.00"/>
    <numFmt numFmtId="168" formatCode="_(&quot;$&quot;\ * #,##0_);_(&quot;$&quot;\ * \(#,##0\);_(&quot;$&quot;\ * &quot;-&quot;??_);_(@_)"/>
    <numFmt numFmtId="169" formatCode="0.0%"/>
    <numFmt numFmtId="170" formatCode="_-&quot;$&quot;* #,##0_-;\-&quot;$&quot;* #,##0_-;_-&quot;$&quot;* &quot;-&quot;??_-;_-@_-"/>
    <numFmt numFmtId="171" formatCode="_-&quot;$&quot;\ * #,##0.00_-;\-&quot;$&quot;\ * #,##0.00_-;_-&quot;$&quot;\ * &quot;-&quot;_-;_-@_-"/>
    <numFmt numFmtId="172" formatCode="[$$-240A]#,##0;[Red]\([$$-240A]#,##0\)"/>
    <numFmt numFmtId="173" formatCode="[$$-240A]\ #,##0.00;[Red][$$-240A]\ #,##0.00"/>
    <numFmt numFmtId="174" formatCode="0.000"/>
    <numFmt numFmtId="175" formatCode="[$$-240A]#,##0.00;[Red]\([$$-240A]#,##0.00\)"/>
    <numFmt numFmtId="176" formatCode="#,##0.0"/>
    <numFmt numFmtId="177" formatCode="_ * #,##0.00_ ;_ * \-#,##0.00_ ;_ * \-??_ ;_ @_ "/>
    <numFmt numFmtId="178" formatCode="_ * #,##0_ ;_ * \-#,##0_ ;_ * \-??_ ;_ @_ "/>
    <numFmt numFmtId="179" formatCode="0.000%"/>
    <numFmt numFmtId="180" formatCode="0.0000000000000%"/>
    <numFmt numFmtId="181" formatCode="0.0"/>
    <numFmt numFmtId="182" formatCode="#,##0.00;[Red]#,##0.00"/>
    <numFmt numFmtId="183" formatCode="0.0000%"/>
  </numFmts>
  <fonts count="36" x14ac:knownFonts="1">
    <font>
      <sz val="10"/>
      <color indexed="64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sz val="8"/>
      <name val="Arial"/>
      <family val="2"/>
    </font>
    <font>
      <sz val="10"/>
      <color indexed="64"/>
      <name val="Arial Narrow"/>
      <family val="2"/>
    </font>
    <font>
      <b/>
      <sz val="10"/>
      <color indexed="64"/>
      <name val="Arial Narrow"/>
      <family val="2"/>
    </font>
    <font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sz val="10"/>
      <color indexed="64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0"/>
      <color indexed="64"/>
      <name val="Arial"/>
      <family val="2"/>
    </font>
    <font>
      <sz val="10"/>
      <color theme="1"/>
      <name val="Arial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9"/>
      <name val="Arial Narrow"/>
      <family val="2"/>
    </font>
    <font>
      <sz val="1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sz val="14"/>
      <name val="Arial"/>
      <family val="2"/>
      <charset val="1"/>
    </font>
    <font>
      <b/>
      <sz val="14"/>
      <name val="Arial"/>
      <family val="2"/>
      <charset val="1"/>
    </font>
    <font>
      <sz val="6"/>
      <name val="Arial"/>
      <family val="2"/>
    </font>
    <font>
      <b/>
      <sz val="10"/>
      <name val="Arial"/>
      <family val="2"/>
      <charset val="1"/>
    </font>
    <font>
      <sz val="9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rgb="FFD9E2F3"/>
      </patternFill>
    </fill>
    <fill>
      <patternFill patternType="solid">
        <fgColor theme="0"/>
        <bgColor rgb="FFD9E2F3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165" fontId="12" fillId="0" borderId="0" applyFont="0" applyFill="0" applyBorder="0" applyAlignment="0" applyProtection="0"/>
    <xf numFmtId="167" fontId="8" fillId="0" borderId="0" applyFill="0" applyBorder="0" applyAlignment="0" applyProtection="0"/>
    <xf numFmtId="0" fontId="7" fillId="0" borderId="0"/>
    <xf numFmtId="9" fontId="12" fillId="0" borderId="0" applyFont="0" applyFill="0" applyBorder="0" applyAlignment="0" applyProtection="0"/>
    <xf numFmtId="0" fontId="8" fillId="0" borderId="0"/>
    <xf numFmtId="9" fontId="8" fillId="0" borderId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1" fontId="13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7" fillId="0" borderId="0"/>
    <xf numFmtId="44" fontId="17" fillId="0" borderId="0" applyFont="0" applyFill="0" applyBorder="0" applyAlignment="0" applyProtection="0"/>
    <xf numFmtId="0" fontId="8" fillId="0" borderId="0"/>
    <xf numFmtId="41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/>
    <xf numFmtId="0" fontId="8" fillId="0" borderId="0"/>
    <xf numFmtId="41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177" fontId="8" fillId="0" borderId="0" applyFill="0" applyBorder="0" applyAlignment="0" applyProtection="0"/>
    <xf numFmtId="0" fontId="8" fillId="0" borderId="0"/>
  </cellStyleXfs>
  <cellXfs count="351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10" fillId="0" borderId="0" xfId="1" applyFont="1"/>
    <xf numFmtId="165" fontId="10" fillId="0" borderId="0" xfId="1" applyFont="1" applyFill="1"/>
    <xf numFmtId="0" fontId="10" fillId="0" borderId="0" xfId="0" applyFont="1" applyAlignment="1">
      <alignment horizontal="left"/>
    </xf>
    <xf numFmtId="168" fontId="10" fillId="0" borderId="0" xfId="1" applyNumberFormat="1" applyFont="1"/>
    <xf numFmtId="168" fontId="10" fillId="0" borderId="0" xfId="1" applyNumberFormat="1" applyFont="1" applyFill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0" fillId="0" borderId="2" xfId="0" applyFont="1" applyBorder="1"/>
    <xf numFmtId="0" fontId="11" fillId="0" borderId="0" xfId="0" applyFont="1" applyAlignment="1">
      <alignment horizontal="left" vertical="center" wrapText="1"/>
    </xf>
    <xf numFmtId="0" fontId="10" fillId="4" borderId="0" xfId="0" applyFont="1" applyFill="1"/>
    <xf numFmtId="0" fontId="11" fillId="4" borderId="0" xfId="0" applyFont="1" applyFill="1"/>
    <xf numFmtId="0" fontId="17" fillId="0" borderId="0" xfId="14"/>
    <xf numFmtId="170" fontId="8" fillId="0" borderId="1" xfId="15" applyNumberFormat="1" applyFont="1" applyBorder="1"/>
    <xf numFmtId="0" fontId="15" fillId="2" borderId="1" xfId="14" applyFont="1" applyFill="1" applyBorder="1" applyAlignment="1">
      <alignment horizontal="right"/>
    </xf>
    <xf numFmtId="0" fontId="15" fillId="0" borderId="1" xfId="14" applyFont="1" applyBorder="1"/>
    <xf numFmtId="0" fontId="15" fillId="0" borderId="1" xfId="14" applyFont="1" applyBorder="1" applyAlignment="1">
      <alignment horizontal="right"/>
    </xf>
    <xf numFmtId="0" fontId="15" fillId="2" borderId="1" xfId="14" applyFont="1" applyFill="1" applyBorder="1" applyAlignment="1">
      <alignment horizontal="center"/>
    </xf>
    <xf numFmtId="0" fontId="8" fillId="0" borderId="0" xfId="14" applyFont="1"/>
    <xf numFmtId="0" fontId="15" fillId="2" borderId="1" xfId="14" applyFont="1" applyFill="1" applyBorder="1" applyAlignment="1">
      <alignment horizontal="center" vertical="center"/>
    </xf>
    <xf numFmtId="41" fontId="8" fillId="0" borderId="1" xfId="12" applyFont="1" applyBorder="1"/>
    <xf numFmtId="10" fontId="8" fillId="0" borderId="1" xfId="4" applyNumberFormat="1" applyFont="1" applyBorder="1" applyAlignment="1">
      <alignment horizontal="right"/>
    </xf>
    <xf numFmtId="10" fontId="8" fillId="2" borderId="1" xfId="14" applyNumberFormat="1" applyFont="1" applyFill="1" applyBorder="1" applyAlignment="1">
      <alignment horizontal="right"/>
    </xf>
    <xf numFmtId="9" fontId="8" fillId="0" borderId="1" xfId="14" applyNumberFormat="1" applyFont="1" applyBorder="1"/>
    <xf numFmtId="0" fontId="11" fillId="3" borderId="0" xfId="0" applyFont="1" applyFill="1"/>
    <xf numFmtId="168" fontId="21" fillId="0" borderId="0" xfId="1" applyNumberFormat="1" applyFont="1" applyFill="1" applyBorder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165" fontId="21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2" fontId="13" fillId="4" borderId="1" xfId="0" applyNumberFormat="1" applyFont="1" applyFill="1" applyBorder="1" applyAlignment="1">
      <alignment horizontal="center" vertical="center"/>
    </xf>
    <xf numFmtId="165" fontId="13" fillId="0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2" fontId="13" fillId="0" borderId="0" xfId="13" applyFont="1" applyFill="1" applyAlignment="1">
      <alignment horizontal="center" vertical="center"/>
    </xf>
    <xf numFmtId="165" fontId="13" fillId="4" borderId="1" xfId="1" applyFont="1" applyFill="1" applyBorder="1" applyAlignment="1">
      <alignment horizontal="center" vertical="center"/>
    </xf>
    <xf numFmtId="165" fontId="20" fillId="4" borderId="1" xfId="1" applyFont="1" applyFill="1" applyBorder="1" applyAlignment="1">
      <alignment horizontal="center" vertical="center"/>
    </xf>
    <xf numFmtId="165" fontId="20" fillId="0" borderId="1" xfId="1" applyFont="1" applyFill="1" applyBorder="1" applyAlignment="1">
      <alignment horizontal="center" vertical="center"/>
    </xf>
    <xf numFmtId="42" fontId="8" fillId="0" borderId="1" xfId="13" applyFont="1" applyBorder="1" applyAlignment="1">
      <alignment horizontal="center" vertical="center"/>
    </xf>
    <xf numFmtId="42" fontId="8" fillId="0" borderId="6" xfId="13" applyFont="1" applyBorder="1" applyAlignment="1">
      <alignment horizontal="center" vertical="center"/>
    </xf>
    <xf numFmtId="165" fontId="13" fillId="0" borderId="1" xfId="28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165" fontId="13" fillId="0" borderId="0" xfId="1" applyFont="1" applyFill="1" applyBorder="1" applyAlignment="1">
      <alignment horizontal="center" vertical="center"/>
    </xf>
    <xf numFmtId="1" fontId="17" fillId="0" borderId="0" xfId="14" applyNumberFormat="1"/>
    <xf numFmtId="170" fontId="17" fillId="0" borderId="0" xfId="14" applyNumberFormat="1"/>
    <xf numFmtId="0" fontId="10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10" fillId="4" borderId="0" xfId="0" applyFont="1" applyFill="1" applyAlignment="1">
      <alignment horizontal="center" vertical="center"/>
    </xf>
    <xf numFmtId="2" fontId="10" fillId="4" borderId="0" xfId="0" applyNumberFormat="1" applyFont="1" applyFill="1" applyAlignment="1">
      <alignment horizontal="center" vertical="center"/>
    </xf>
    <xf numFmtId="165" fontId="10" fillId="4" borderId="0" xfId="1" applyFont="1" applyFill="1"/>
    <xf numFmtId="168" fontId="10" fillId="4" borderId="0" xfId="1" applyNumberFormat="1" applyFont="1" applyFill="1"/>
    <xf numFmtId="0" fontId="2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15" fillId="7" borderId="7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2" fontId="19" fillId="5" borderId="1" xfId="0" applyNumberFormat="1" applyFont="1" applyFill="1" applyBorder="1" applyAlignment="1">
      <alignment horizontal="center" vertical="center"/>
    </xf>
    <xf numFmtId="165" fontId="19" fillId="5" borderId="1" xfId="1" applyFont="1" applyFill="1" applyBorder="1" applyAlignment="1">
      <alignment horizontal="center" vertical="center"/>
    </xf>
    <xf numFmtId="168" fontId="19" fillId="5" borderId="1" xfId="1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left" vertical="center"/>
    </xf>
    <xf numFmtId="0" fontId="19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left" vertical="center"/>
    </xf>
    <xf numFmtId="2" fontId="19" fillId="8" borderId="1" xfId="0" applyNumberFormat="1" applyFont="1" applyFill="1" applyBorder="1" applyAlignment="1">
      <alignment horizontal="center" vertical="center"/>
    </xf>
    <xf numFmtId="165" fontId="19" fillId="8" borderId="1" xfId="1" applyFont="1" applyFill="1" applyBorder="1" applyAlignment="1">
      <alignment horizontal="center" vertical="center"/>
    </xf>
    <xf numFmtId="168" fontId="19" fillId="8" borderId="1" xfId="1" applyNumberFormat="1" applyFont="1" applyFill="1" applyBorder="1" applyAlignment="1">
      <alignment horizontal="center" vertical="center"/>
    </xf>
    <xf numFmtId="165" fontId="19" fillId="8" borderId="1" xfId="28" applyFont="1" applyFill="1" applyBorder="1" applyAlignment="1">
      <alignment horizontal="center" vertical="center"/>
    </xf>
    <xf numFmtId="168" fontId="19" fillId="8" borderId="8" xfId="1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10" fontId="19" fillId="5" borderId="1" xfId="4" applyNumberFormat="1" applyFont="1" applyFill="1" applyBorder="1" applyAlignment="1">
      <alignment horizontal="center" vertical="center"/>
    </xf>
    <xf numFmtId="169" fontId="19" fillId="5" borderId="1" xfId="4" applyNumberFormat="1" applyFont="1" applyFill="1" applyBorder="1" applyAlignment="1">
      <alignment horizontal="center" vertical="center"/>
    </xf>
    <xf numFmtId="168" fontId="10" fillId="0" borderId="0" xfId="1" applyNumberFormat="1" applyFont="1" applyFill="1" applyAlignment="1"/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1" fontId="13" fillId="11" borderId="1" xfId="0" applyNumberFormat="1" applyFont="1" applyFill="1" applyBorder="1" applyAlignment="1">
      <alignment horizontal="center" vertical="center"/>
    </xf>
    <xf numFmtId="165" fontId="10" fillId="0" borderId="0" xfId="0" applyNumberFormat="1" applyFont="1"/>
    <xf numFmtId="0" fontId="8" fillId="0" borderId="0" xfId="16" applyAlignment="1">
      <alignment horizontal="center" vertical="center"/>
    </xf>
    <xf numFmtId="0" fontId="8" fillId="0" borderId="0" xfId="16" applyAlignment="1">
      <alignment vertical="center"/>
    </xf>
    <xf numFmtId="0" fontId="15" fillId="0" borderId="25" xfId="16" applyFont="1" applyBorder="1" applyAlignment="1">
      <alignment horizontal="center" vertical="center"/>
    </xf>
    <xf numFmtId="0" fontId="15" fillId="0" borderId="25" xfId="16" applyFont="1" applyBorder="1" applyAlignment="1">
      <alignment horizontal="center" vertical="center"/>
    </xf>
    <xf numFmtId="0" fontId="15" fillId="0" borderId="14" xfId="16" applyFont="1" applyBorder="1" applyAlignment="1">
      <alignment horizontal="center" vertical="center"/>
    </xf>
    <xf numFmtId="0" fontId="20" fillId="0" borderId="1" xfId="16" applyFont="1" applyBorder="1" applyAlignment="1">
      <alignment horizontal="center" vertical="center" wrapText="1"/>
    </xf>
    <xf numFmtId="0" fontId="8" fillId="0" borderId="5" xfId="16" applyBorder="1" applyAlignment="1">
      <alignment horizontal="center" vertical="center"/>
    </xf>
    <xf numFmtId="0" fontId="8" fillId="0" borderId="0" xfId="16" applyAlignment="1">
      <alignment horizontal="center" vertical="center"/>
    </xf>
    <xf numFmtId="0" fontId="8" fillId="0" borderId="0" xfId="16" applyAlignment="1">
      <alignment vertical="top" wrapText="1"/>
    </xf>
    <xf numFmtId="0" fontId="8" fillId="0" borderId="25" xfId="16" applyBorder="1" applyAlignment="1">
      <alignment vertical="center"/>
    </xf>
    <xf numFmtId="0" fontId="15" fillId="0" borderId="25" xfId="16" applyFont="1" applyBorder="1" applyAlignment="1">
      <alignment vertical="center"/>
    </xf>
    <xf numFmtId="0" fontId="8" fillId="0" borderId="1" xfId="16" applyBorder="1" applyAlignment="1">
      <alignment vertical="center"/>
    </xf>
    <xf numFmtId="0" fontId="15" fillId="0" borderId="1" xfId="16" applyFont="1" applyBorder="1" applyAlignment="1">
      <alignment vertical="center"/>
    </xf>
    <xf numFmtId="15" fontId="8" fillId="0" borderId="1" xfId="16" applyNumberFormat="1" applyBorder="1" applyAlignment="1">
      <alignment horizontal="center" vertical="center"/>
    </xf>
    <xf numFmtId="15" fontId="8" fillId="0" borderId="36" xfId="16" applyNumberFormat="1" applyBorder="1" applyAlignment="1">
      <alignment horizontal="center" vertical="center"/>
    </xf>
    <xf numFmtId="173" fontId="8" fillId="0" borderId="0" xfId="16" applyNumberFormat="1" applyAlignment="1">
      <alignment vertical="center"/>
    </xf>
    <xf numFmtId="0" fontId="30" fillId="0" borderId="1" xfId="33" applyFont="1" applyBorder="1" applyAlignment="1">
      <alignment horizontal="center" vertical="center"/>
    </xf>
    <xf numFmtId="42" fontId="8" fillId="0" borderId="0" xfId="21" applyFont="1" applyAlignment="1">
      <alignment vertical="center"/>
    </xf>
    <xf numFmtId="173" fontId="8" fillId="0" borderId="1" xfId="16" applyNumberFormat="1" applyBorder="1" applyAlignment="1">
      <alignment vertical="center"/>
    </xf>
    <xf numFmtId="172" fontId="8" fillId="0" borderId="0" xfId="18" applyNumberFormat="1" applyFont="1" applyAlignment="1">
      <alignment vertical="center"/>
    </xf>
    <xf numFmtId="41" fontId="8" fillId="0" borderId="0" xfId="35" applyFont="1" applyAlignment="1">
      <alignment vertical="center"/>
    </xf>
    <xf numFmtId="173" fontId="8" fillId="0" borderId="32" xfId="16" applyNumberFormat="1" applyBorder="1" applyAlignment="1">
      <alignment vertical="center"/>
    </xf>
    <xf numFmtId="41" fontId="8" fillId="0" borderId="0" xfId="16" applyNumberFormat="1" applyAlignment="1">
      <alignment vertical="center"/>
    </xf>
    <xf numFmtId="0" fontId="23" fillId="0" borderId="0" xfId="33" applyFont="1" applyAlignment="1">
      <alignment vertical="center"/>
    </xf>
    <xf numFmtId="0" fontId="24" fillId="0" borderId="0" xfId="33" applyFont="1" applyAlignment="1">
      <alignment vertical="center"/>
    </xf>
    <xf numFmtId="0" fontId="27" fillId="2" borderId="1" xfId="33" applyFont="1" applyFill="1" applyBorder="1" applyAlignment="1">
      <alignment horizontal="center" vertical="center" wrapText="1"/>
    </xf>
    <xf numFmtId="0" fontId="24" fillId="0" borderId="0" xfId="33" applyFont="1" applyAlignment="1">
      <alignment vertical="center" wrapText="1"/>
    </xf>
    <xf numFmtId="0" fontId="9" fillId="2" borderId="1" xfId="33" applyFont="1" applyFill="1" applyBorder="1" applyAlignment="1">
      <alignment horizontal="center" vertical="center" wrapText="1"/>
    </xf>
    <xf numFmtId="0" fontId="9" fillId="2" borderId="1" xfId="33" applyFont="1" applyFill="1" applyBorder="1" applyAlignment="1">
      <alignment horizontal="center" vertical="center" wrapText="1"/>
    </xf>
    <xf numFmtId="0" fontId="27" fillId="2" borderId="37" xfId="33" applyFont="1" applyFill="1" applyBorder="1" applyAlignment="1">
      <alignment vertical="center"/>
    </xf>
    <xf numFmtId="0" fontId="27" fillId="2" borderId="0" xfId="33" applyFont="1" applyFill="1" applyAlignment="1">
      <alignment vertical="center" wrapText="1"/>
    </xf>
    <xf numFmtId="0" fontId="27" fillId="2" borderId="3" xfId="33" applyFont="1" applyFill="1" applyBorder="1" applyAlignment="1">
      <alignment vertical="center"/>
    </xf>
    <xf numFmtId="0" fontId="27" fillId="2" borderId="4" xfId="33" applyFont="1" applyFill="1" applyBorder="1" applyAlignment="1">
      <alignment vertical="center"/>
    </xf>
    <xf numFmtId="0" fontId="27" fillId="0" borderId="0" xfId="33" applyFont="1" applyAlignment="1">
      <alignment vertical="center" wrapText="1"/>
    </xf>
    <xf numFmtId="174" fontId="24" fillId="0" borderId="1" xfId="33" applyNumberFormat="1" applyFont="1" applyBorder="1" applyAlignment="1">
      <alignment horizontal="center" vertical="center"/>
    </xf>
    <xf numFmtId="0" fontId="9" fillId="12" borderId="6" xfId="16" applyFont="1" applyFill="1" applyBorder="1" applyAlignment="1">
      <alignment horizontal="center" vertical="center"/>
    </xf>
    <xf numFmtId="175" fontId="9" fillId="0" borderId="1" xfId="33" applyNumberFormat="1" applyFont="1" applyBorder="1" applyAlignment="1">
      <alignment horizontal="right" vertical="center"/>
    </xf>
    <xf numFmtId="176" fontId="9" fillId="0" borderId="1" xfId="33" applyNumberFormat="1" applyFont="1" applyBorder="1" applyAlignment="1">
      <alignment horizontal="center" vertical="center"/>
    </xf>
    <xf numFmtId="175" fontId="9" fillId="0" borderId="1" xfId="33" applyNumberFormat="1" applyFont="1" applyBorder="1" applyAlignment="1">
      <alignment vertical="center"/>
    </xf>
    <xf numFmtId="43" fontId="23" fillId="0" borderId="0" xfId="37" applyFont="1" applyAlignment="1">
      <alignment vertical="center"/>
    </xf>
    <xf numFmtId="41" fontId="24" fillId="0" borderId="0" xfId="35" applyFont="1" applyAlignment="1">
      <alignment vertical="center"/>
    </xf>
    <xf numFmtId="0" fontId="31" fillId="0" borderId="0" xfId="33" applyFont="1" applyAlignment="1">
      <alignment vertical="center"/>
    </xf>
    <xf numFmtId="0" fontId="32" fillId="0" borderId="0" xfId="33" applyFont="1" applyAlignment="1">
      <alignment vertical="center" wrapText="1"/>
    </xf>
    <xf numFmtId="0" fontId="27" fillId="2" borderId="5" xfId="33" applyFont="1" applyFill="1" applyBorder="1" applyAlignment="1">
      <alignment vertical="center"/>
    </xf>
    <xf numFmtId="176" fontId="27" fillId="2" borderId="3" xfId="33" applyNumberFormat="1" applyFont="1" applyFill="1" applyBorder="1" applyAlignment="1">
      <alignment vertical="center"/>
    </xf>
    <xf numFmtId="0" fontId="9" fillId="13" borderId="1" xfId="33" applyFont="1" applyFill="1" applyBorder="1" applyAlignment="1">
      <alignment horizontal="center" vertical="center"/>
    </xf>
    <xf numFmtId="0" fontId="9" fillId="0" borderId="1" xfId="33" applyFont="1" applyBorder="1" applyAlignment="1">
      <alignment horizontal="center" vertical="center"/>
    </xf>
    <xf numFmtId="0" fontId="23" fillId="0" borderId="0" xfId="33" applyFont="1" applyAlignment="1">
      <alignment horizontal="center" vertical="center"/>
    </xf>
    <xf numFmtId="173" fontId="31" fillId="0" borderId="0" xfId="33" applyNumberFormat="1" applyFont="1" applyAlignment="1">
      <alignment vertical="center"/>
    </xf>
    <xf numFmtId="41" fontId="31" fillId="0" borderId="0" xfId="35" applyFont="1" applyAlignment="1">
      <alignment vertical="center"/>
    </xf>
    <xf numFmtId="172" fontId="31" fillId="0" borderId="0" xfId="33" applyNumberFormat="1" applyFont="1" applyAlignment="1">
      <alignment vertical="center"/>
    </xf>
    <xf numFmtId="9" fontId="31" fillId="0" borderId="0" xfId="18" applyFont="1" applyAlignment="1">
      <alignment vertical="center"/>
    </xf>
    <xf numFmtId="0" fontId="27" fillId="2" borderId="45" xfId="33" applyFont="1" applyFill="1" applyBorder="1" applyAlignment="1">
      <alignment horizontal="center" vertical="center" wrapText="1"/>
    </xf>
    <xf numFmtId="0" fontId="27" fillId="2" borderId="0" xfId="33" applyFont="1" applyFill="1" applyAlignment="1">
      <alignment horizontal="center" vertical="center" wrapText="1"/>
    </xf>
    <xf numFmtId="0" fontId="9" fillId="2" borderId="0" xfId="33" applyFont="1" applyFill="1" applyAlignment="1">
      <alignment horizontal="center" vertical="center"/>
    </xf>
    <xf numFmtId="9" fontId="27" fillId="2" borderId="0" xfId="19" applyFont="1" applyFill="1" applyAlignment="1">
      <alignment horizontal="center" vertical="center"/>
    </xf>
    <xf numFmtId="175" fontId="9" fillId="2" borderId="0" xfId="33" applyNumberFormat="1" applyFont="1" applyFill="1" applyAlignment="1">
      <alignment horizontal="right" vertical="center"/>
    </xf>
    <xf numFmtId="176" fontId="9" fillId="2" borderId="0" xfId="33" applyNumberFormat="1" applyFont="1" applyFill="1" applyAlignment="1">
      <alignment horizontal="center" vertical="center"/>
    </xf>
    <xf numFmtId="175" fontId="9" fillId="2" borderId="0" xfId="33" applyNumberFormat="1" applyFont="1" applyFill="1" applyAlignment="1">
      <alignment vertical="center"/>
    </xf>
    <xf numFmtId="175" fontId="31" fillId="0" borderId="0" xfId="33" applyNumberFormat="1" applyFont="1" applyAlignment="1">
      <alignment vertical="center"/>
    </xf>
    <xf numFmtId="0" fontId="9" fillId="0" borderId="6" xfId="16" applyFont="1" applyBorder="1" applyAlignment="1">
      <alignment horizontal="center" vertical="center"/>
    </xf>
    <xf numFmtId="179" fontId="31" fillId="0" borderId="0" xfId="18" applyNumberFormat="1" applyFont="1" applyAlignment="1">
      <alignment vertical="center"/>
    </xf>
    <xf numFmtId="43" fontId="24" fillId="0" borderId="0" xfId="33" applyNumberFormat="1" applyFont="1" applyAlignment="1">
      <alignment vertical="center"/>
    </xf>
    <xf numFmtId="0" fontId="24" fillId="0" borderId="0" xfId="33" applyFont="1" applyAlignment="1">
      <alignment horizontal="center" vertical="center"/>
    </xf>
    <xf numFmtId="175" fontId="27" fillId="0" borderId="1" xfId="33" applyNumberFormat="1" applyFont="1" applyBorder="1" applyAlignment="1">
      <alignment vertical="center"/>
    </xf>
    <xf numFmtId="41" fontId="31" fillId="0" borderId="0" xfId="33" applyNumberFormat="1" applyFont="1" applyAlignment="1">
      <alignment vertical="center" wrapText="1"/>
    </xf>
    <xf numFmtId="0" fontId="31" fillId="0" borderId="0" xfId="33" applyFont="1" applyAlignment="1">
      <alignment vertical="center" wrapText="1"/>
    </xf>
    <xf numFmtId="9" fontId="24" fillId="0" borderId="0" xfId="33" applyNumberFormat="1" applyFont="1" applyAlignment="1">
      <alignment vertical="center"/>
    </xf>
    <xf numFmtId="43" fontId="24" fillId="0" borderId="0" xfId="37" applyFont="1" applyAlignment="1">
      <alignment vertical="center"/>
    </xf>
    <xf numFmtId="43" fontId="32" fillId="0" borderId="0" xfId="33" applyNumberFormat="1" applyFont="1" applyAlignment="1">
      <alignment vertical="center" wrapText="1"/>
    </xf>
    <xf numFmtId="0" fontId="27" fillId="2" borderId="1" xfId="33" applyFont="1" applyFill="1" applyBorder="1" applyAlignment="1">
      <alignment horizontal="center" vertical="center"/>
    </xf>
    <xf numFmtId="0" fontId="27" fillId="2" borderId="1" xfId="33" applyFont="1" applyFill="1" applyBorder="1" applyAlignment="1">
      <alignment horizontal="center" vertical="center"/>
    </xf>
    <xf numFmtId="173" fontId="24" fillId="0" borderId="0" xfId="33" applyNumberFormat="1" applyFont="1" applyAlignment="1">
      <alignment horizontal="center" vertical="center" wrapText="1"/>
    </xf>
    <xf numFmtId="43" fontId="24" fillId="0" borderId="0" xfId="33" applyNumberFormat="1" applyFont="1" applyAlignment="1">
      <alignment horizontal="center" vertical="center" wrapText="1"/>
    </xf>
    <xf numFmtId="0" fontId="24" fillId="0" borderId="0" xfId="33" applyFont="1" applyAlignment="1">
      <alignment horizontal="center" vertical="center" wrapText="1"/>
    </xf>
    <xf numFmtId="0" fontId="24" fillId="0" borderId="1" xfId="33" applyFont="1" applyBorder="1" applyAlignment="1">
      <alignment horizontal="center" vertical="center"/>
    </xf>
    <xf numFmtId="0" fontId="9" fillId="13" borderId="1" xfId="33" applyFont="1" applyFill="1" applyBorder="1" applyAlignment="1">
      <alignment horizontal="center" vertical="center" wrapText="1"/>
    </xf>
    <xf numFmtId="4" fontId="9" fillId="13" borderId="1" xfId="33" applyNumberFormat="1" applyFont="1" applyFill="1" applyBorder="1" applyAlignment="1">
      <alignment horizontal="center" vertical="center" wrapText="1"/>
    </xf>
    <xf numFmtId="4" fontId="9" fillId="0" borderId="1" xfId="33" applyNumberFormat="1" applyFont="1" applyBorder="1" applyAlignment="1">
      <alignment horizontal="center" vertical="center"/>
    </xf>
    <xf numFmtId="41" fontId="9" fillId="0" borderId="1" xfId="35" applyFont="1" applyBorder="1" applyAlignment="1">
      <alignment horizontal="right" vertical="center"/>
    </xf>
    <xf numFmtId="180" fontId="24" fillId="0" borderId="0" xfId="18" applyNumberFormat="1" applyFont="1" applyAlignment="1">
      <alignment vertical="center"/>
    </xf>
    <xf numFmtId="0" fontId="27" fillId="0" borderId="5" xfId="33" applyFont="1" applyBorder="1" applyAlignment="1">
      <alignment vertical="center"/>
    </xf>
    <xf numFmtId="0" fontId="27" fillId="0" borderId="3" xfId="33" applyFont="1" applyBorder="1" applyAlignment="1">
      <alignment vertical="center"/>
    </xf>
    <xf numFmtId="0" fontId="27" fillId="0" borderId="4" xfId="33" applyFont="1" applyBorder="1" applyAlignment="1">
      <alignment horizontal="left" vertical="center"/>
    </xf>
    <xf numFmtId="10" fontId="15" fillId="0" borderId="4" xfId="19" applyNumberFormat="1" applyFont="1" applyBorder="1" applyAlignment="1">
      <alignment horizontal="center" vertical="center"/>
    </xf>
    <xf numFmtId="0" fontId="9" fillId="0" borderId="0" xfId="33" applyFont="1" applyAlignment="1">
      <alignment horizontal="left" vertical="center"/>
    </xf>
    <xf numFmtId="37" fontId="9" fillId="0" borderId="0" xfId="33" applyNumberFormat="1" applyFont="1" applyAlignment="1">
      <alignment vertical="center"/>
    </xf>
    <xf numFmtId="0" fontId="27" fillId="2" borderId="3" xfId="33" applyFont="1" applyFill="1" applyBorder="1" applyAlignment="1">
      <alignment horizontal="left" vertical="center" wrapText="1"/>
    </xf>
    <xf numFmtId="0" fontId="9" fillId="2" borderId="3" xfId="33" applyFont="1" applyFill="1" applyBorder="1" applyAlignment="1">
      <alignment vertical="center" wrapText="1"/>
    </xf>
    <xf numFmtId="0" fontId="9" fillId="2" borderId="4" xfId="33" applyFont="1" applyFill="1" applyBorder="1" applyAlignment="1">
      <alignment vertical="center" wrapText="1"/>
    </xf>
    <xf numFmtId="0" fontId="9" fillId="0" borderId="5" xfId="33" applyFont="1" applyBorder="1" applyAlignment="1">
      <alignment horizontal="left" vertical="center"/>
    </xf>
    <xf numFmtId="0" fontId="9" fillId="0" borderId="3" xfId="33" applyFont="1" applyBorder="1" applyAlignment="1">
      <alignment horizontal="left" vertical="center"/>
    </xf>
    <xf numFmtId="0" fontId="9" fillId="0" borderId="4" xfId="33" applyFont="1" applyBorder="1" applyAlignment="1">
      <alignment horizontal="left" vertical="center"/>
    </xf>
    <xf numFmtId="175" fontId="9" fillId="0" borderId="1" xfId="33" applyNumberFormat="1" applyFont="1" applyBorder="1" applyAlignment="1">
      <alignment horizontal="right" vertical="center" wrapText="1"/>
    </xf>
    <xf numFmtId="174" fontId="24" fillId="0" borderId="7" xfId="33" applyNumberFormat="1" applyFont="1" applyBorder="1" applyAlignment="1">
      <alignment horizontal="center" vertical="center" wrapText="1"/>
    </xf>
    <xf numFmtId="0" fontId="9" fillId="0" borderId="5" xfId="33" applyFont="1" applyBorder="1" applyAlignment="1">
      <alignment horizontal="left" vertical="center" wrapText="1"/>
    </xf>
    <xf numFmtId="0" fontId="9" fillId="0" borderId="3" xfId="33" applyFont="1" applyBorder="1" applyAlignment="1">
      <alignment horizontal="center" vertical="center" wrapText="1"/>
    </xf>
    <xf numFmtId="0" fontId="9" fillId="0" borderId="4" xfId="33" applyFont="1" applyBorder="1" applyAlignment="1">
      <alignment horizontal="center" vertical="center" wrapText="1"/>
    </xf>
    <xf numFmtId="37" fontId="27" fillId="0" borderId="0" xfId="33" applyNumberFormat="1" applyFont="1" applyAlignment="1">
      <alignment vertical="center"/>
    </xf>
    <xf numFmtId="179" fontId="31" fillId="0" borderId="0" xfId="33" applyNumberFormat="1" applyFont="1" applyAlignment="1">
      <alignment vertical="center" wrapText="1"/>
    </xf>
    <xf numFmtId="0" fontId="9" fillId="0" borderId="1" xfId="33" applyFont="1" applyBorder="1" applyAlignment="1">
      <alignment vertical="center" wrapText="1"/>
    </xf>
    <xf numFmtId="182" fontId="9" fillId="0" borderId="1" xfId="33" applyNumberFormat="1" applyFont="1" applyBorder="1" applyAlignment="1">
      <alignment horizontal="center" vertical="center" wrapText="1"/>
    </xf>
    <xf numFmtId="0" fontId="33" fillId="0" borderId="11" xfId="33" applyFont="1" applyBorder="1" applyAlignment="1">
      <alignment horizontal="center" vertical="center" wrapText="1"/>
    </xf>
    <xf numFmtId="173" fontId="24" fillId="0" borderId="0" xfId="33" applyNumberFormat="1" applyFont="1" applyAlignment="1">
      <alignment vertical="center"/>
    </xf>
    <xf numFmtId="175" fontId="27" fillId="0" borderId="4" xfId="33" applyNumberFormat="1" applyFont="1" applyBorder="1" applyAlignment="1">
      <alignment vertical="center"/>
    </xf>
    <xf numFmtId="10" fontId="27" fillId="0" borderId="4" xfId="6" applyNumberFormat="1" applyFont="1" applyBorder="1" applyAlignment="1">
      <alignment horizontal="center" vertical="center"/>
    </xf>
    <xf numFmtId="10" fontId="27" fillId="0" borderId="1" xfId="33" applyNumberFormat="1" applyFont="1" applyBorder="1" applyAlignment="1">
      <alignment horizontal="center" vertical="center"/>
    </xf>
    <xf numFmtId="10" fontId="24" fillId="0" borderId="0" xfId="18" applyNumberFormat="1" applyFont="1" applyAlignment="1">
      <alignment vertical="center"/>
    </xf>
    <xf numFmtId="10" fontId="23" fillId="0" borderId="0" xfId="33" applyNumberFormat="1" applyFont="1" applyAlignment="1">
      <alignment vertical="center"/>
    </xf>
    <xf numFmtId="10" fontId="24" fillId="0" borderId="0" xfId="33" applyNumberFormat="1" applyFont="1" applyAlignment="1">
      <alignment vertical="center"/>
    </xf>
    <xf numFmtId="0" fontId="23" fillId="0" borderId="4" xfId="33" applyFont="1" applyBorder="1" applyAlignment="1">
      <alignment horizontal="left" vertical="center"/>
    </xf>
    <xf numFmtId="10" fontId="34" fillId="0" borderId="1" xfId="33" applyNumberFormat="1" applyFont="1" applyBorder="1" applyAlignment="1">
      <alignment horizontal="center" vertical="center"/>
    </xf>
    <xf numFmtId="10" fontId="35" fillId="0" borderId="0" xfId="39" applyNumberFormat="1" applyFont="1" applyAlignment="1">
      <alignment horizontal="center" vertical="center"/>
    </xf>
    <xf numFmtId="0" fontId="34" fillId="0" borderId="0" xfId="33" applyFont="1" applyAlignment="1">
      <alignment horizontal="left" vertical="center"/>
    </xf>
    <xf numFmtId="0" fontId="34" fillId="0" borderId="0" xfId="33" applyFont="1" applyAlignment="1">
      <alignment vertical="center"/>
    </xf>
    <xf numFmtId="183" fontId="34" fillId="0" borderId="0" xfId="33" applyNumberFormat="1" applyFont="1" applyAlignment="1">
      <alignment vertical="center"/>
    </xf>
    <xf numFmtId="172" fontId="8" fillId="0" borderId="0" xfId="16" applyNumberFormat="1" applyAlignment="1">
      <alignment vertical="center"/>
    </xf>
    <xf numFmtId="0" fontId="13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left" vertical="center"/>
    </xf>
    <xf numFmtId="2" fontId="13" fillId="4" borderId="0" xfId="0" applyNumberFormat="1" applyFont="1" applyFill="1" applyAlignment="1">
      <alignment horizontal="center" vertical="center"/>
    </xf>
    <xf numFmtId="42" fontId="13" fillId="4" borderId="0" xfId="13" applyFont="1" applyFill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42" fontId="8" fillId="4" borderId="1" xfId="13" applyFont="1" applyFill="1" applyBorder="1" applyAlignment="1">
      <alignment horizontal="center" vertical="center"/>
    </xf>
    <xf numFmtId="1" fontId="13" fillId="4" borderId="1" xfId="0" applyNumberFormat="1" applyFont="1" applyFill="1" applyBorder="1" applyAlignment="1">
      <alignment horizontal="center" vertical="center"/>
    </xf>
    <xf numFmtId="171" fontId="13" fillId="4" borderId="1" xfId="13" applyNumberFormat="1" applyFont="1" applyFill="1" applyBorder="1" applyAlignment="1">
      <alignment horizontal="center" vertical="center"/>
    </xf>
    <xf numFmtId="165" fontId="13" fillId="4" borderId="1" xfId="28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171" fontId="8" fillId="4" borderId="1" xfId="13" applyNumberFormat="1" applyFont="1" applyFill="1" applyBorder="1" applyAlignment="1">
      <alignment horizontal="center" vertical="center"/>
    </xf>
    <xf numFmtId="165" fontId="13" fillId="4" borderId="0" xfId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center" vertical="center"/>
    </xf>
    <xf numFmtId="42" fontId="8" fillId="4" borderId="6" xfId="13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0" fontId="13" fillId="4" borderId="8" xfId="0" applyFont="1" applyFill="1" applyBorder="1" applyAlignment="1">
      <alignment horizontal="center" vertical="center"/>
    </xf>
    <xf numFmtId="0" fontId="8" fillId="0" borderId="5" xfId="14" applyFont="1" applyBorder="1" applyAlignment="1">
      <alignment horizontal="center"/>
    </xf>
    <xf numFmtId="0" fontId="8" fillId="0" borderId="4" xfId="14" applyFont="1" applyBorder="1" applyAlignment="1">
      <alignment horizontal="center"/>
    </xf>
    <xf numFmtId="0" fontId="15" fillId="0" borderId="16" xfId="14" applyFont="1" applyBorder="1" applyAlignment="1">
      <alignment horizontal="center" vertical="center" wrapText="1"/>
    </xf>
    <xf numFmtId="0" fontId="15" fillId="0" borderId="17" xfId="14" applyFont="1" applyBorder="1" applyAlignment="1">
      <alignment horizontal="center" vertical="center" wrapText="1"/>
    </xf>
    <xf numFmtId="0" fontId="15" fillId="0" borderId="9" xfId="14" applyFont="1" applyBorder="1" applyAlignment="1">
      <alignment horizontal="center" vertical="center" wrapText="1"/>
    </xf>
    <xf numFmtId="0" fontId="15" fillId="0" borderId="10" xfId="14" applyFont="1" applyBorder="1" applyAlignment="1">
      <alignment horizontal="center" vertical="center" wrapText="1"/>
    </xf>
    <xf numFmtId="0" fontId="8" fillId="0" borderId="8" xfId="14" applyFont="1" applyBorder="1" applyAlignment="1">
      <alignment horizontal="center" vertical="center"/>
    </xf>
    <xf numFmtId="0" fontId="8" fillId="0" borderId="11" xfId="14" applyFont="1" applyBorder="1" applyAlignment="1">
      <alignment horizontal="center" vertical="center"/>
    </xf>
    <xf numFmtId="0" fontId="16" fillId="0" borderId="5" xfId="14" applyFont="1" applyBorder="1" applyAlignment="1">
      <alignment horizontal="center" vertical="center" wrapText="1"/>
    </xf>
    <xf numFmtId="0" fontId="16" fillId="0" borderId="4" xfId="14" applyFont="1" applyBorder="1" applyAlignment="1">
      <alignment horizontal="center" vertical="center" wrapText="1"/>
    </xf>
    <xf numFmtId="0" fontId="27" fillId="0" borderId="0" xfId="33" applyFont="1" applyAlignment="1">
      <alignment horizontal="left" vertical="center"/>
    </xf>
    <xf numFmtId="0" fontId="8" fillId="0" borderId="0" xfId="16" applyAlignment="1">
      <alignment horizontal="left" vertical="center" wrapText="1"/>
    </xf>
    <xf numFmtId="172" fontId="9" fillId="0" borderId="5" xfId="33" applyNumberFormat="1" applyFont="1" applyBorder="1" applyAlignment="1">
      <alignment horizontal="center" vertical="center" wrapText="1"/>
    </xf>
    <xf numFmtId="172" fontId="9" fillId="0" borderId="4" xfId="33" applyNumberFormat="1" applyFont="1" applyBorder="1" applyAlignment="1">
      <alignment horizontal="center" vertical="center" wrapText="1"/>
    </xf>
    <xf numFmtId="9" fontId="9" fillId="0" borderId="1" xfId="33" applyNumberFormat="1" applyFont="1" applyBorder="1" applyAlignment="1">
      <alignment horizontal="center" vertical="center" wrapText="1"/>
    </xf>
    <xf numFmtId="10" fontId="9" fillId="0" borderId="5" xfId="33" applyNumberFormat="1" applyFont="1" applyBorder="1" applyAlignment="1">
      <alignment horizontal="center" vertical="center" wrapText="1"/>
    </xf>
    <xf numFmtId="10" fontId="9" fillId="0" borderId="4" xfId="33" applyNumberFormat="1" applyFont="1" applyBorder="1" applyAlignment="1">
      <alignment horizontal="center" vertical="center" wrapText="1"/>
    </xf>
    <xf numFmtId="37" fontId="27" fillId="0" borderId="5" xfId="33" applyNumberFormat="1" applyFont="1" applyBorder="1" applyAlignment="1">
      <alignment horizontal="right" vertical="center"/>
    </xf>
    <xf numFmtId="37" fontId="27" fillId="0" borderId="3" xfId="33" applyNumberFormat="1" applyFont="1" applyBorder="1" applyAlignment="1">
      <alignment horizontal="right" vertical="center"/>
    </xf>
    <xf numFmtId="37" fontId="27" fillId="0" borderId="4" xfId="33" applyNumberFormat="1" applyFont="1" applyBorder="1" applyAlignment="1">
      <alignment horizontal="right" vertical="center"/>
    </xf>
    <xf numFmtId="0" fontId="27" fillId="2" borderId="1" xfId="33" applyFont="1" applyFill="1" applyBorder="1" applyAlignment="1">
      <alignment vertical="center"/>
    </xf>
    <xf numFmtId="0" fontId="27" fillId="2" borderId="1" xfId="33" applyFont="1" applyFill="1" applyBorder="1" applyAlignment="1">
      <alignment horizontal="center" vertical="center"/>
    </xf>
    <xf numFmtId="0" fontId="27" fillId="2" borderId="5" xfId="33" applyFont="1" applyFill="1" applyBorder="1" applyAlignment="1">
      <alignment horizontal="center" vertical="center"/>
    </xf>
    <xf numFmtId="0" fontId="27" fillId="2" borderId="4" xfId="33" applyFont="1" applyFill="1" applyBorder="1" applyAlignment="1">
      <alignment horizontal="center" vertical="center"/>
    </xf>
    <xf numFmtId="0" fontId="27" fillId="2" borderId="5" xfId="33" applyFont="1" applyFill="1" applyBorder="1" applyAlignment="1">
      <alignment horizontal="center" vertical="center" wrapText="1"/>
    </xf>
    <xf numFmtId="0" fontId="27" fillId="2" borderId="4" xfId="33" applyFont="1" applyFill="1" applyBorder="1" applyAlignment="1">
      <alignment horizontal="center" vertical="center" wrapText="1"/>
    </xf>
    <xf numFmtId="0" fontId="33" fillId="0" borderId="8" xfId="33" applyFont="1" applyBorder="1" applyAlignment="1">
      <alignment horizontal="center" vertical="center" wrapText="1"/>
    </xf>
    <xf numFmtId="0" fontId="33" fillId="0" borderId="45" xfId="33" applyFont="1" applyBorder="1" applyAlignment="1">
      <alignment horizontal="center" vertical="center" wrapText="1"/>
    </xf>
    <xf numFmtId="0" fontId="33" fillId="0" borderId="11" xfId="33" applyFont="1" applyBorder="1" applyAlignment="1">
      <alignment horizontal="center" vertical="center" wrapText="1"/>
    </xf>
    <xf numFmtId="9" fontId="9" fillId="0" borderId="5" xfId="33" applyNumberFormat="1" applyFont="1" applyBorder="1" applyAlignment="1">
      <alignment horizontal="center" vertical="center" wrapText="1"/>
    </xf>
    <xf numFmtId="9" fontId="9" fillId="0" borderId="4" xfId="33" applyNumberFormat="1" applyFont="1" applyBorder="1" applyAlignment="1">
      <alignment horizontal="center" vertical="center" wrapText="1"/>
    </xf>
    <xf numFmtId="0" fontId="27" fillId="0" borderId="5" xfId="33" applyFont="1" applyBorder="1" applyAlignment="1">
      <alignment horizontal="right" vertical="center"/>
    </xf>
    <xf numFmtId="0" fontId="27" fillId="0" borderId="3" xfId="33" applyFont="1" applyBorder="1" applyAlignment="1">
      <alignment horizontal="right" vertical="center"/>
    </xf>
    <xf numFmtId="0" fontId="27" fillId="0" borderId="4" xfId="33" applyFont="1" applyBorder="1" applyAlignment="1">
      <alignment horizontal="right" vertical="center"/>
    </xf>
    <xf numFmtId="0" fontId="9" fillId="0" borderId="0" xfId="33" applyFont="1" applyAlignment="1">
      <alignment horizontal="center" vertical="center"/>
    </xf>
    <xf numFmtId="0" fontId="27" fillId="2" borderId="1" xfId="33" applyFont="1" applyFill="1" applyBorder="1" applyAlignment="1">
      <alignment horizontal="left" vertical="center"/>
    </xf>
    <xf numFmtId="181" fontId="27" fillId="2" borderId="1" xfId="33" applyNumberFormat="1" applyFont="1" applyFill="1" applyBorder="1" applyAlignment="1">
      <alignment vertical="center"/>
    </xf>
    <xf numFmtId="0" fontId="27" fillId="2" borderId="3" xfId="33" applyFont="1" applyFill="1" applyBorder="1" applyAlignment="1">
      <alignment horizontal="center" vertical="center" wrapText="1"/>
    </xf>
    <xf numFmtId="0" fontId="9" fillId="2" borderId="3" xfId="33" applyFont="1" applyFill="1" applyBorder="1" applyAlignment="1">
      <alignment horizontal="center" vertical="center" wrapText="1"/>
    </xf>
    <xf numFmtId="37" fontId="27" fillId="0" borderId="1" xfId="33" applyNumberFormat="1" applyFont="1" applyBorder="1" applyAlignment="1">
      <alignment horizontal="right" vertical="center"/>
    </xf>
    <xf numFmtId="0" fontId="27" fillId="0" borderId="3" xfId="33" applyFont="1" applyBorder="1" applyAlignment="1">
      <alignment horizontal="left" vertical="center"/>
    </xf>
    <xf numFmtId="1" fontId="9" fillId="0" borderId="5" xfId="33" applyNumberFormat="1" applyFont="1" applyBorder="1" applyAlignment="1">
      <alignment horizontal="justify" vertical="center"/>
    </xf>
    <xf numFmtId="0" fontId="9" fillId="0" borderId="4" xfId="33" applyFont="1" applyBorder="1" applyAlignment="1">
      <alignment horizontal="justify" vertical="center"/>
    </xf>
    <xf numFmtId="4" fontId="27" fillId="13" borderId="1" xfId="20" applyNumberFormat="1" applyFont="1" applyFill="1" applyBorder="1" applyAlignment="1">
      <alignment horizontal="center" vertical="center"/>
    </xf>
    <xf numFmtId="178" fontId="9" fillId="0" borderId="5" xfId="38" applyNumberFormat="1" applyFont="1" applyFill="1" applyBorder="1" applyAlignment="1">
      <alignment horizontal="left" vertical="center" wrapText="1"/>
    </xf>
    <xf numFmtId="178" fontId="9" fillId="0" borderId="4" xfId="38" applyNumberFormat="1" applyFont="1" applyFill="1" applyBorder="1" applyAlignment="1">
      <alignment horizontal="left" vertical="center" wrapText="1"/>
    </xf>
    <xf numFmtId="2" fontId="9" fillId="12" borderId="44" xfId="16" applyNumberFormat="1" applyFont="1" applyFill="1" applyBorder="1" applyAlignment="1">
      <alignment horizontal="center" vertical="center"/>
    </xf>
    <xf numFmtId="2" fontId="9" fillId="12" borderId="42" xfId="16" applyNumberFormat="1" applyFont="1" applyFill="1" applyBorder="1" applyAlignment="1">
      <alignment horizontal="center" vertical="center"/>
    </xf>
    <xf numFmtId="178" fontId="9" fillId="0" borderId="5" xfId="38" applyNumberFormat="1" applyFont="1" applyBorder="1" applyAlignment="1">
      <alignment horizontal="left" wrapText="1"/>
    </xf>
    <xf numFmtId="178" fontId="9" fillId="0" borderId="38" xfId="38" applyNumberFormat="1" applyFont="1" applyBorder="1" applyAlignment="1">
      <alignment horizontal="left" wrapText="1"/>
    </xf>
    <xf numFmtId="2" fontId="9" fillId="12" borderId="41" xfId="16" applyNumberFormat="1" applyFont="1" applyFill="1" applyBorder="1" applyAlignment="1">
      <alignment horizontal="center" vertical="center"/>
    </xf>
    <xf numFmtId="0" fontId="8" fillId="0" borderId="46" xfId="16" applyBorder="1"/>
    <xf numFmtId="178" fontId="9" fillId="0" borderId="5" xfId="38" applyNumberFormat="1" applyFont="1" applyFill="1" applyBorder="1" applyAlignment="1">
      <alignment vertical="center" wrapText="1"/>
    </xf>
    <xf numFmtId="178" fontId="9" fillId="0" borderId="4" xfId="38" applyNumberFormat="1" applyFont="1" applyFill="1" applyBorder="1" applyAlignment="1">
      <alignment vertical="center" wrapText="1"/>
    </xf>
    <xf numFmtId="2" fontId="9" fillId="12" borderId="43" xfId="16" applyNumberFormat="1" applyFont="1" applyFill="1" applyBorder="1" applyAlignment="1">
      <alignment horizontal="center" vertical="center"/>
    </xf>
    <xf numFmtId="2" fontId="9" fillId="12" borderId="40" xfId="16" applyNumberFormat="1" applyFont="1" applyFill="1" applyBorder="1" applyAlignment="1">
      <alignment horizontal="center" vertical="center"/>
    </xf>
    <xf numFmtId="0" fontId="9" fillId="2" borderId="1" xfId="33" applyFont="1" applyFill="1" applyBorder="1" applyAlignment="1">
      <alignment horizontal="center" vertical="center" wrapText="1"/>
    </xf>
    <xf numFmtId="0" fontId="9" fillId="0" borderId="5" xfId="36" applyFont="1" applyBorder="1" applyAlignment="1">
      <alignment horizontal="left" vertical="center" wrapText="1"/>
    </xf>
    <xf numFmtId="0" fontId="9" fillId="0" borderId="38" xfId="36" applyFont="1" applyBorder="1" applyAlignment="1">
      <alignment horizontal="left" vertical="center" wrapText="1"/>
    </xf>
    <xf numFmtId="2" fontId="9" fillId="12" borderId="39" xfId="16" applyNumberFormat="1" applyFont="1" applyFill="1" applyBorder="1" applyAlignment="1">
      <alignment horizontal="center" vertical="center"/>
    </xf>
    <xf numFmtId="0" fontId="27" fillId="2" borderId="1" xfId="33" applyFont="1" applyFill="1" applyBorder="1" applyAlignment="1">
      <alignment horizontal="center" vertical="center" wrapText="1"/>
    </xf>
    <xf numFmtId="0" fontId="27" fillId="2" borderId="5" xfId="33" applyFont="1" applyFill="1" applyBorder="1" applyAlignment="1">
      <alignment horizontal="left" vertical="center"/>
    </xf>
    <xf numFmtId="0" fontId="27" fillId="2" borderId="3" xfId="33" applyFont="1" applyFill="1" applyBorder="1" applyAlignment="1">
      <alignment horizontal="left" vertical="center"/>
    </xf>
    <xf numFmtId="0" fontId="27" fillId="2" borderId="4" xfId="33" applyFont="1" applyFill="1" applyBorder="1" applyAlignment="1">
      <alignment horizontal="left" vertical="center"/>
    </xf>
    <xf numFmtId="0" fontId="27" fillId="0" borderId="7" xfId="33" applyFont="1" applyBorder="1" applyAlignment="1">
      <alignment horizontal="center" vertical="center"/>
    </xf>
    <xf numFmtId="0" fontId="27" fillId="0" borderId="1" xfId="33" applyFont="1" applyBorder="1" applyAlignment="1">
      <alignment horizontal="center" vertical="center"/>
    </xf>
    <xf numFmtId="0" fontId="20" fillId="0" borderId="1" xfId="16" applyFont="1" applyBorder="1" applyAlignment="1">
      <alignment horizontal="center" vertical="center"/>
    </xf>
    <xf numFmtId="0" fontId="20" fillId="0" borderId="36" xfId="16" applyFont="1" applyBorder="1" applyAlignment="1">
      <alignment horizontal="center" vertical="center"/>
    </xf>
    <xf numFmtId="0" fontId="27" fillId="0" borderId="7" xfId="34" applyFont="1" applyBorder="1" applyAlignment="1">
      <alignment horizontal="center" vertical="center"/>
    </xf>
    <xf numFmtId="0" fontId="27" fillId="0" borderId="1" xfId="34" applyFont="1" applyBorder="1" applyAlignment="1">
      <alignment horizontal="center" vertical="center"/>
    </xf>
    <xf numFmtId="172" fontId="30" fillId="0" borderId="1" xfId="34" applyNumberFormat="1" applyFont="1" applyBorder="1" applyAlignment="1">
      <alignment horizontal="center" vertical="center"/>
    </xf>
    <xf numFmtId="0" fontId="15" fillId="0" borderId="1" xfId="16" applyFont="1" applyBorder="1" applyAlignment="1">
      <alignment horizontal="center" vertical="center"/>
    </xf>
    <xf numFmtId="0" fontId="15" fillId="0" borderId="36" xfId="16" applyFont="1" applyBorder="1" applyAlignment="1">
      <alignment horizontal="center" vertical="center"/>
    </xf>
    <xf numFmtId="0" fontId="15" fillId="0" borderId="32" xfId="16" applyFont="1" applyBorder="1" applyAlignment="1">
      <alignment horizontal="center" vertical="center"/>
    </xf>
    <xf numFmtId="0" fontId="15" fillId="0" borderId="33" xfId="16" applyFont="1" applyBorder="1" applyAlignment="1">
      <alignment horizontal="center" vertical="center"/>
    </xf>
    <xf numFmtId="0" fontId="27" fillId="0" borderId="31" xfId="34" applyFont="1" applyBorder="1" applyAlignment="1">
      <alignment horizontal="center" vertical="center"/>
    </xf>
    <xf numFmtId="0" fontId="27" fillId="0" borderId="32" xfId="34" applyFont="1" applyBorder="1" applyAlignment="1">
      <alignment horizontal="center" vertical="center"/>
    </xf>
    <xf numFmtId="172" fontId="27" fillId="0" borderId="32" xfId="34" applyNumberFormat="1" applyFont="1" applyBorder="1" applyAlignment="1">
      <alignment horizontal="center" vertical="center"/>
    </xf>
    <xf numFmtId="0" fontId="15" fillId="0" borderId="31" xfId="16" applyFont="1" applyBorder="1" applyAlignment="1">
      <alignment horizontal="center" vertical="center"/>
    </xf>
    <xf numFmtId="0" fontId="9" fillId="0" borderId="32" xfId="16" applyFont="1" applyBorder="1" applyAlignment="1">
      <alignment horizontal="center" vertical="center" wrapText="1"/>
    </xf>
    <xf numFmtId="0" fontId="9" fillId="0" borderId="33" xfId="16" applyFont="1" applyBorder="1" applyAlignment="1">
      <alignment horizontal="center" vertical="center" wrapText="1"/>
    </xf>
    <xf numFmtId="0" fontId="27" fillId="0" borderId="34" xfId="33" applyFont="1" applyBorder="1" applyAlignment="1">
      <alignment horizontal="center" vertical="center"/>
    </xf>
    <xf numFmtId="0" fontId="27" fillId="0" borderId="25" xfId="33" applyFont="1" applyBorder="1" applyAlignment="1">
      <alignment horizontal="center" vertical="center"/>
    </xf>
    <xf numFmtId="172" fontId="28" fillId="0" borderId="25" xfId="34" applyNumberFormat="1" applyFont="1" applyBorder="1" applyAlignment="1">
      <alignment horizontal="center" vertical="center"/>
    </xf>
    <xf numFmtId="15" fontId="8" fillId="0" borderId="25" xfId="16" applyNumberFormat="1" applyBorder="1" applyAlignment="1">
      <alignment horizontal="center" vertical="center"/>
    </xf>
    <xf numFmtId="15" fontId="8" fillId="0" borderId="35" xfId="16" applyNumberFormat="1" applyBorder="1" applyAlignment="1">
      <alignment horizontal="center" vertical="center"/>
    </xf>
    <xf numFmtId="172" fontId="29" fillId="0" borderId="1" xfId="34" applyNumberFormat="1" applyFont="1" applyBorder="1" applyAlignment="1">
      <alignment horizontal="center" vertical="center"/>
    </xf>
    <xf numFmtId="0" fontId="15" fillId="0" borderId="24" xfId="16" applyFont="1" applyBorder="1" applyAlignment="1">
      <alignment horizontal="center" vertical="center"/>
    </xf>
    <xf numFmtId="0" fontId="15" fillId="0" borderId="15" xfId="16" applyFont="1" applyBorder="1" applyAlignment="1">
      <alignment horizontal="center" vertical="center"/>
    </xf>
    <xf numFmtId="0" fontId="15" fillId="0" borderId="25" xfId="16" applyFont="1" applyBorder="1" applyAlignment="1">
      <alignment horizontal="center" vertical="center"/>
    </xf>
    <xf numFmtId="0" fontId="8" fillId="0" borderId="13" xfId="16" applyBorder="1" applyAlignment="1">
      <alignment horizontal="center" vertical="center"/>
    </xf>
    <xf numFmtId="0" fontId="8" fillId="0" borderId="12" xfId="16" applyBorder="1" applyAlignment="1">
      <alignment horizontal="center" vertical="center"/>
    </xf>
    <xf numFmtId="0" fontId="8" fillId="0" borderId="26" xfId="16" applyBorder="1" applyAlignment="1">
      <alignment horizontal="center" vertical="center"/>
    </xf>
    <xf numFmtId="0" fontId="8" fillId="0" borderId="28" xfId="16" applyBorder="1" applyAlignment="1">
      <alignment horizontal="center" vertical="center"/>
    </xf>
    <xf numFmtId="0" fontId="8" fillId="0" borderId="0" xfId="16" applyAlignment="1">
      <alignment horizontal="center" vertical="center"/>
    </xf>
    <xf numFmtId="0" fontId="8" fillId="0" borderId="29" xfId="16" applyBorder="1" applyAlignment="1">
      <alignment horizontal="center" vertical="center"/>
    </xf>
    <xf numFmtId="0" fontId="8" fillId="0" borderId="27" xfId="16" applyBorder="1" applyAlignment="1">
      <alignment horizontal="center" vertical="center"/>
    </xf>
    <xf numFmtId="0" fontId="8" fillId="0" borderId="4" xfId="16" applyBorder="1" applyAlignment="1">
      <alignment horizontal="center" vertical="center"/>
    </xf>
    <xf numFmtId="0" fontId="8" fillId="0" borderId="1" xfId="16" applyBorder="1" applyAlignment="1">
      <alignment horizontal="center" vertical="center"/>
    </xf>
    <xf numFmtId="0" fontId="15" fillId="0" borderId="27" xfId="16" applyFont="1" applyBorder="1" applyAlignment="1">
      <alignment horizontal="center" vertical="center"/>
    </xf>
    <xf numFmtId="0" fontId="15" fillId="0" borderId="3" xfId="16" applyFont="1" applyBorder="1" applyAlignment="1">
      <alignment horizontal="center" vertical="center"/>
    </xf>
    <xf numFmtId="0" fontId="15" fillId="0" borderId="30" xfId="16" applyFont="1" applyBorder="1" applyAlignment="1">
      <alignment horizontal="center" vertical="center"/>
    </xf>
    <xf numFmtId="0" fontId="15" fillId="0" borderId="23" xfId="16" applyFont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 wrapText="1"/>
    </xf>
    <xf numFmtId="0" fontId="22" fillId="0" borderId="1" xfId="30" applyFont="1" applyFill="1" applyBorder="1" applyAlignment="1">
      <alignment horizontal="left" vertical="center" wrapText="1"/>
    </xf>
    <xf numFmtId="0" fontId="9" fillId="0" borderId="1" xfId="5" applyFont="1" applyBorder="1" applyAlignment="1">
      <alignment horizontal="center" wrapText="1"/>
    </xf>
    <xf numFmtId="0" fontId="25" fillId="0" borderId="1" xfId="5" applyFont="1" applyBorder="1" applyAlignment="1">
      <alignment horizontal="center" wrapTex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26" fillId="5" borderId="13" xfId="5" applyFont="1" applyFill="1" applyBorder="1" applyAlignment="1">
      <alignment horizontal="center" wrapText="1"/>
    </xf>
    <xf numFmtId="0" fontId="26" fillId="5" borderId="12" xfId="5" applyFont="1" applyFill="1" applyBorder="1" applyAlignment="1">
      <alignment horizontal="center" wrapText="1"/>
    </xf>
    <xf numFmtId="0" fontId="26" fillId="5" borderId="18" xfId="5" applyFont="1" applyFill="1" applyBorder="1" applyAlignment="1">
      <alignment horizontal="center" wrapText="1"/>
    </xf>
    <xf numFmtId="0" fontId="26" fillId="5" borderId="19" xfId="5" applyFont="1" applyFill="1" applyBorder="1" applyAlignment="1">
      <alignment horizontal="center" wrapText="1"/>
    </xf>
    <xf numFmtId="0" fontId="26" fillId="5" borderId="20" xfId="5" applyFont="1" applyFill="1" applyBorder="1" applyAlignment="1">
      <alignment horizontal="center" wrapText="1"/>
    </xf>
    <xf numFmtId="0" fontId="26" fillId="5" borderId="21" xfId="5" applyFont="1" applyFill="1" applyBorder="1" applyAlignment="1">
      <alignment horizontal="center" wrapText="1"/>
    </xf>
    <xf numFmtId="0" fontId="19" fillId="8" borderId="1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22" fillId="4" borderId="1" xfId="3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40">
    <cellStyle name="Millares [0]" xfId="12" builtinId="6"/>
    <cellStyle name="Millares [0] 2" xfId="17"/>
    <cellStyle name="Millares [0] 2 2" xfId="27"/>
    <cellStyle name="Millares [0] 3" xfId="31"/>
    <cellStyle name="Millares [0] 4" xfId="32"/>
    <cellStyle name="Millares [0] 5" xfId="35"/>
    <cellStyle name="Millares 15" xfId="20"/>
    <cellStyle name="Millares 2" xfId="37"/>
    <cellStyle name="Millares 3" xfId="8"/>
    <cellStyle name="Millares 8" xfId="9"/>
    <cellStyle name="Millares 8 2" xfId="24"/>
    <cellStyle name="Millares_CALCULO DEL AIU-2012" xfId="38"/>
    <cellStyle name="Moneda" xfId="1" builtinId="4"/>
    <cellStyle name="Moneda [0]" xfId="13" builtinId="7"/>
    <cellStyle name="Moneda [0] 2" xfId="21"/>
    <cellStyle name="Moneda [0] 3" xfId="26"/>
    <cellStyle name="Moneda 2" xfId="2"/>
    <cellStyle name="Moneda 3" xfId="15"/>
    <cellStyle name="Moneda 4" xfId="11"/>
    <cellStyle name="Moneda 4 2" xfId="25"/>
    <cellStyle name="Moneda 5" xfId="22"/>
    <cellStyle name="Moneda 6" xfId="28"/>
    <cellStyle name="Moneda 7" xfId="29"/>
    <cellStyle name="Normal" xfId="0" builtinId="0"/>
    <cellStyle name="Normal 12" xfId="16"/>
    <cellStyle name="Normal 2" xfId="3"/>
    <cellStyle name="Normal 3" xfId="5"/>
    <cellStyle name="Normal 3 11 3" xfId="30"/>
    <cellStyle name="Normal 4" xfId="14"/>
    <cellStyle name="Normal 7" xfId="7"/>
    <cellStyle name="Normal_AIU AMBIENTAL Y SISO AV 19 NUEVO v01" xfId="39"/>
    <cellStyle name="Normal_CALCULO DEL AIU 2011" xfId="36"/>
    <cellStyle name="Normal_CALCULO DEL AIU 2011_revisar" xfId="34"/>
    <cellStyle name="Normal_PPTO-ETAPA- I-07-SEPTIEMBRE-12" xfId="33"/>
    <cellStyle name="Porcentaje" xfId="4" builtinId="5"/>
    <cellStyle name="Porcentaje 2" xfId="18"/>
    <cellStyle name="Porcentaje 3" xfId="10"/>
    <cellStyle name="Porcentaje 4" xfId="23"/>
    <cellStyle name="Porcentaje 6" xfId="19"/>
    <cellStyle name="Porcentual_CALCULO DEL AIU-201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468766</xdr:colOff>
      <xdr:row>1</xdr:row>
      <xdr:rowOff>192541</xdr:rowOff>
    </xdr:from>
    <xdr:to>
      <xdr:col>1</xdr:col>
      <xdr:colOff>2859541</xdr:colOff>
      <xdr:row>2</xdr:row>
      <xdr:rowOff>362290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333" y="371135"/>
          <a:ext cx="2390775" cy="790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771524</xdr:colOff>
      <xdr:row>1</xdr:row>
      <xdr:rowOff>47625</xdr:rowOff>
    </xdr:from>
    <xdr:ext cx="843492" cy="938416"/>
    <xdr:pic>
      <xdr:nvPicPr>
        <xdr:cNvPr id="2" name="Imagen 1">
          <a:extLst>
            <a:ext uri="{FF2B5EF4-FFF2-40B4-BE49-F238E27FC236}">
              <a16:creationId xmlns:a16="http://schemas.microsoft.com/office/drawing/2014/main" id="{65F35D0E-B7B5-42DB-8F1F-DAE63F45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5574" y="142875"/>
          <a:ext cx="843492" cy="93841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771524</xdr:colOff>
      <xdr:row>1</xdr:row>
      <xdr:rowOff>47625</xdr:rowOff>
    </xdr:from>
    <xdr:ext cx="843492" cy="938416"/>
    <xdr:pic>
      <xdr:nvPicPr>
        <xdr:cNvPr id="2" name="Imagen 1">
          <a:extLst>
            <a:ext uri="{FF2B5EF4-FFF2-40B4-BE49-F238E27FC236}">
              <a16:creationId xmlns:a16="http://schemas.microsoft.com/office/drawing/2014/main" id="{65F35D0E-B7B5-42DB-8F1F-DAE63F45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5574" y="142875"/>
          <a:ext cx="843492" cy="93841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84667</xdr:colOff>
      <xdr:row>206</xdr:row>
      <xdr:rowOff>127001</xdr:rowOff>
    </xdr:from>
    <xdr:to>
      <xdr:col>2</xdr:col>
      <xdr:colOff>3291417</xdr:colOff>
      <xdr:row>206</xdr:row>
      <xdr:rowOff>127001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386417" y="36830001"/>
          <a:ext cx="32067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BAN~1/AppData/Local/Temp/CG%20INGENIEROS%20Y%20CONSULTORES/ACUEDUCTO%20-%20TUNJUELO/AIU%20U1-U2-U3-U4-U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2003\28987%20CEMENTOS%20ANDINO%20SILO%20II\Ex-0176-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SCO%20DURO\USME-2022\formulacion%20parques\LP-2022\DEFINITIVO%2028-02-2022\PropuestoModelo%20Calculo%20Factor%20Multiplicador%20Parque%20Nacional-Interventor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ego.posada/Downloads/MODELO%20PPTO%20MIXTO%20EJEMPLO%20-%20ENSAYOS%20CONSERVAC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Item 1"/>
      <sheetName val="Item 3,1"/>
      <sheetName val="Item 3.3"/>
      <sheetName val="Item 6,2"/>
      <sheetName val="Item 6,5"/>
      <sheetName val="Item 7.3"/>
      <sheetName val="Item 7.4"/>
      <sheetName val="Item 7.6"/>
      <sheetName val="Conversiòn"/>
      <sheetName val="Item 11.4-5"/>
      <sheetName val="Item 11.7-8-9"/>
      <sheetName val="Item 11.13 a15"/>
      <sheetName val="Item 11.17 a19"/>
      <sheetName val="11.21"/>
      <sheetName val="MALLA ADIC"/>
      <sheetName val="Item 11.22"/>
      <sheetName val="Item 11.23"/>
      <sheetName val="Item 11.24"/>
      <sheetName val="Item 11.28"/>
      <sheetName val="Item 11.31"/>
      <sheetName val="Item 11.33"/>
      <sheetName val="Item 11.37"/>
      <sheetName val="Item 11.38"/>
      <sheetName val="concreto 3000"/>
      <sheetName val="Relleno Fluido"/>
      <sheetName val="Item 11.39"/>
      <sheetName val="Item 11.40"/>
      <sheetName val="Item 11.41-42"/>
      <sheetName val="Item pernos 4 m"/>
      <sheetName val="Item 11.43-45"/>
      <sheetName val="Item 11.46"/>
      <sheetName val="Item 11.47 a 52 FIBRA dRAMIX"/>
      <sheetName val="Item 11.53 a58 FIBRA maccaferri"/>
      <sheetName val="Solera lanzado"/>
      <sheetName val="Item 11.20"/>
      <sheetName val="Hoja2"/>
      <sheetName val="Item 11.20 CON FIBRA"/>
      <sheetName val="Item 12.1"/>
      <sheetName val="Item 12.3"/>
      <sheetName val="Item 12.5"/>
      <sheetName val="Item 12.6"/>
      <sheetName val="Item 12.7"/>
      <sheetName val="Item 12.17"/>
      <sheetName val="Item 12.19"/>
      <sheetName val="Item 12.27a"/>
      <sheetName val="Item 12.28a "/>
      <sheetName val="Item 12.27C cinta"/>
      <sheetName val="Item 14.1"/>
      <sheetName val="Item 14.3"/>
      <sheetName val="Item 14.4"/>
      <sheetName val="Item 14.5"/>
      <sheetName val="Item 14.7"/>
      <sheetName val="Item 14.8"/>
      <sheetName val="Item CARGA PUNTUAL"/>
      <sheetName val="Item Perf Instr"/>
      <sheetName val="Item 14.9"/>
      <sheetName val="Item 14.11"/>
      <sheetName val="Item 14.13"/>
      <sheetName val="Item 14.17"/>
      <sheetName val="DiciemBre 2009"/>
      <sheetName val="Standard V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Tarifa MT"/>
      <sheetName val="Info Ensayos"/>
      <sheetName val="Resolucion 342 -2009"/>
      <sheetName val="Ensayos Laboratori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APU Expo Terrestre"/>
      <sheetName val="Containers"/>
      <sheetName val="Civil work"/>
      <sheetName val="Ex-0176-03"/>
      <sheetName val="ManoDeObr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 Prima"/>
      <sheetName val="PRECIOS ACTUALIZADOS FERRASA"/>
      <sheetName val="APU Expo Terrestre"/>
      <sheetName val="Sheet2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Info Ensayos"/>
      <sheetName val="Ensayos Laboratorio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PPTO OBRA"/>
      <sheetName val="CONSULTORIA"/>
      <sheetName val="ANEXO-SUM-ENSAYOS-CONSULT"/>
      <sheetName val="ENSAYOS-OBRA"/>
      <sheetName val="PAGO PROD- IMP-EYD-TOTAL"/>
      <sheetName val="AIU"/>
      <sheetName val="AMBIENTAL"/>
      <sheetName val="AIU AMBIENTAL"/>
      <sheetName val="PGS"/>
      <sheetName val="AIU PGS"/>
      <sheetName val="PMT"/>
      <sheetName val="AIU PMT"/>
      <sheetName val="TABLAS"/>
      <sheetName val="F.P"/>
      <sheetName val="INSUMOS"/>
      <sheetName val="ITEMS"/>
    </sheetNames>
    <sheetDataSet>
      <sheetData sheetId="0" refreshError="1">
        <row r="2">
          <cell r="C2" t="str">
            <v>ALCALDÍA LOCAL DE TUNJUELITO</v>
          </cell>
        </row>
        <row r="3">
          <cell r="C3" t="str">
            <v>FONDO DE DESARROLLO LOCAL</v>
          </cell>
        </row>
        <row r="7">
          <cell r="B7" t="str">
            <v>OBJETO DE LA LICITACIÓN: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9"/>
  <sheetViews>
    <sheetView zoomScale="93" zoomScaleNormal="93" workbookViewId="0">
      <selection activeCell="D16" sqref="D16"/>
    </sheetView>
  </sheetViews>
  <sheetFormatPr baseColWidth="10" defaultColWidth="11.42578125" defaultRowHeight="14.25" x14ac:dyDescent="0.2"/>
  <cols>
    <col min="1" max="1" width="1.85546875" style="17" customWidth="1"/>
    <col min="2" max="2" width="48.7109375" style="17" customWidth="1"/>
    <col min="3" max="3" width="27.5703125" style="17" customWidth="1"/>
    <col min="4" max="4" width="22.28515625" style="17" customWidth="1"/>
    <col min="5" max="5" width="15.5703125" style="17" customWidth="1"/>
    <col min="6" max="16384" width="11.42578125" style="17"/>
  </cols>
  <sheetData>
    <row r="2" spans="2:6" ht="48.75" customHeight="1" x14ac:dyDescent="0.2">
      <c r="B2" s="231"/>
      <c r="C2" s="227" t="s">
        <v>269</v>
      </c>
      <c r="D2" s="228"/>
    </row>
    <row r="3" spans="2:6" ht="48.75" customHeight="1" x14ac:dyDescent="0.2">
      <c r="B3" s="232"/>
      <c r="C3" s="229" t="s">
        <v>270</v>
      </c>
      <c r="D3" s="230"/>
    </row>
    <row r="4" spans="2:6" x14ac:dyDescent="0.2">
      <c r="B4" s="23"/>
      <c r="C4" s="23"/>
      <c r="D4" s="23"/>
    </row>
    <row r="5" spans="2:6" ht="75.75" customHeight="1" x14ac:dyDescent="0.2">
      <c r="B5" s="24" t="s">
        <v>271</v>
      </c>
      <c r="C5" s="233" t="s">
        <v>287</v>
      </c>
      <c r="D5" s="234"/>
    </row>
    <row r="6" spans="2:6" x14ac:dyDescent="0.2">
      <c r="B6" s="23"/>
      <c r="C6" s="23"/>
      <c r="D6" s="23"/>
    </row>
    <row r="7" spans="2:6" x14ac:dyDescent="0.2">
      <c r="B7" s="22" t="s">
        <v>272</v>
      </c>
      <c r="C7" s="225" t="s">
        <v>273</v>
      </c>
      <c r="D7" s="226"/>
    </row>
    <row r="8" spans="2:6" x14ac:dyDescent="0.2">
      <c r="B8" s="22" t="s">
        <v>274</v>
      </c>
      <c r="C8" s="225" t="s">
        <v>282</v>
      </c>
      <c r="D8" s="226"/>
    </row>
    <row r="9" spans="2:6" x14ac:dyDescent="0.2">
      <c r="B9" s="22" t="s">
        <v>286</v>
      </c>
      <c r="C9" s="225">
        <v>7</v>
      </c>
      <c r="D9" s="226"/>
    </row>
    <row r="10" spans="2:6" x14ac:dyDescent="0.2">
      <c r="B10" s="23"/>
      <c r="C10" s="23"/>
      <c r="D10" s="23"/>
    </row>
    <row r="11" spans="2:6" x14ac:dyDescent="0.2">
      <c r="B11" s="22" t="s">
        <v>275</v>
      </c>
      <c r="C11" s="22"/>
      <c r="D11" s="22" t="s">
        <v>276</v>
      </c>
    </row>
    <row r="12" spans="2:6" x14ac:dyDescent="0.2">
      <c r="B12" s="19" t="s">
        <v>277</v>
      </c>
      <c r="C12" s="20"/>
      <c r="D12" s="18">
        <v>2892371777</v>
      </c>
    </row>
    <row r="13" spans="2:6" x14ac:dyDescent="0.2">
      <c r="B13" s="19" t="s">
        <v>278</v>
      </c>
      <c r="C13" s="26">
        <v>0.31</v>
      </c>
      <c r="D13" s="18">
        <f>+D12*C13</f>
        <v>896635250.87</v>
      </c>
      <c r="E13" s="48"/>
      <c r="F13" s="48"/>
    </row>
    <row r="14" spans="2:6" x14ac:dyDescent="0.2">
      <c r="B14" s="19" t="s">
        <v>284</v>
      </c>
      <c r="C14" s="27" t="s">
        <v>288</v>
      </c>
      <c r="D14" s="18">
        <v>14461859</v>
      </c>
    </row>
    <row r="15" spans="2:6" x14ac:dyDescent="0.2">
      <c r="B15" s="19" t="s">
        <v>285</v>
      </c>
      <c r="C15" s="27" t="s">
        <v>288</v>
      </c>
      <c r="D15" s="18">
        <v>14461859</v>
      </c>
    </row>
    <row r="16" spans="2:6" x14ac:dyDescent="0.2">
      <c r="B16" s="19" t="s">
        <v>279</v>
      </c>
      <c r="C16" s="27" t="s">
        <v>288</v>
      </c>
      <c r="D16" s="18">
        <v>57847436</v>
      </c>
    </row>
    <row r="17" spans="2:6" x14ac:dyDescent="0.2">
      <c r="B17" s="19" t="s">
        <v>280</v>
      </c>
      <c r="C17" s="21"/>
      <c r="D17" s="18">
        <f>SUM(D12:D16)</f>
        <v>3875778181.8699999</v>
      </c>
      <c r="F17" s="49"/>
    </row>
    <row r="18" spans="2:6" x14ac:dyDescent="0.2">
      <c r="B18" s="19" t="s">
        <v>283</v>
      </c>
      <c r="C18" s="20"/>
      <c r="D18" s="25">
        <f>+D17/1000000</f>
        <v>3875.77818187</v>
      </c>
    </row>
    <row r="19" spans="2:6" x14ac:dyDescent="0.2">
      <c r="B19" s="19" t="s">
        <v>281</v>
      </c>
      <c r="C19" s="28">
        <v>0.3</v>
      </c>
      <c r="D19" s="18">
        <f>+D17*C19</f>
        <v>1162733454.5609999</v>
      </c>
    </row>
  </sheetData>
  <mergeCells count="7">
    <mergeCell ref="C9:D9"/>
    <mergeCell ref="C2:D2"/>
    <mergeCell ref="C3:D3"/>
    <mergeCell ref="B2:B3"/>
    <mergeCell ref="C5:D5"/>
    <mergeCell ref="C7:D7"/>
    <mergeCell ref="C8:D8"/>
  </mergeCells>
  <pageMargins left="0.7" right="0.7" top="0.75" bottom="0.75" header="0.3" footer="0.3"/>
  <pageSetup paperSize="9" scale="7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U78"/>
  <sheetViews>
    <sheetView showGridLines="0" view="pageBreakPreview" zoomScaleNormal="100" zoomScaleSheetLayoutView="115" workbookViewId="0">
      <selection activeCell="G29" sqref="G29:H29"/>
    </sheetView>
  </sheetViews>
  <sheetFormatPr baseColWidth="10" defaultColWidth="11.42578125" defaultRowHeight="12.75" x14ac:dyDescent="0.2"/>
  <cols>
    <col min="1" max="1" width="5.7109375" style="91" customWidth="1"/>
    <col min="2" max="2" width="7.42578125" style="90" bestFit="1" customWidth="1"/>
    <col min="3" max="3" width="47.140625" style="91" customWidth="1"/>
    <col min="4" max="4" width="14.7109375" style="91" customWidth="1"/>
    <col min="5" max="5" width="8.42578125" style="91" customWidth="1"/>
    <col min="6" max="6" width="9.7109375" style="91" customWidth="1"/>
    <col min="7" max="7" width="5" style="91" customWidth="1"/>
    <col min="8" max="8" width="30.140625" style="91" customWidth="1"/>
    <col min="9" max="9" width="14.85546875" style="91" bestFit="1" customWidth="1"/>
    <col min="10" max="10" width="12.85546875" style="91" bestFit="1" customWidth="1"/>
    <col min="11" max="11" width="6.5703125" style="91" customWidth="1"/>
    <col min="12" max="12" width="16.85546875" style="91" customWidth="1"/>
    <col min="13" max="13" width="23.5703125" style="91" customWidth="1"/>
    <col min="14" max="14" width="15" style="91" bestFit="1" customWidth="1"/>
    <col min="15" max="15" width="25.5703125" style="91" bestFit="1" customWidth="1"/>
    <col min="16" max="16" width="26.42578125" style="91" customWidth="1"/>
    <col min="17" max="17" width="20.7109375" style="91" customWidth="1"/>
    <col min="18" max="19" width="11.42578125" style="91"/>
    <col min="20" max="20" width="18.7109375" style="91" bestFit="1" customWidth="1"/>
    <col min="21" max="244" width="11.42578125" style="91"/>
    <col min="245" max="245" width="7.140625" style="91" bestFit="1" customWidth="1"/>
    <col min="246" max="246" width="5.28515625" style="91" bestFit="1" customWidth="1"/>
    <col min="247" max="247" width="47.140625" style="91" customWidth="1"/>
    <col min="248" max="248" width="14.7109375" style="91" customWidth="1"/>
    <col min="249" max="249" width="8.42578125" style="91" customWidth="1"/>
    <col min="250" max="250" width="9.7109375" style="91" customWidth="1"/>
    <col min="251" max="251" width="5" style="91" customWidth="1"/>
    <col min="252" max="252" width="5.28515625" style="91" customWidth="1"/>
    <col min="253" max="253" width="14.85546875" style="91" bestFit="1" customWidth="1"/>
    <col min="254" max="254" width="12.85546875" style="91" bestFit="1" customWidth="1"/>
    <col min="255" max="255" width="6.5703125" style="91" customWidth="1"/>
    <col min="256" max="256" width="16.85546875" style="91" customWidth="1"/>
    <col min="257" max="257" width="9.140625" style="91" customWidth="1"/>
    <col min="258" max="258" width="15" style="91" customWidth="1"/>
    <col min="259" max="259" width="48.140625" style="91" customWidth="1"/>
    <col min="260" max="260" width="15.140625" style="91" bestFit="1" customWidth="1"/>
    <col min="261" max="261" width="4.42578125" style="91" customWidth="1"/>
    <col min="262" max="262" width="3.5703125" style="91" bestFit="1" customWidth="1"/>
    <col min="263" max="263" width="4.140625" style="91" customWidth="1"/>
    <col min="264" max="264" width="35.42578125" style="91" customWidth="1"/>
    <col min="265" max="500" width="11.42578125" style="91"/>
    <col min="501" max="501" width="7.140625" style="91" bestFit="1" customWidth="1"/>
    <col min="502" max="502" width="5.28515625" style="91" bestFit="1" customWidth="1"/>
    <col min="503" max="503" width="47.140625" style="91" customWidth="1"/>
    <col min="504" max="504" width="14.7109375" style="91" customWidth="1"/>
    <col min="505" max="505" width="8.42578125" style="91" customWidth="1"/>
    <col min="506" max="506" width="9.7109375" style="91" customWidth="1"/>
    <col min="507" max="507" width="5" style="91" customWidth="1"/>
    <col min="508" max="508" width="5.28515625" style="91" customWidth="1"/>
    <col min="509" max="509" width="14.85546875" style="91" bestFit="1" customWidth="1"/>
    <col min="510" max="510" width="12.85546875" style="91" bestFit="1" customWidth="1"/>
    <col min="511" max="511" width="6.5703125" style="91" customWidth="1"/>
    <col min="512" max="512" width="16.85546875" style="91" customWidth="1"/>
    <col min="513" max="513" width="9.140625" style="91" customWidth="1"/>
    <col min="514" max="514" width="15" style="91" customWidth="1"/>
    <col min="515" max="515" width="48.140625" style="91" customWidth="1"/>
    <col min="516" max="516" width="15.140625" style="91" bestFit="1" customWidth="1"/>
    <col min="517" max="517" width="4.42578125" style="91" customWidth="1"/>
    <col min="518" max="518" width="3.5703125" style="91" bestFit="1" customWidth="1"/>
    <col min="519" max="519" width="4.140625" style="91" customWidth="1"/>
    <col min="520" max="520" width="35.42578125" style="91" customWidth="1"/>
    <col min="521" max="756" width="11.42578125" style="91"/>
    <col min="757" max="757" width="7.140625" style="91" bestFit="1" customWidth="1"/>
    <col min="758" max="758" width="5.28515625" style="91" bestFit="1" customWidth="1"/>
    <col min="759" max="759" width="47.140625" style="91" customWidth="1"/>
    <col min="760" max="760" width="14.7109375" style="91" customWidth="1"/>
    <col min="761" max="761" width="8.42578125" style="91" customWidth="1"/>
    <col min="762" max="762" width="9.7109375" style="91" customWidth="1"/>
    <col min="763" max="763" width="5" style="91" customWidth="1"/>
    <col min="764" max="764" width="5.28515625" style="91" customWidth="1"/>
    <col min="765" max="765" width="14.85546875" style="91" bestFit="1" customWidth="1"/>
    <col min="766" max="766" width="12.85546875" style="91" bestFit="1" customWidth="1"/>
    <col min="767" max="767" width="6.5703125" style="91" customWidth="1"/>
    <col min="768" max="768" width="16.85546875" style="91" customWidth="1"/>
    <col min="769" max="769" width="9.140625" style="91" customWidth="1"/>
    <col min="770" max="770" width="15" style="91" customWidth="1"/>
    <col min="771" max="771" width="48.140625" style="91" customWidth="1"/>
    <col min="772" max="772" width="15.140625" style="91" bestFit="1" customWidth="1"/>
    <col min="773" max="773" width="4.42578125" style="91" customWidth="1"/>
    <col min="774" max="774" width="3.5703125" style="91" bestFit="1" customWidth="1"/>
    <col min="775" max="775" width="4.140625" style="91" customWidth="1"/>
    <col min="776" max="776" width="35.42578125" style="91" customWidth="1"/>
    <col min="777" max="1012" width="11.42578125" style="91"/>
    <col min="1013" max="1013" width="7.140625" style="91" bestFit="1" customWidth="1"/>
    <col min="1014" max="1014" width="5.28515625" style="91" bestFit="1" customWidth="1"/>
    <col min="1015" max="1015" width="47.140625" style="91" customWidth="1"/>
    <col min="1016" max="1016" width="14.7109375" style="91" customWidth="1"/>
    <col min="1017" max="1017" width="8.42578125" style="91" customWidth="1"/>
    <col min="1018" max="1018" width="9.7109375" style="91" customWidth="1"/>
    <col min="1019" max="1019" width="5" style="91" customWidth="1"/>
    <col min="1020" max="1020" width="5.28515625" style="91" customWidth="1"/>
    <col min="1021" max="1021" width="14.85546875" style="91" bestFit="1" customWidth="1"/>
    <col min="1022" max="1022" width="12.85546875" style="91" bestFit="1" customWidth="1"/>
    <col min="1023" max="1023" width="6.5703125" style="91" customWidth="1"/>
    <col min="1024" max="1024" width="16.85546875" style="91" customWidth="1"/>
    <col min="1025" max="1025" width="9.140625" style="91" customWidth="1"/>
    <col min="1026" max="1026" width="15" style="91" customWidth="1"/>
    <col min="1027" max="1027" width="48.140625" style="91" customWidth="1"/>
    <col min="1028" max="1028" width="15.140625" style="91" bestFit="1" customWidth="1"/>
    <col min="1029" max="1029" width="4.42578125" style="91" customWidth="1"/>
    <col min="1030" max="1030" width="3.5703125" style="91" bestFit="1" customWidth="1"/>
    <col min="1031" max="1031" width="4.140625" style="91" customWidth="1"/>
    <col min="1032" max="1032" width="35.42578125" style="91" customWidth="1"/>
    <col min="1033" max="1268" width="11.42578125" style="91"/>
    <col min="1269" max="1269" width="7.140625" style="91" bestFit="1" customWidth="1"/>
    <col min="1270" max="1270" width="5.28515625" style="91" bestFit="1" customWidth="1"/>
    <col min="1271" max="1271" width="47.140625" style="91" customWidth="1"/>
    <col min="1272" max="1272" width="14.7109375" style="91" customWidth="1"/>
    <col min="1273" max="1273" width="8.42578125" style="91" customWidth="1"/>
    <col min="1274" max="1274" width="9.7109375" style="91" customWidth="1"/>
    <col min="1275" max="1275" width="5" style="91" customWidth="1"/>
    <col min="1276" max="1276" width="5.28515625" style="91" customWidth="1"/>
    <col min="1277" max="1277" width="14.85546875" style="91" bestFit="1" customWidth="1"/>
    <col min="1278" max="1278" width="12.85546875" style="91" bestFit="1" customWidth="1"/>
    <col min="1279" max="1279" width="6.5703125" style="91" customWidth="1"/>
    <col min="1280" max="1280" width="16.85546875" style="91" customWidth="1"/>
    <col min="1281" max="1281" width="9.140625" style="91" customWidth="1"/>
    <col min="1282" max="1282" width="15" style="91" customWidth="1"/>
    <col min="1283" max="1283" width="48.140625" style="91" customWidth="1"/>
    <col min="1284" max="1284" width="15.140625" style="91" bestFit="1" customWidth="1"/>
    <col min="1285" max="1285" width="4.42578125" style="91" customWidth="1"/>
    <col min="1286" max="1286" width="3.5703125" style="91" bestFit="1" customWidth="1"/>
    <col min="1287" max="1287" width="4.140625" style="91" customWidth="1"/>
    <col min="1288" max="1288" width="35.42578125" style="91" customWidth="1"/>
    <col min="1289" max="1524" width="11.42578125" style="91"/>
    <col min="1525" max="1525" width="7.140625" style="91" bestFit="1" customWidth="1"/>
    <col min="1526" max="1526" width="5.28515625" style="91" bestFit="1" customWidth="1"/>
    <col min="1527" max="1527" width="47.140625" style="91" customWidth="1"/>
    <col min="1528" max="1528" width="14.7109375" style="91" customWidth="1"/>
    <col min="1529" max="1529" width="8.42578125" style="91" customWidth="1"/>
    <col min="1530" max="1530" width="9.7109375" style="91" customWidth="1"/>
    <col min="1531" max="1531" width="5" style="91" customWidth="1"/>
    <col min="1532" max="1532" width="5.28515625" style="91" customWidth="1"/>
    <col min="1533" max="1533" width="14.85546875" style="91" bestFit="1" customWidth="1"/>
    <col min="1534" max="1534" width="12.85546875" style="91" bestFit="1" customWidth="1"/>
    <col min="1535" max="1535" width="6.5703125" style="91" customWidth="1"/>
    <col min="1536" max="1536" width="16.85546875" style="91" customWidth="1"/>
    <col min="1537" max="1537" width="9.140625" style="91" customWidth="1"/>
    <col min="1538" max="1538" width="15" style="91" customWidth="1"/>
    <col min="1539" max="1539" width="48.140625" style="91" customWidth="1"/>
    <col min="1540" max="1540" width="15.140625" style="91" bestFit="1" customWidth="1"/>
    <col min="1541" max="1541" width="4.42578125" style="91" customWidth="1"/>
    <col min="1542" max="1542" width="3.5703125" style="91" bestFit="1" customWidth="1"/>
    <col min="1543" max="1543" width="4.140625" style="91" customWidth="1"/>
    <col min="1544" max="1544" width="35.42578125" style="91" customWidth="1"/>
    <col min="1545" max="1780" width="11.42578125" style="91"/>
    <col min="1781" max="1781" width="7.140625" style="91" bestFit="1" customWidth="1"/>
    <col min="1782" max="1782" width="5.28515625" style="91" bestFit="1" customWidth="1"/>
    <col min="1783" max="1783" width="47.140625" style="91" customWidth="1"/>
    <col min="1784" max="1784" width="14.7109375" style="91" customWidth="1"/>
    <col min="1785" max="1785" width="8.42578125" style="91" customWidth="1"/>
    <col min="1786" max="1786" width="9.7109375" style="91" customWidth="1"/>
    <col min="1787" max="1787" width="5" style="91" customWidth="1"/>
    <col min="1788" max="1788" width="5.28515625" style="91" customWidth="1"/>
    <col min="1789" max="1789" width="14.85546875" style="91" bestFit="1" customWidth="1"/>
    <col min="1790" max="1790" width="12.85546875" style="91" bestFit="1" customWidth="1"/>
    <col min="1791" max="1791" width="6.5703125" style="91" customWidth="1"/>
    <col min="1792" max="1792" width="16.85546875" style="91" customWidth="1"/>
    <col min="1793" max="1793" width="9.140625" style="91" customWidth="1"/>
    <col min="1794" max="1794" width="15" style="91" customWidth="1"/>
    <col min="1795" max="1795" width="48.140625" style="91" customWidth="1"/>
    <col min="1796" max="1796" width="15.140625" style="91" bestFit="1" customWidth="1"/>
    <col min="1797" max="1797" width="4.42578125" style="91" customWidth="1"/>
    <col min="1798" max="1798" width="3.5703125" style="91" bestFit="1" customWidth="1"/>
    <col min="1799" max="1799" width="4.140625" style="91" customWidth="1"/>
    <col min="1800" max="1800" width="35.42578125" style="91" customWidth="1"/>
    <col min="1801" max="2036" width="11.42578125" style="91"/>
    <col min="2037" max="2037" width="7.140625" style="91" bestFit="1" customWidth="1"/>
    <col min="2038" max="2038" width="5.28515625" style="91" bestFit="1" customWidth="1"/>
    <col min="2039" max="2039" width="47.140625" style="91" customWidth="1"/>
    <col min="2040" max="2040" width="14.7109375" style="91" customWidth="1"/>
    <col min="2041" max="2041" width="8.42578125" style="91" customWidth="1"/>
    <col min="2042" max="2042" width="9.7109375" style="91" customWidth="1"/>
    <col min="2043" max="2043" width="5" style="91" customWidth="1"/>
    <col min="2044" max="2044" width="5.28515625" style="91" customWidth="1"/>
    <col min="2045" max="2045" width="14.85546875" style="91" bestFit="1" customWidth="1"/>
    <col min="2046" max="2046" width="12.85546875" style="91" bestFit="1" customWidth="1"/>
    <col min="2047" max="2047" width="6.5703125" style="91" customWidth="1"/>
    <col min="2048" max="2048" width="16.85546875" style="91" customWidth="1"/>
    <col min="2049" max="2049" width="9.140625" style="91" customWidth="1"/>
    <col min="2050" max="2050" width="15" style="91" customWidth="1"/>
    <col min="2051" max="2051" width="48.140625" style="91" customWidth="1"/>
    <col min="2052" max="2052" width="15.140625" style="91" bestFit="1" customWidth="1"/>
    <col min="2053" max="2053" width="4.42578125" style="91" customWidth="1"/>
    <col min="2054" max="2054" width="3.5703125" style="91" bestFit="1" customWidth="1"/>
    <col min="2055" max="2055" width="4.140625" style="91" customWidth="1"/>
    <col min="2056" max="2056" width="35.42578125" style="91" customWidth="1"/>
    <col min="2057" max="2292" width="11.42578125" style="91"/>
    <col min="2293" max="2293" width="7.140625" style="91" bestFit="1" customWidth="1"/>
    <col min="2294" max="2294" width="5.28515625" style="91" bestFit="1" customWidth="1"/>
    <col min="2295" max="2295" width="47.140625" style="91" customWidth="1"/>
    <col min="2296" max="2296" width="14.7109375" style="91" customWidth="1"/>
    <col min="2297" max="2297" width="8.42578125" style="91" customWidth="1"/>
    <col min="2298" max="2298" width="9.7109375" style="91" customWidth="1"/>
    <col min="2299" max="2299" width="5" style="91" customWidth="1"/>
    <col min="2300" max="2300" width="5.28515625" style="91" customWidth="1"/>
    <col min="2301" max="2301" width="14.85546875" style="91" bestFit="1" customWidth="1"/>
    <col min="2302" max="2302" width="12.85546875" style="91" bestFit="1" customWidth="1"/>
    <col min="2303" max="2303" width="6.5703125" style="91" customWidth="1"/>
    <col min="2304" max="2304" width="16.85546875" style="91" customWidth="1"/>
    <col min="2305" max="2305" width="9.140625" style="91" customWidth="1"/>
    <col min="2306" max="2306" width="15" style="91" customWidth="1"/>
    <col min="2307" max="2307" width="48.140625" style="91" customWidth="1"/>
    <col min="2308" max="2308" width="15.140625" style="91" bestFit="1" customWidth="1"/>
    <col min="2309" max="2309" width="4.42578125" style="91" customWidth="1"/>
    <col min="2310" max="2310" width="3.5703125" style="91" bestFit="1" customWidth="1"/>
    <col min="2311" max="2311" width="4.140625" style="91" customWidth="1"/>
    <col min="2312" max="2312" width="35.42578125" style="91" customWidth="1"/>
    <col min="2313" max="2548" width="11.42578125" style="91"/>
    <col min="2549" max="2549" width="7.140625" style="91" bestFit="1" customWidth="1"/>
    <col min="2550" max="2550" width="5.28515625" style="91" bestFit="1" customWidth="1"/>
    <col min="2551" max="2551" width="47.140625" style="91" customWidth="1"/>
    <col min="2552" max="2552" width="14.7109375" style="91" customWidth="1"/>
    <col min="2553" max="2553" width="8.42578125" style="91" customWidth="1"/>
    <col min="2554" max="2554" width="9.7109375" style="91" customWidth="1"/>
    <col min="2555" max="2555" width="5" style="91" customWidth="1"/>
    <col min="2556" max="2556" width="5.28515625" style="91" customWidth="1"/>
    <col min="2557" max="2557" width="14.85546875" style="91" bestFit="1" customWidth="1"/>
    <col min="2558" max="2558" width="12.85546875" style="91" bestFit="1" customWidth="1"/>
    <col min="2559" max="2559" width="6.5703125" style="91" customWidth="1"/>
    <col min="2560" max="2560" width="16.85546875" style="91" customWidth="1"/>
    <col min="2561" max="2561" width="9.140625" style="91" customWidth="1"/>
    <col min="2562" max="2562" width="15" style="91" customWidth="1"/>
    <col min="2563" max="2563" width="48.140625" style="91" customWidth="1"/>
    <col min="2564" max="2564" width="15.140625" style="91" bestFit="1" customWidth="1"/>
    <col min="2565" max="2565" width="4.42578125" style="91" customWidth="1"/>
    <col min="2566" max="2566" width="3.5703125" style="91" bestFit="1" customWidth="1"/>
    <col min="2567" max="2567" width="4.140625" style="91" customWidth="1"/>
    <col min="2568" max="2568" width="35.42578125" style="91" customWidth="1"/>
    <col min="2569" max="2804" width="11.42578125" style="91"/>
    <col min="2805" max="2805" width="7.140625" style="91" bestFit="1" customWidth="1"/>
    <col min="2806" max="2806" width="5.28515625" style="91" bestFit="1" customWidth="1"/>
    <col min="2807" max="2807" width="47.140625" style="91" customWidth="1"/>
    <col min="2808" max="2808" width="14.7109375" style="91" customWidth="1"/>
    <col min="2809" max="2809" width="8.42578125" style="91" customWidth="1"/>
    <col min="2810" max="2810" width="9.7109375" style="91" customWidth="1"/>
    <col min="2811" max="2811" width="5" style="91" customWidth="1"/>
    <col min="2812" max="2812" width="5.28515625" style="91" customWidth="1"/>
    <col min="2813" max="2813" width="14.85546875" style="91" bestFit="1" customWidth="1"/>
    <col min="2814" max="2814" width="12.85546875" style="91" bestFit="1" customWidth="1"/>
    <col min="2815" max="2815" width="6.5703125" style="91" customWidth="1"/>
    <col min="2816" max="2816" width="16.85546875" style="91" customWidth="1"/>
    <col min="2817" max="2817" width="9.140625" style="91" customWidth="1"/>
    <col min="2818" max="2818" width="15" style="91" customWidth="1"/>
    <col min="2819" max="2819" width="48.140625" style="91" customWidth="1"/>
    <col min="2820" max="2820" width="15.140625" style="91" bestFit="1" customWidth="1"/>
    <col min="2821" max="2821" width="4.42578125" style="91" customWidth="1"/>
    <col min="2822" max="2822" width="3.5703125" style="91" bestFit="1" customWidth="1"/>
    <col min="2823" max="2823" width="4.140625" style="91" customWidth="1"/>
    <col min="2824" max="2824" width="35.42578125" style="91" customWidth="1"/>
    <col min="2825" max="3060" width="11.42578125" style="91"/>
    <col min="3061" max="3061" width="7.140625" style="91" bestFit="1" customWidth="1"/>
    <col min="3062" max="3062" width="5.28515625" style="91" bestFit="1" customWidth="1"/>
    <col min="3063" max="3063" width="47.140625" style="91" customWidth="1"/>
    <col min="3064" max="3064" width="14.7109375" style="91" customWidth="1"/>
    <col min="3065" max="3065" width="8.42578125" style="91" customWidth="1"/>
    <col min="3066" max="3066" width="9.7109375" style="91" customWidth="1"/>
    <col min="3067" max="3067" width="5" style="91" customWidth="1"/>
    <col min="3068" max="3068" width="5.28515625" style="91" customWidth="1"/>
    <col min="3069" max="3069" width="14.85546875" style="91" bestFit="1" customWidth="1"/>
    <col min="3070" max="3070" width="12.85546875" style="91" bestFit="1" customWidth="1"/>
    <col min="3071" max="3071" width="6.5703125" style="91" customWidth="1"/>
    <col min="3072" max="3072" width="16.85546875" style="91" customWidth="1"/>
    <col min="3073" max="3073" width="9.140625" style="91" customWidth="1"/>
    <col min="3074" max="3074" width="15" style="91" customWidth="1"/>
    <col min="3075" max="3075" width="48.140625" style="91" customWidth="1"/>
    <col min="3076" max="3076" width="15.140625" style="91" bestFit="1" customWidth="1"/>
    <col min="3077" max="3077" width="4.42578125" style="91" customWidth="1"/>
    <col min="3078" max="3078" width="3.5703125" style="91" bestFit="1" customWidth="1"/>
    <col min="3079" max="3079" width="4.140625" style="91" customWidth="1"/>
    <col min="3080" max="3080" width="35.42578125" style="91" customWidth="1"/>
    <col min="3081" max="3316" width="11.42578125" style="91"/>
    <col min="3317" max="3317" width="7.140625" style="91" bestFit="1" customWidth="1"/>
    <col min="3318" max="3318" width="5.28515625" style="91" bestFit="1" customWidth="1"/>
    <col min="3319" max="3319" width="47.140625" style="91" customWidth="1"/>
    <col min="3320" max="3320" width="14.7109375" style="91" customWidth="1"/>
    <col min="3321" max="3321" width="8.42578125" style="91" customWidth="1"/>
    <col min="3322" max="3322" width="9.7109375" style="91" customWidth="1"/>
    <col min="3323" max="3323" width="5" style="91" customWidth="1"/>
    <col min="3324" max="3324" width="5.28515625" style="91" customWidth="1"/>
    <col min="3325" max="3325" width="14.85546875" style="91" bestFit="1" customWidth="1"/>
    <col min="3326" max="3326" width="12.85546875" style="91" bestFit="1" customWidth="1"/>
    <col min="3327" max="3327" width="6.5703125" style="91" customWidth="1"/>
    <col min="3328" max="3328" width="16.85546875" style="91" customWidth="1"/>
    <col min="3329" max="3329" width="9.140625" style="91" customWidth="1"/>
    <col min="3330" max="3330" width="15" style="91" customWidth="1"/>
    <col min="3331" max="3331" width="48.140625" style="91" customWidth="1"/>
    <col min="3332" max="3332" width="15.140625" style="91" bestFit="1" customWidth="1"/>
    <col min="3333" max="3333" width="4.42578125" style="91" customWidth="1"/>
    <col min="3334" max="3334" width="3.5703125" style="91" bestFit="1" customWidth="1"/>
    <col min="3335" max="3335" width="4.140625" style="91" customWidth="1"/>
    <col min="3336" max="3336" width="35.42578125" style="91" customWidth="1"/>
    <col min="3337" max="3572" width="11.42578125" style="91"/>
    <col min="3573" max="3573" width="7.140625" style="91" bestFit="1" customWidth="1"/>
    <col min="3574" max="3574" width="5.28515625" style="91" bestFit="1" customWidth="1"/>
    <col min="3575" max="3575" width="47.140625" style="91" customWidth="1"/>
    <col min="3576" max="3576" width="14.7109375" style="91" customWidth="1"/>
    <col min="3577" max="3577" width="8.42578125" style="91" customWidth="1"/>
    <col min="3578" max="3578" width="9.7109375" style="91" customWidth="1"/>
    <col min="3579" max="3579" width="5" style="91" customWidth="1"/>
    <col min="3580" max="3580" width="5.28515625" style="91" customWidth="1"/>
    <col min="3581" max="3581" width="14.85546875" style="91" bestFit="1" customWidth="1"/>
    <col min="3582" max="3582" width="12.85546875" style="91" bestFit="1" customWidth="1"/>
    <col min="3583" max="3583" width="6.5703125" style="91" customWidth="1"/>
    <col min="3584" max="3584" width="16.85546875" style="91" customWidth="1"/>
    <col min="3585" max="3585" width="9.140625" style="91" customWidth="1"/>
    <col min="3586" max="3586" width="15" style="91" customWidth="1"/>
    <col min="3587" max="3587" width="48.140625" style="91" customWidth="1"/>
    <col min="3588" max="3588" width="15.140625" style="91" bestFit="1" customWidth="1"/>
    <col min="3589" max="3589" width="4.42578125" style="91" customWidth="1"/>
    <col min="3590" max="3590" width="3.5703125" style="91" bestFit="1" customWidth="1"/>
    <col min="3591" max="3591" width="4.140625" style="91" customWidth="1"/>
    <col min="3592" max="3592" width="35.42578125" style="91" customWidth="1"/>
    <col min="3593" max="3828" width="11.42578125" style="91"/>
    <col min="3829" max="3829" width="7.140625" style="91" bestFit="1" customWidth="1"/>
    <col min="3830" max="3830" width="5.28515625" style="91" bestFit="1" customWidth="1"/>
    <col min="3831" max="3831" width="47.140625" style="91" customWidth="1"/>
    <col min="3832" max="3832" width="14.7109375" style="91" customWidth="1"/>
    <col min="3833" max="3833" width="8.42578125" style="91" customWidth="1"/>
    <col min="3834" max="3834" width="9.7109375" style="91" customWidth="1"/>
    <col min="3835" max="3835" width="5" style="91" customWidth="1"/>
    <col min="3836" max="3836" width="5.28515625" style="91" customWidth="1"/>
    <col min="3837" max="3837" width="14.85546875" style="91" bestFit="1" customWidth="1"/>
    <col min="3838" max="3838" width="12.85546875" style="91" bestFit="1" customWidth="1"/>
    <col min="3839" max="3839" width="6.5703125" style="91" customWidth="1"/>
    <col min="3840" max="3840" width="16.85546875" style="91" customWidth="1"/>
    <col min="3841" max="3841" width="9.140625" style="91" customWidth="1"/>
    <col min="3842" max="3842" width="15" style="91" customWidth="1"/>
    <col min="3843" max="3843" width="48.140625" style="91" customWidth="1"/>
    <col min="3844" max="3844" width="15.140625" style="91" bestFit="1" customWidth="1"/>
    <col min="3845" max="3845" width="4.42578125" style="91" customWidth="1"/>
    <col min="3846" max="3846" width="3.5703125" style="91" bestFit="1" customWidth="1"/>
    <col min="3847" max="3847" width="4.140625" style="91" customWidth="1"/>
    <col min="3848" max="3848" width="35.42578125" style="91" customWidth="1"/>
    <col min="3849" max="4084" width="11.42578125" style="91"/>
    <col min="4085" max="4085" width="7.140625" style="91" bestFit="1" customWidth="1"/>
    <col min="4086" max="4086" width="5.28515625" style="91" bestFit="1" customWidth="1"/>
    <col min="4087" max="4087" width="47.140625" style="91" customWidth="1"/>
    <col min="4088" max="4088" width="14.7109375" style="91" customWidth="1"/>
    <col min="4089" max="4089" width="8.42578125" style="91" customWidth="1"/>
    <col min="4090" max="4090" width="9.7109375" style="91" customWidth="1"/>
    <col min="4091" max="4091" width="5" style="91" customWidth="1"/>
    <col min="4092" max="4092" width="5.28515625" style="91" customWidth="1"/>
    <col min="4093" max="4093" width="14.85546875" style="91" bestFit="1" customWidth="1"/>
    <col min="4094" max="4094" width="12.85546875" style="91" bestFit="1" customWidth="1"/>
    <col min="4095" max="4095" width="6.5703125" style="91" customWidth="1"/>
    <col min="4096" max="4096" width="16.85546875" style="91" customWidth="1"/>
    <col min="4097" max="4097" width="9.140625" style="91" customWidth="1"/>
    <col min="4098" max="4098" width="15" style="91" customWidth="1"/>
    <col min="4099" max="4099" width="48.140625" style="91" customWidth="1"/>
    <col min="4100" max="4100" width="15.140625" style="91" bestFit="1" customWidth="1"/>
    <col min="4101" max="4101" width="4.42578125" style="91" customWidth="1"/>
    <col min="4102" max="4102" width="3.5703125" style="91" bestFit="1" customWidth="1"/>
    <col min="4103" max="4103" width="4.140625" style="91" customWidth="1"/>
    <col min="4104" max="4104" width="35.42578125" style="91" customWidth="1"/>
    <col min="4105" max="4340" width="11.42578125" style="91"/>
    <col min="4341" max="4341" width="7.140625" style="91" bestFit="1" customWidth="1"/>
    <col min="4342" max="4342" width="5.28515625" style="91" bestFit="1" customWidth="1"/>
    <col min="4343" max="4343" width="47.140625" style="91" customWidth="1"/>
    <col min="4344" max="4344" width="14.7109375" style="91" customWidth="1"/>
    <col min="4345" max="4345" width="8.42578125" style="91" customWidth="1"/>
    <col min="4346" max="4346" width="9.7109375" style="91" customWidth="1"/>
    <col min="4347" max="4347" width="5" style="91" customWidth="1"/>
    <col min="4348" max="4348" width="5.28515625" style="91" customWidth="1"/>
    <col min="4349" max="4349" width="14.85546875" style="91" bestFit="1" customWidth="1"/>
    <col min="4350" max="4350" width="12.85546875" style="91" bestFit="1" customWidth="1"/>
    <col min="4351" max="4351" width="6.5703125" style="91" customWidth="1"/>
    <col min="4352" max="4352" width="16.85546875" style="91" customWidth="1"/>
    <col min="4353" max="4353" width="9.140625" style="91" customWidth="1"/>
    <col min="4354" max="4354" width="15" style="91" customWidth="1"/>
    <col min="4355" max="4355" width="48.140625" style="91" customWidth="1"/>
    <col min="4356" max="4356" width="15.140625" style="91" bestFit="1" customWidth="1"/>
    <col min="4357" max="4357" width="4.42578125" style="91" customWidth="1"/>
    <col min="4358" max="4358" width="3.5703125" style="91" bestFit="1" customWidth="1"/>
    <col min="4359" max="4359" width="4.140625" style="91" customWidth="1"/>
    <col min="4360" max="4360" width="35.42578125" style="91" customWidth="1"/>
    <col min="4361" max="4596" width="11.42578125" style="91"/>
    <col min="4597" max="4597" width="7.140625" style="91" bestFit="1" customWidth="1"/>
    <col min="4598" max="4598" width="5.28515625" style="91" bestFit="1" customWidth="1"/>
    <col min="4599" max="4599" width="47.140625" style="91" customWidth="1"/>
    <col min="4600" max="4600" width="14.7109375" style="91" customWidth="1"/>
    <col min="4601" max="4601" width="8.42578125" style="91" customWidth="1"/>
    <col min="4602" max="4602" width="9.7109375" style="91" customWidth="1"/>
    <col min="4603" max="4603" width="5" style="91" customWidth="1"/>
    <col min="4604" max="4604" width="5.28515625" style="91" customWidth="1"/>
    <col min="4605" max="4605" width="14.85546875" style="91" bestFit="1" customWidth="1"/>
    <col min="4606" max="4606" width="12.85546875" style="91" bestFit="1" customWidth="1"/>
    <col min="4607" max="4607" width="6.5703125" style="91" customWidth="1"/>
    <col min="4608" max="4608" width="16.85546875" style="91" customWidth="1"/>
    <col min="4609" max="4609" width="9.140625" style="91" customWidth="1"/>
    <col min="4610" max="4610" width="15" style="91" customWidth="1"/>
    <col min="4611" max="4611" width="48.140625" style="91" customWidth="1"/>
    <col min="4612" max="4612" width="15.140625" style="91" bestFit="1" customWidth="1"/>
    <col min="4613" max="4613" width="4.42578125" style="91" customWidth="1"/>
    <col min="4614" max="4614" width="3.5703125" style="91" bestFit="1" customWidth="1"/>
    <col min="4615" max="4615" width="4.140625" style="91" customWidth="1"/>
    <col min="4616" max="4616" width="35.42578125" style="91" customWidth="1"/>
    <col min="4617" max="4852" width="11.42578125" style="91"/>
    <col min="4853" max="4853" width="7.140625" style="91" bestFit="1" customWidth="1"/>
    <col min="4854" max="4854" width="5.28515625" style="91" bestFit="1" customWidth="1"/>
    <col min="4855" max="4855" width="47.140625" style="91" customWidth="1"/>
    <col min="4856" max="4856" width="14.7109375" style="91" customWidth="1"/>
    <col min="4857" max="4857" width="8.42578125" style="91" customWidth="1"/>
    <col min="4858" max="4858" width="9.7109375" style="91" customWidth="1"/>
    <col min="4859" max="4859" width="5" style="91" customWidth="1"/>
    <col min="4860" max="4860" width="5.28515625" style="91" customWidth="1"/>
    <col min="4861" max="4861" width="14.85546875" style="91" bestFit="1" customWidth="1"/>
    <col min="4862" max="4862" width="12.85546875" style="91" bestFit="1" customWidth="1"/>
    <col min="4863" max="4863" width="6.5703125" style="91" customWidth="1"/>
    <col min="4864" max="4864" width="16.85546875" style="91" customWidth="1"/>
    <col min="4865" max="4865" width="9.140625" style="91" customWidth="1"/>
    <col min="4866" max="4866" width="15" style="91" customWidth="1"/>
    <col min="4867" max="4867" width="48.140625" style="91" customWidth="1"/>
    <col min="4868" max="4868" width="15.140625" style="91" bestFit="1" customWidth="1"/>
    <col min="4869" max="4869" width="4.42578125" style="91" customWidth="1"/>
    <col min="4870" max="4870" width="3.5703125" style="91" bestFit="1" customWidth="1"/>
    <col min="4871" max="4871" width="4.140625" style="91" customWidth="1"/>
    <col min="4872" max="4872" width="35.42578125" style="91" customWidth="1"/>
    <col min="4873" max="5108" width="11.42578125" style="91"/>
    <col min="5109" max="5109" width="7.140625" style="91" bestFit="1" customWidth="1"/>
    <col min="5110" max="5110" width="5.28515625" style="91" bestFit="1" customWidth="1"/>
    <col min="5111" max="5111" width="47.140625" style="91" customWidth="1"/>
    <col min="5112" max="5112" width="14.7109375" style="91" customWidth="1"/>
    <col min="5113" max="5113" width="8.42578125" style="91" customWidth="1"/>
    <col min="5114" max="5114" width="9.7109375" style="91" customWidth="1"/>
    <col min="5115" max="5115" width="5" style="91" customWidth="1"/>
    <col min="5116" max="5116" width="5.28515625" style="91" customWidth="1"/>
    <col min="5117" max="5117" width="14.85546875" style="91" bestFit="1" customWidth="1"/>
    <col min="5118" max="5118" width="12.85546875" style="91" bestFit="1" customWidth="1"/>
    <col min="5119" max="5119" width="6.5703125" style="91" customWidth="1"/>
    <col min="5120" max="5120" width="16.85546875" style="91" customWidth="1"/>
    <col min="5121" max="5121" width="9.140625" style="91" customWidth="1"/>
    <col min="5122" max="5122" width="15" style="91" customWidth="1"/>
    <col min="5123" max="5123" width="48.140625" style="91" customWidth="1"/>
    <col min="5124" max="5124" width="15.140625" style="91" bestFit="1" customWidth="1"/>
    <col min="5125" max="5125" width="4.42578125" style="91" customWidth="1"/>
    <col min="5126" max="5126" width="3.5703125" style="91" bestFit="1" customWidth="1"/>
    <col min="5127" max="5127" width="4.140625" style="91" customWidth="1"/>
    <col min="5128" max="5128" width="35.42578125" style="91" customWidth="1"/>
    <col min="5129" max="5364" width="11.42578125" style="91"/>
    <col min="5365" max="5365" width="7.140625" style="91" bestFit="1" customWidth="1"/>
    <col min="5366" max="5366" width="5.28515625" style="91" bestFit="1" customWidth="1"/>
    <col min="5367" max="5367" width="47.140625" style="91" customWidth="1"/>
    <col min="5368" max="5368" width="14.7109375" style="91" customWidth="1"/>
    <col min="5369" max="5369" width="8.42578125" style="91" customWidth="1"/>
    <col min="5370" max="5370" width="9.7109375" style="91" customWidth="1"/>
    <col min="5371" max="5371" width="5" style="91" customWidth="1"/>
    <col min="5372" max="5372" width="5.28515625" style="91" customWidth="1"/>
    <col min="5373" max="5373" width="14.85546875" style="91" bestFit="1" customWidth="1"/>
    <col min="5374" max="5374" width="12.85546875" style="91" bestFit="1" customWidth="1"/>
    <col min="5375" max="5375" width="6.5703125" style="91" customWidth="1"/>
    <col min="5376" max="5376" width="16.85546875" style="91" customWidth="1"/>
    <col min="5377" max="5377" width="9.140625" style="91" customWidth="1"/>
    <col min="5378" max="5378" width="15" style="91" customWidth="1"/>
    <col min="5379" max="5379" width="48.140625" style="91" customWidth="1"/>
    <col min="5380" max="5380" width="15.140625" style="91" bestFit="1" customWidth="1"/>
    <col min="5381" max="5381" width="4.42578125" style="91" customWidth="1"/>
    <col min="5382" max="5382" width="3.5703125" style="91" bestFit="1" customWidth="1"/>
    <col min="5383" max="5383" width="4.140625" style="91" customWidth="1"/>
    <col min="5384" max="5384" width="35.42578125" style="91" customWidth="1"/>
    <col min="5385" max="5620" width="11.42578125" style="91"/>
    <col min="5621" max="5621" width="7.140625" style="91" bestFit="1" customWidth="1"/>
    <col min="5622" max="5622" width="5.28515625" style="91" bestFit="1" customWidth="1"/>
    <col min="5623" max="5623" width="47.140625" style="91" customWidth="1"/>
    <col min="5624" max="5624" width="14.7109375" style="91" customWidth="1"/>
    <col min="5625" max="5625" width="8.42578125" style="91" customWidth="1"/>
    <col min="5626" max="5626" width="9.7109375" style="91" customWidth="1"/>
    <col min="5627" max="5627" width="5" style="91" customWidth="1"/>
    <col min="5628" max="5628" width="5.28515625" style="91" customWidth="1"/>
    <col min="5629" max="5629" width="14.85546875" style="91" bestFit="1" customWidth="1"/>
    <col min="5630" max="5630" width="12.85546875" style="91" bestFit="1" customWidth="1"/>
    <col min="5631" max="5631" width="6.5703125" style="91" customWidth="1"/>
    <col min="5632" max="5632" width="16.85546875" style="91" customWidth="1"/>
    <col min="5633" max="5633" width="9.140625" style="91" customWidth="1"/>
    <col min="5634" max="5634" width="15" style="91" customWidth="1"/>
    <col min="5635" max="5635" width="48.140625" style="91" customWidth="1"/>
    <col min="5636" max="5636" width="15.140625" style="91" bestFit="1" customWidth="1"/>
    <col min="5637" max="5637" width="4.42578125" style="91" customWidth="1"/>
    <col min="5638" max="5638" width="3.5703125" style="91" bestFit="1" customWidth="1"/>
    <col min="5639" max="5639" width="4.140625" style="91" customWidth="1"/>
    <col min="5640" max="5640" width="35.42578125" style="91" customWidth="1"/>
    <col min="5641" max="5876" width="11.42578125" style="91"/>
    <col min="5877" max="5877" width="7.140625" style="91" bestFit="1" customWidth="1"/>
    <col min="5878" max="5878" width="5.28515625" style="91" bestFit="1" customWidth="1"/>
    <col min="5879" max="5879" width="47.140625" style="91" customWidth="1"/>
    <col min="5880" max="5880" width="14.7109375" style="91" customWidth="1"/>
    <col min="5881" max="5881" width="8.42578125" style="91" customWidth="1"/>
    <col min="5882" max="5882" width="9.7109375" style="91" customWidth="1"/>
    <col min="5883" max="5883" width="5" style="91" customWidth="1"/>
    <col min="5884" max="5884" width="5.28515625" style="91" customWidth="1"/>
    <col min="5885" max="5885" width="14.85546875" style="91" bestFit="1" customWidth="1"/>
    <col min="5886" max="5886" width="12.85546875" style="91" bestFit="1" customWidth="1"/>
    <col min="5887" max="5887" width="6.5703125" style="91" customWidth="1"/>
    <col min="5888" max="5888" width="16.85546875" style="91" customWidth="1"/>
    <col min="5889" max="5889" width="9.140625" style="91" customWidth="1"/>
    <col min="5890" max="5890" width="15" style="91" customWidth="1"/>
    <col min="5891" max="5891" width="48.140625" style="91" customWidth="1"/>
    <col min="5892" max="5892" width="15.140625" style="91" bestFit="1" customWidth="1"/>
    <col min="5893" max="5893" width="4.42578125" style="91" customWidth="1"/>
    <col min="5894" max="5894" width="3.5703125" style="91" bestFit="1" customWidth="1"/>
    <col min="5895" max="5895" width="4.140625" style="91" customWidth="1"/>
    <col min="5896" max="5896" width="35.42578125" style="91" customWidth="1"/>
    <col min="5897" max="6132" width="11.42578125" style="91"/>
    <col min="6133" max="6133" width="7.140625" style="91" bestFit="1" customWidth="1"/>
    <col min="6134" max="6134" width="5.28515625" style="91" bestFit="1" customWidth="1"/>
    <col min="6135" max="6135" width="47.140625" style="91" customWidth="1"/>
    <col min="6136" max="6136" width="14.7109375" style="91" customWidth="1"/>
    <col min="6137" max="6137" width="8.42578125" style="91" customWidth="1"/>
    <col min="6138" max="6138" width="9.7109375" style="91" customWidth="1"/>
    <col min="6139" max="6139" width="5" style="91" customWidth="1"/>
    <col min="6140" max="6140" width="5.28515625" style="91" customWidth="1"/>
    <col min="6141" max="6141" width="14.85546875" style="91" bestFit="1" customWidth="1"/>
    <col min="6142" max="6142" width="12.85546875" style="91" bestFit="1" customWidth="1"/>
    <col min="6143" max="6143" width="6.5703125" style="91" customWidth="1"/>
    <col min="6144" max="6144" width="16.85546875" style="91" customWidth="1"/>
    <col min="6145" max="6145" width="9.140625" style="91" customWidth="1"/>
    <col min="6146" max="6146" width="15" style="91" customWidth="1"/>
    <col min="6147" max="6147" width="48.140625" style="91" customWidth="1"/>
    <col min="6148" max="6148" width="15.140625" style="91" bestFit="1" customWidth="1"/>
    <col min="6149" max="6149" width="4.42578125" style="91" customWidth="1"/>
    <col min="6150" max="6150" width="3.5703125" style="91" bestFit="1" customWidth="1"/>
    <col min="6151" max="6151" width="4.140625" style="91" customWidth="1"/>
    <col min="6152" max="6152" width="35.42578125" style="91" customWidth="1"/>
    <col min="6153" max="6388" width="11.42578125" style="91"/>
    <col min="6389" max="6389" width="7.140625" style="91" bestFit="1" customWidth="1"/>
    <col min="6390" max="6390" width="5.28515625" style="91" bestFit="1" customWidth="1"/>
    <col min="6391" max="6391" width="47.140625" style="91" customWidth="1"/>
    <col min="6392" max="6392" width="14.7109375" style="91" customWidth="1"/>
    <col min="6393" max="6393" width="8.42578125" style="91" customWidth="1"/>
    <col min="6394" max="6394" width="9.7109375" style="91" customWidth="1"/>
    <col min="6395" max="6395" width="5" style="91" customWidth="1"/>
    <col min="6396" max="6396" width="5.28515625" style="91" customWidth="1"/>
    <col min="6397" max="6397" width="14.85546875" style="91" bestFit="1" customWidth="1"/>
    <col min="6398" max="6398" width="12.85546875" style="91" bestFit="1" customWidth="1"/>
    <col min="6399" max="6399" width="6.5703125" style="91" customWidth="1"/>
    <col min="6400" max="6400" width="16.85546875" style="91" customWidth="1"/>
    <col min="6401" max="6401" width="9.140625" style="91" customWidth="1"/>
    <col min="6402" max="6402" width="15" style="91" customWidth="1"/>
    <col min="6403" max="6403" width="48.140625" style="91" customWidth="1"/>
    <col min="6404" max="6404" width="15.140625" style="91" bestFit="1" customWidth="1"/>
    <col min="6405" max="6405" width="4.42578125" style="91" customWidth="1"/>
    <col min="6406" max="6406" width="3.5703125" style="91" bestFit="1" customWidth="1"/>
    <col min="6407" max="6407" width="4.140625" style="91" customWidth="1"/>
    <col min="6408" max="6408" width="35.42578125" style="91" customWidth="1"/>
    <col min="6409" max="6644" width="11.42578125" style="91"/>
    <col min="6645" max="6645" width="7.140625" style="91" bestFit="1" customWidth="1"/>
    <col min="6646" max="6646" width="5.28515625" style="91" bestFit="1" customWidth="1"/>
    <col min="6647" max="6647" width="47.140625" style="91" customWidth="1"/>
    <col min="6648" max="6648" width="14.7109375" style="91" customWidth="1"/>
    <col min="6649" max="6649" width="8.42578125" style="91" customWidth="1"/>
    <col min="6650" max="6650" width="9.7109375" style="91" customWidth="1"/>
    <col min="6651" max="6651" width="5" style="91" customWidth="1"/>
    <col min="6652" max="6652" width="5.28515625" style="91" customWidth="1"/>
    <col min="6653" max="6653" width="14.85546875" style="91" bestFit="1" customWidth="1"/>
    <col min="6654" max="6654" width="12.85546875" style="91" bestFit="1" customWidth="1"/>
    <col min="6655" max="6655" width="6.5703125" style="91" customWidth="1"/>
    <col min="6656" max="6656" width="16.85546875" style="91" customWidth="1"/>
    <col min="6657" max="6657" width="9.140625" style="91" customWidth="1"/>
    <col min="6658" max="6658" width="15" style="91" customWidth="1"/>
    <col min="6659" max="6659" width="48.140625" style="91" customWidth="1"/>
    <col min="6660" max="6660" width="15.140625" style="91" bestFit="1" customWidth="1"/>
    <col min="6661" max="6661" width="4.42578125" style="91" customWidth="1"/>
    <col min="6662" max="6662" width="3.5703125" style="91" bestFit="1" customWidth="1"/>
    <col min="6663" max="6663" width="4.140625" style="91" customWidth="1"/>
    <col min="6664" max="6664" width="35.42578125" style="91" customWidth="1"/>
    <col min="6665" max="6900" width="11.42578125" style="91"/>
    <col min="6901" max="6901" width="7.140625" style="91" bestFit="1" customWidth="1"/>
    <col min="6902" max="6902" width="5.28515625" style="91" bestFit="1" customWidth="1"/>
    <col min="6903" max="6903" width="47.140625" style="91" customWidth="1"/>
    <col min="6904" max="6904" width="14.7109375" style="91" customWidth="1"/>
    <col min="6905" max="6905" width="8.42578125" style="91" customWidth="1"/>
    <col min="6906" max="6906" width="9.7109375" style="91" customWidth="1"/>
    <col min="6907" max="6907" width="5" style="91" customWidth="1"/>
    <col min="6908" max="6908" width="5.28515625" style="91" customWidth="1"/>
    <col min="6909" max="6909" width="14.85546875" style="91" bestFit="1" customWidth="1"/>
    <col min="6910" max="6910" width="12.85546875" style="91" bestFit="1" customWidth="1"/>
    <col min="6911" max="6911" width="6.5703125" style="91" customWidth="1"/>
    <col min="6912" max="6912" width="16.85546875" style="91" customWidth="1"/>
    <col min="6913" max="6913" width="9.140625" style="91" customWidth="1"/>
    <col min="6914" max="6914" width="15" style="91" customWidth="1"/>
    <col min="6915" max="6915" width="48.140625" style="91" customWidth="1"/>
    <col min="6916" max="6916" width="15.140625" style="91" bestFit="1" customWidth="1"/>
    <col min="6917" max="6917" width="4.42578125" style="91" customWidth="1"/>
    <col min="6918" max="6918" width="3.5703125" style="91" bestFit="1" customWidth="1"/>
    <col min="6919" max="6919" width="4.140625" style="91" customWidth="1"/>
    <col min="6920" max="6920" width="35.42578125" style="91" customWidth="1"/>
    <col min="6921" max="7156" width="11.42578125" style="91"/>
    <col min="7157" max="7157" width="7.140625" style="91" bestFit="1" customWidth="1"/>
    <col min="7158" max="7158" width="5.28515625" style="91" bestFit="1" customWidth="1"/>
    <col min="7159" max="7159" width="47.140625" style="91" customWidth="1"/>
    <col min="7160" max="7160" width="14.7109375" style="91" customWidth="1"/>
    <col min="7161" max="7161" width="8.42578125" style="91" customWidth="1"/>
    <col min="7162" max="7162" width="9.7109375" style="91" customWidth="1"/>
    <col min="7163" max="7163" width="5" style="91" customWidth="1"/>
    <col min="7164" max="7164" width="5.28515625" style="91" customWidth="1"/>
    <col min="7165" max="7165" width="14.85546875" style="91" bestFit="1" customWidth="1"/>
    <col min="7166" max="7166" width="12.85546875" style="91" bestFit="1" customWidth="1"/>
    <col min="7167" max="7167" width="6.5703125" style="91" customWidth="1"/>
    <col min="7168" max="7168" width="16.85546875" style="91" customWidth="1"/>
    <col min="7169" max="7169" width="9.140625" style="91" customWidth="1"/>
    <col min="7170" max="7170" width="15" style="91" customWidth="1"/>
    <col min="7171" max="7171" width="48.140625" style="91" customWidth="1"/>
    <col min="7172" max="7172" width="15.140625" style="91" bestFit="1" customWidth="1"/>
    <col min="7173" max="7173" width="4.42578125" style="91" customWidth="1"/>
    <col min="7174" max="7174" width="3.5703125" style="91" bestFit="1" customWidth="1"/>
    <col min="7175" max="7175" width="4.140625" style="91" customWidth="1"/>
    <col min="7176" max="7176" width="35.42578125" style="91" customWidth="1"/>
    <col min="7177" max="7412" width="11.42578125" style="91"/>
    <col min="7413" max="7413" width="7.140625" style="91" bestFit="1" customWidth="1"/>
    <col min="7414" max="7414" width="5.28515625" style="91" bestFit="1" customWidth="1"/>
    <col min="7415" max="7415" width="47.140625" style="91" customWidth="1"/>
    <col min="7416" max="7416" width="14.7109375" style="91" customWidth="1"/>
    <col min="7417" max="7417" width="8.42578125" style="91" customWidth="1"/>
    <col min="7418" max="7418" width="9.7109375" style="91" customWidth="1"/>
    <col min="7419" max="7419" width="5" style="91" customWidth="1"/>
    <col min="7420" max="7420" width="5.28515625" style="91" customWidth="1"/>
    <col min="7421" max="7421" width="14.85546875" style="91" bestFit="1" customWidth="1"/>
    <col min="7422" max="7422" width="12.85546875" style="91" bestFit="1" customWidth="1"/>
    <col min="7423" max="7423" width="6.5703125" style="91" customWidth="1"/>
    <col min="7424" max="7424" width="16.85546875" style="91" customWidth="1"/>
    <col min="7425" max="7425" width="9.140625" style="91" customWidth="1"/>
    <col min="7426" max="7426" width="15" style="91" customWidth="1"/>
    <col min="7427" max="7427" width="48.140625" style="91" customWidth="1"/>
    <col min="7428" max="7428" width="15.140625" style="91" bestFit="1" customWidth="1"/>
    <col min="7429" max="7429" width="4.42578125" style="91" customWidth="1"/>
    <col min="7430" max="7430" width="3.5703125" style="91" bestFit="1" customWidth="1"/>
    <col min="7431" max="7431" width="4.140625" style="91" customWidth="1"/>
    <col min="7432" max="7432" width="35.42578125" style="91" customWidth="1"/>
    <col min="7433" max="7668" width="11.42578125" style="91"/>
    <col min="7669" max="7669" width="7.140625" style="91" bestFit="1" customWidth="1"/>
    <col min="7670" max="7670" width="5.28515625" style="91" bestFit="1" customWidth="1"/>
    <col min="7671" max="7671" width="47.140625" style="91" customWidth="1"/>
    <col min="7672" max="7672" width="14.7109375" style="91" customWidth="1"/>
    <col min="7673" max="7673" width="8.42578125" style="91" customWidth="1"/>
    <col min="7674" max="7674" width="9.7109375" style="91" customWidth="1"/>
    <col min="7675" max="7675" width="5" style="91" customWidth="1"/>
    <col min="7676" max="7676" width="5.28515625" style="91" customWidth="1"/>
    <col min="7677" max="7677" width="14.85546875" style="91" bestFit="1" customWidth="1"/>
    <col min="7678" max="7678" width="12.85546875" style="91" bestFit="1" customWidth="1"/>
    <col min="7679" max="7679" width="6.5703125" style="91" customWidth="1"/>
    <col min="7680" max="7680" width="16.85546875" style="91" customWidth="1"/>
    <col min="7681" max="7681" width="9.140625" style="91" customWidth="1"/>
    <col min="7682" max="7682" width="15" style="91" customWidth="1"/>
    <col min="7683" max="7683" width="48.140625" style="91" customWidth="1"/>
    <col min="7684" max="7684" width="15.140625" style="91" bestFit="1" customWidth="1"/>
    <col min="7685" max="7685" width="4.42578125" style="91" customWidth="1"/>
    <col min="7686" max="7686" width="3.5703125" style="91" bestFit="1" customWidth="1"/>
    <col min="7687" max="7687" width="4.140625" style="91" customWidth="1"/>
    <col min="7688" max="7688" width="35.42578125" style="91" customWidth="1"/>
    <col min="7689" max="7924" width="11.42578125" style="91"/>
    <col min="7925" max="7925" width="7.140625" style="91" bestFit="1" customWidth="1"/>
    <col min="7926" max="7926" width="5.28515625" style="91" bestFit="1" customWidth="1"/>
    <col min="7927" max="7927" width="47.140625" style="91" customWidth="1"/>
    <col min="7928" max="7928" width="14.7109375" style="91" customWidth="1"/>
    <col min="7929" max="7929" width="8.42578125" style="91" customWidth="1"/>
    <col min="7930" max="7930" width="9.7109375" style="91" customWidth="1"/>
    <col min="7931" max="7931" width="5" style="91" customWidth="1"/>
    <col min="7932" max="7932" width="5.28515625" style="91" customWidth="1"/>
    <col min="7933" max="7933" width="14.85546875" style="91" bestFit="1" customWidth="1"/>
    <col min="7934" max="7934" width="12.85546875" style="91" bestFit="1" customWidth="1"/>
    <col min="7935" max="7935" width="6.5703125" style="91" customWidth="1"/>
    <col min="7936" max="7936" width="16.85546875" style="91" customWidth="1"/>
    <col min="7937" max="7937" width="9.140625" style="91" customWidth="1"/>
    <col min="7938" max="7938" width="15" style="91" customWidth="1"/>
    <col min="7939" max="7939" width="48.140625" style="91" customWidth="1"/>
    <col min="7940" max="7940" width="15.140625" style="91" bestFit="1" customWidth="1"/>
    <col min="7941" max="7941" width="4.42578125" style="91" customWidth="1"/>
    <col min="7942" max="7942" width="3.5703125" style="91" bestFit="1" customWidth="1"/>
    <col min="7943" max="7943" width="4.140625" style="91" customWidth="1"/>
    <col min="7944" max="7944" width="35.42578125" style="91" customWidth="1"/>
    <col min="7945" max="8180" width="11.42578125" style="91"/>
    <col min="8181" max="8181" width="7.140625" style="91" bestFit="1" customWidth="1"/>
    <col min="8182" max="8182" width="5.28515625" style="91" bestFit="1" customWidth="1"/>
    <col min="8183" max="8183" width="47.140625" style="91" customWidth="1"/>
    <col min="8184" max="8184" width="14.7109375" style="91" customWidth="1"/>
    <col min="8185" max="8185" width="8.42578125" style="91" customWidth="1"/>
    <col min="8186" max="8186" width="9.7109375" style="91" customWidth="1"/>
    <col min="8187" max="8187" width="5" style="91" customWidth="1"/>
    <col min="8188" max="8188" width="5.28515625" style="91" customWidth="1"/>
    <col min="8189" max="8189" width="14.85546875" style="91" bestFit="1" customWidth="1"/>
    <col min="8190" max="8190" width="12.85546875" style="91" bestFit="1" customWidth="1"/>
    <col min="8191" max="8191" width="6.5703125" style="91" customWidth="1"/>
    <col min="8192" max="8192" width="16.85546875" style="91" customWidth="1"/>
    <col min="8193" max="8193" width="9.140625" style="91" customWidth="1"/>
    <col min="8194" max="8194" width="15" style="91" customWidth="1"/>
    <col min="8195" max="8195" width="48.140625" style="91" customWidth="1"/>
    <col min="8196" max="8196" width="15.140625" style="91" bestFit="1" customWidth="1"/>
    <col min="8197" max="8197" width="4.42578125" style="91" customWidth="1"/>
    <col min="8198" max="8198" width="3.5703125" style="91" bestFit="1" customWidth="1"/>
    <col min="8199" max="8199" width="4.140625" style="91" customWidth="1"/>
    <col min="8200" max="8200" width="35.42578125" style="91" customWidth="1"/>
    <col min="8201" max="8436" width="11.42578125" style="91"/>
    <col min="8437" max="8437" width="7.140625" style="91" bestFit="1" customWidth="1"/>
    <col min="8438" max="8438" width="5.28515625" style="91" bestFit="1" customWidth="1"/>
    <col min="8439" max="8439" width="47.140625" style="91" customWidth="1"/>
    <col min="8440" max="8440" width="14.7109375" style="91" customWidth="1"/>
    <col min="8441" max="8441" width="8.42578125" style="91" customWidth="1"/>
    <col min="8442" max="8442" width="9.7109375" style="91" customWidth="1"/>
    <col min="8443" max="8443" width="5" style="91" customWidth="1"/>
    <col min="8444" max="8444" width="5.28515625" style="91" customWidth="1"/>
    <col min="8445" max="8445" width="14.85546875" style="91" bestFit="1" customWidth="1"/>
    <col min="8446" max="8446" width="12.85546875" style="91" bestFit="1" customWidth="1"/>
    <col min="8447" max="8447" width="6.5703125" style="91" customWidth="1"/>
    <col min="8448" max="8448" width="16.85546875" style="91" customWidth="1"/>
    <col min="8449" max="8449" width="9.140625" style="91" customWidth="1"/>
    <col min="8450" max="8450" width="15" style="91" customWidth="1"/>
    <col min="8451" max="8451" width="48.140625" style="91" customWidth="1"/>
    <col min="8452" max="8452" width="15.140625" style="91" bestFit="1" customWidth="1"/>
    <col min="8453" max="8453" width="4.42578125" style="91" customWidth="1"/>
    <col min="8454" max="8454" width="3.5703125" style="91" bestFit="1" customWidth="1"/>
    <col min="8455" max="8455" width="4.140625" style="91" customWidth="1"/>
    <col min="8456" max="8456" width="35.42578125" style="91" customWidth="1"/>
    <col min="8457" max="8692" width="11.42578125" style="91"/>
    <col min="8693" max="8693" width="7.140625" style="91" bestFit="1" customWidth="1"/>
    <col min="8694" max="8694" width="5.28515625" style="91" bestFit="1" customWidth="1"/>
    <col min="8695" max="8695" width="47.140625" style="91" customWidth="1"/>
    <col min="8696" max="8696" width="14.7109375" style="91" customWidth="1"/>
    <col min="8697" max="8697" width="8.42578125" style="91" customWidth="1"/>
    <col min="8698" max="8698" width="9.7109375" style="91" customWidth="1"/>
    <col min="8699" max="8699" width="5" style="91" customWidth="1"/>
    <col min="8700" max="8700" width="5.28515625" style="91" customWidth="1"/>
    <col min="8701" max="8701" width="14.85546875" style="91" bestFit="1" customWidth="1"/>
    <col min="8702" max="8702" width="12.85546875" style="91" bestFit="1" customWidth="1"/>
    <col min="8703" max="8703" width="6.5703125" style="91" customWidth="1"/>
    <col min="8704" max="8704" width="16.85546875" style="91" customWidth="1"/>
    <col min="8705" max="8705" width="9.140625" style="91" customWidth="1"/>
    <col min="8706" max="8706" width="15" style="91" customWidth="1"/>
    <col min="8707" max="8707" width="48.140625" style="91" customWidth="1"/>
    <col min="8708" max="8708" width="15.140625" style="91" bestFit="1" customWidth="1"/>
    <col min="8709" max="8709" width="4.42578125" style="91" customWidth="1"/>
    <col min="8710" max="8710" width="3.5703125" style="91" bestFit="1" customWidth="1"/>
    <col min="8711" max="8711" width="4.140625" style="91" customWidth="1"/>
    <col min="8712" max="8712" width="35.42578125" style="91" customWidth="1"/>
    <col min="8713" max="8948" width="11.42578125" style="91"/>
    <col min="8949" max="8949" width="7.140625" style="91" bestFit="1" customWidth="1"/>
    <col min="8950" max="8950" width="5.28515625" style="91" bestFit="1" customWidth="1"/>
    <col min="8951" max="8951" width="47.140625" style="91" customWidth="1"/>
    <col min="8952" max="8952" width="14.7109375" style="91" customWidth="1"/>
    <col min="8953" max="8953" width="8.42578125" style="91" customWidth="1"/>
    <col min="8954" max="8954" width="9.7109375" style="91" customWidth="1"/>
    <col min="8955" max="8955" width="5" style="91" customWidth="1"/>
    <col min="8956" max="8956" width="5.28515625" style="91" customWidth="1"/>
    <col min="8957" max="8957" width="14.85546875" style="91" bestFit="1" customWidth="1"/>
    <col min="8958" max="8958" width="12.85546875" style="91" bestFit="1" customWidth="1"/>
    <col min="8959" max="8959" width="6.5703125" style="91" customWidth="1"/>
    <col min="8960" max="8960" width="16.85546875" style="91" customWidth="1"/>
    <col min="8961" max="8961" width="9.140625" style="91" customWidth="1"/>
    <col min="8962" max="8962" width="15" style="91" customWidth="1"/>
    <col min="8963" max="8963" width="48.140625" style="91" customWidth="1"/>
    <col min="8964" max="8964" width="15.140625" style="91" bestFit="1" customWidth="1"/>
    <col min="8965" max="8965" width="4.42578125" style="91" customWidth="1"/>
    <col min="8966" max="8966" width="3.5703125" style="91" bestFit="1" customWidth="1"/>
    <col min="8967" max="8967" width="4.140625" style="91" customWidth="1"/>
    <col min="8968" max="8968" width="35.42578125" style="91" customWidth="1"/>
    <col min="8969" max="9204" width="11.42578125" style="91"/>
    <col min="9205" max="9205" width="7.140625" style="91" bestFit="1" customWidth="1"/>
    <col min="9206" max="9206" width="5.28515625" style="91" bestFit="1" customWidth="1"/>
    <col min="9207" max="9207" width="47.140625" style="91" customWidth="1"/>
    <col min="9208" max="9208" width="14.7109375" style="91" customWidth="1"/>
    <col min="9209" max="9209" width="8.42578125" style="91" customWidth="1"/>
    <col min="9210" max="9210" width="9.7109375" style="91" customWidth="1"/>
    <col min="9211" max="9211" width="5" style="91" customWidth="1"/>
    <col min="9212" max="9212" width="5.28515625" style="91" customWidth="1"/>
    <col min="9213" max="9213" width="14.85546875" style="91" bestFit="1" customWidth="1"/>
    <col min="9214" max="9214" width="12.85546875" style="91" bestFit="1" customWidth="1"/>
    <col min="9215" max="9215" width="6.5703125" style="91" customWidth="1"/>
    <col min="9216" max="9216" width="16.85546875" style="91" customWidth="1"/>
    <col min="9217" max="9217" width="9.140625" style="91" customWidth="1"/>
    <col min="9218" max="9218" width="15" style="91" customWidth="1"/>
    <col min="9219" max="9219" width="48.140625" style="91" customWidth="1"/>
    <col min="9220" max="9220" width="15.140625" style="91" bestFit="1" customWidth="1"/>
    <col min="9221" max="9221" width="4.42578125" style="91" customWidth="1"/>
    <col min="9222" max="9222" width="3.5703125" style="91" bestFit="1" customWidth="1"/>
    <col min="9223" max="9223" width="4.140625" style="91" customWidth="1"/>
    <col min="9224" max="9224" width="35.42578125" style="91" customWidth="1"/>
    <col min="9225" max="9460" width="11.42578125" style="91"/>
    <col min="9461" max="9461" width="7.140625" style="91" bestFit="1" customWidth="1"/>
    <col min="9462" max="9462" width="5.28515625" style="91" bestFit="1" customWidth="1"/>
    <col min="9463" max="9463" width="47.140625" style="91" customWidth="1"/>
    <col min="9464" max="9464" width="14.7109375" style="91" customWidth="1"/>
    <col min="9465" max="9465" width="8.42578125" style="91" customWidth="1"/>
    <col min="9466" max="9466" width="9.7109375" style="91" customWidth="1"/>
    <col min="9467" max="9467" width="5" style="91" customWidth="1"/>
    <col min="9468" max="9468" width="5.28515625" style="91" customWidth="1"/>
    <col min="9469" max="9469" width="14.85546875" style="91" bestFit="1" customWidth="1"/>
    <col min="9470" max="9470" width="12.85546875" style="91" bestFit="1" customWidth="1"/>
    <col min="9471" max="9471" width="6.5703125" style="91" customWidth="1"/>
    <col min="9472" max="9472" width="16.85546875" style="91" customWidth="1"/>
    <col min="9473" max="9473" width="9.140625" style="91" customWidth="1"/>
    <col min="9474" max="9474" width="15" style="91" customWidth="1"/>
    <col min="9475" max="9475" width="48.140625" style="91" customWidth="1"/>
    <col min="9476" max="9476" width="15.140625" style="91" bestFit="1" customWidth="1"/>
    <col min="9477" max="9477" width="4.42578125" style="91" customWidth="1"/>
    <col min="9478" max="9478" width="3.5703125" style="91" bestFit="1" customWidth="1"/>
    <col min="9479" max="9479" width="4.140625" style="91" customWidth="1"/>
    <col min="9480" max="9480" width="35.42578125" style="91" customWidth="1"/>
    <col min="9481" max="9716" width="11.42578125" style="91"/>
    <col min="9717" max="9717" width="7.140625" style="91" bestFit="1" customWidth="1"/>
    <col min="9718" max="9718" width="5.28515625" style="91" bestFit="1" customWidth="1"/>
    <col min="9719" max="9719" width="47.140625" style="91" customWidth="1"/>
    <col min="9720" max="9720" width="14.7109375" style="91" customWidth="1"/>
    <col min="9721" max="9721" width="8.42578125" style="91" customWidth="1"/>
    <col min="9722" max="9722" width="9.7109375" style="91" customWidth="1"/>
    <col min="9723" max="9723" width="5" style="91" customWidth="1"/>
    <col min="9724" max="9724" width="5.28515625" style="91" customWidth="1"/>
    <col min="9725" max="9725" width="14.85546875" style="91" bestFit="1" customWidth="1"/>
    <col min="9726" max="9726" width="12.85546875" style="91" bestFit="1" customWidth="1"/>
    <col min="9727" max="9727" width="6.5703125" style="91" customWidth="1"/>
    <col min="9728" max="9728" width="16.85546875" style="91" customWidth="1"/>
    <col min="9729" max="9729" width="9.140625" style="91" customWidth="1"/>
    <col min="9730" max="9730" width="15" style="91" customWidth="1"/>
    <col min="9731" max="9731" width="48.140625" style="91" customWidth="1"/>
    <col min="9732" max="9732" width="15.140625" style="91" bestFit="1" customWidth="1"/>
    <col min="9733" max="9733" width="4.42578125" style="91" customWidth="1"/>
    <col min="9734" max="9734" width="3.5703125" style="91" bestFit="1" customWidth="1"/>
    <col min="9735" max="9735" width="4.140625" style="91" customWidth="1"/>
    <col min="9736" max="9736" width="35.42578125" style="91" customWidth="1"/>
    <col min="9737" max="9972" width="11.42578125" style="91"/>
    <col min="9973" max="9973" width="7.140625" style="91" bestFit="1" customWidth="1"/>
    <col min="9974" max="9974" width="5.28515625" style="91" bestFit="1" customWidth="1"/>
    <col min="9975" max="9975" width="47.140625" style="91" customWidth="1"/>
    <col min="9976" max="9976" width="14.7109375" style="91" customWidth="1"/>
    <col min="9977" max="9977" width="8.42578125" style="91" customWidth="1"/>
    <col min="9978" max="9978" width="9.7109375" style="91" customWidth="1"/>
    <col min="9979" max="9979" width="5" style="91" customWidth="1"/>
    <col min="9980" max="9980" width="5.28515625" style="91" customWidth="1"/>
    <col min="9981" max="9981" width="14.85546875" style="91" bestFit="1" customWidth="1"/>
    <col min="9982" max="9982" width="12.85546875" style="91" bestFit="1" customWidth="1"/>
    <col min="9983" max="9983" width="6.5703125" style="91" customWidth="1"/>
    <col min="9984" max="9984" width="16.85546875" style="91" customWidth="1"/>
    <col min="9985" max="9985" width="9.140625" style="91" customWidth="1"/>
    <col min="9986" max="9986" width="15" style="91" customWidth="1"/>
    <col min="9987" max="9987" width="48.140625" style="91" customWidth="1"/>
    <col min="9988" max="9988" width="15.140625" style="91" bestFit="1" customWidth="1"/>
    <col min="9989" max="9989" width="4.42578125" style="91" customWidth="1"/>
    <col min="9990" max="9990" width="3.5703125" style="91" bestFit="1" customWidth="1"/>
    <col min="9991" max="9991" width="4.140625" style="91" customWidth="1"/>
    <col min="9992" max="9992" width="35.42578125" style="91" customWidth="1"/>
    <col min="9993" max="10228" width="11.42578125" style="91"/>
    <col min="10229" max="10229" width="7.140625" style="91" bestFit="1" customWidth="1"/>
    <col min="10230" max="10230" width="5.28515625" style="91" bestFit="1" customWidth="1"/>
    <col min="10231" max="10231" width="47.140625" style="91" customWidth="1"/>
    <col min="10232" max="10232" width="14.7109375" style="91" customWidth="1"/>
    <col min="10233" max="10233" width="8.42578125" style="91" customWidth="1"/>
    <col min="10234" max="10234" width="9.7109375" style="91" customWidth="1"/>
    <col min="10235" max="10235" width="5" style="91" customWidth="1"/>
    <col min="10236" max="10236" width="5.28515625" style="91" customWidth="1"/>
    <col min="10237" max="10237" width="14.85546875" style="91" bestFit="1" customWidth="1"/>
    <col min="10238" max="10238" width="12.85546875" style="91" bestFit="1" customWidth="1"/>
    <col min="10239" max="10239" width="6.5703125" style="91" customWidth="1"/>
    <col min="10240" max="10240" width="16.85546875" style="91" customWidth="1"/>
    <col min="10241" max="10241" width="9.140625" style="91" customWidth="1"/>
    <col min="10242" max="10242" width="15" style="91" customWidth="1"/>
    <col min="10243" max="10243" width="48.140625" style="91" customWidth="1"/>
    <col min="10244" max="10244" width="15.140625" style="91" bestFit="1" customWidth="1"/>
    <col min="10245" max="10245" width="4.42578125" style="91" customWidth="1"/>
    <col min="10246" max="10246" width="3.5703125" style="91" bestFit="1" customWidth="1"/>
    <col min="10247" max="10247" width="4.140625" style="91" customWidth="1"/>
    <col min="10248" max="10248" width="35.42578125" style="91" customWidth="1"/>
    <col min="10249" max="10484" width="11.42578125" style="91"/>
    <col min="10485" max="10485" width="7.140625" style="91" bestFit="1" customWidth="1"/>
    <col min="10486" max="10486" width="5.28515625" style="91" bestFit="1" customWidth="1"/>
    <col min="10487" max="10487" width="47.140625" style="91" customWidth="1"/>
    <col min="10488" max="10488" width="14.7109375" style="91" customWidth="1"/>
    <col min="10489" max="10489" width="8.42578125" style="91" customWidth="1"/>
    <col min="10490" max="10490" width="9.7109375" style="91" customWidth="1"/>
    <col min="10491" max="10491" width="5" style="91" customWidth="1"/>
    <col min="10492" max="10492" width="5.28515625" style="91" customWidth="1"/>
    <col min="10493" max="10493" width="14.85546875" style="91" bestFit="1" customWidth="1"/>
    <col min="10494" max="10494" width="12.85546875" style="91" bestFit="1" customWidth="1"/>
    <col min="10495" max="10495" width="6.5703125" style="91" customWidth="1"/>
    <col min="10496" max="10496" width="16.85546875" style="91" customWidth="1"/>
    <col min="10497" max="10497" width="9.140625" style="91" customWidth="1"/>
    <col min="10498" max="10498" width="15" style="91" customWidth="1"/>
    <col min="10499" max="10499" width="48.140625" style="91" customWidth="1"/>
    <col min="10500" max="10500" width="15.140625" style="91" bestFit="1" customWidth="1"/>
    <col min="10501" max="10501" width="4.42578125" style="91" customWidth="1"/>
    <col min="10502" max="10502" width="3.5703125" style="91" bestFit="1" customWidth="1"/>
    <col min="10503" max="10503" width="4.140625" style="91" customWidth="1"/>
    <col min="10504" max="10504" width="35.42578125" style="91" customWidth="1"/>
    <col min="10505" max="10740" width="11.42578125" style="91"/>
    <col min="10741" max="10741" width="7.140625" style="91" bestFit="1" customWidth="1"/>
    <col min="10742" max="10742" width="5.28515625" style="91" bestFit="1" customWidth="1"/>
    <col min="10743" max="10743" width="47.140625" style="91" customWidth="1"/>
    <col min="10744" max="10744" width="14.7109375" style="91" customWidth="1"/>
    <col min="10745" max="10745" width="8.42578125" style="91" customWidth="1"/>
    <col min="10746" max="10746" width="9.7109375" style="91" customWidth="1"/>
    <col min="10747" max="10747" width="5" style="91" customWidth="1"/>
    <col min="10748" max="10748" width="5.28515625" style="91" customWidth="1"/>
    <col min="10749" max="10749" width="14.85546875" style="91" bestFit="1" customWidth="1"/>
    <col min="10750" max="10750" width="12.85546875" style="91" bestFit="1" customWidth="1"/>
    <col min="10751" max="10751" width="6.5703125" style="91" customWidth="1"/>
    <col min="10752" max="10752" width="16.85546875" style="91" customWidth="1"/>
    <col min="10753" max="10753" width="9.140625" style="91" customWidth="1"/>
    <col min="10754" max="10754" width="15" style="91" customWidth="1"/>
    <col min="10755" max="10755" width="48.140625" style="91" customWidth="1"/>
    <col min="10756" max="10756" width="15.140625" style="91" bestFit="1" customWidth="1"/>
    <col min="10757" max="10757" width="4.42578125" style="91" customWidth="1"/>
    <col min="10758" max="10758" width="3.5703125" style="91" bestFit="1" customWidth="1"/>
    <col min="10759" max="10759" width="4.140625" style="91" customWidth="1"/>
    <col min="10760" max="10760" width="35.42578125" style="91" customWidth="1"/>
    <col min="10761" max="10996" width="11.42578125" style="91"/>
    <col min="10997" max="10997" width="7.140625" style="91" bestFit="1" customWidth="1"/>
    <col min="10998" max="10998" width="5.28515625" style="91" bestFit="1" customWidth="1"/>
    <col min="10999" max="10999" width="47.140625" style="91" customWidth="1"/>
    <col min="11000" max="11000" width="14.7109375" style="91" customWidth="1"/>
    <col min="11001" max="11001" width="8.42578125" style="91" customWidth="1"/>
    <col min="11002" max="11002" width="9.7109375" style="91" customWidth="1"/>
    <col min="11003" max="11003" width="5" style="91" customWidth="1"/>
    <col min="11004" max="11004" width="5.28515625" style="91" customWidth="1"/>
    <col min="11005" max="11005" width="14.85546875" style="91" bestFit="1" customWidth="1"/>
    <col min="11006" max="11006" width="12.85546875" style="91" bestFit="1" customWidth="1"/>
    <col min="11007" max="11007" width="6.5703125" style="91" customWidth="1"/>
    <col min="11008" max="11008" width="16.85546875" style="91" customWidth="1"/>
    <col min="11009" max="11009" width="9.140625" style="91" customWidth="1"/>
    <col min="11010" max="11010" width="15" style="91" customWidth="1"/>
    <col min="11011" max="11011" width="48.140625" style="91" customWidth="1"/>
    <col min="11012" max="11012" width="15.140625" style="91" bestFit="1" customWidth="1"/>
    <col min="11013" max="11013" width="4.42578125" style="91" customWidth="1"/>
    <col min="11014" max="11014" width="3.5703125" style="91" bestFit="1" customWidth="1"/>
    <col min="11015" max="11015" width="4.140625" style="91" customWidth="1"/>
    <col min="11016" max="11016" width="35.42578125" style="91" customWidth="1"/>
    <col min="11017" max="11252" width="11.42578125" style="91"/>
    <col min="11253" max="11253" width="7.140625" style="91" bestFit="1" customWidth="1"/>
    <col min="11254" max="11254" width="5.28515625" style="91" bestFit="1" customWidth="1"/>
    <col min="11255" max="11255" width="47.140625" style="91" customWidth="1"/>
    <col min="11256" max="11256" width="14.7109375" style="91" customWidth="1"/>
    <col min="11257" max="11257" width="8.42578125" style="91" customWidth="1"/>
    <col min="11258" max="11258" width="9.7109375" style="91" customWidth="1"/>
    <col min="11259" max="11259" width="5" style="91" customWidth="1"/>
    <col min="11260" max="11260" width="5.28515625" style="91" customWidth="1"/>
    <col min="11261" max="11261" width="14.85546875" style="91" bestFit="1" customWidth="1"/>
    <col min="11262" max="11262" width="12.85546875" style="91" bestFit="1" customWidth="1"/>
    <col min="11263" max="11263" width="6.5703125" style="91" customWidth="1"/>
    <col min="11264" max="11264" width="16.85546875" style="91" customWidth="1"/>
    <col min="11265" max="11265" width="9.140625" style="91" customWidth="1"/>
    <col min="11266" max="11266" width="15" style="91" customWidth="1"/>
    <col min="11267" max="11267" width="48.140625" style="91" customWidth="1"/>
    <col min="11268" max="11268" width="15.140625" style="91" bestFit="1" customWidth="1"/>
    <col min="11269" max="11269" width="4.42578125" style="91" customWidth="1"/>
    <col min="11270" max="11270" width="3.5703125" style="91" bestFit="1" customWidth="1"/>
    <col min="11271" max="11271" width="4.140625" style="91" customWidth="1"/>
    <col min="11272" max="11272" width="35.42578125" style="91" customWidth="1"/>
    <col min="11273" max="11508" width="11.42578125" style="91"/>
    <col min="11509" max="11509" width="7.140625" style="91" bestFit="1" customWidth="1"/>
    <col min="11510" max="11510" width="5.28515625" style="91" bestFit="1" customWidth="1"/>
    <col min="11511" max="11511" width="47.140625" style="91" customWidth="1"/>
    <col min="11512" max="11512" width="14.7109375" style="91" customWidth="1"/>
    <col min="11513" max="11513" width="8.42578125" style="91" customWidth="1"/>
    <col min="11514" max="11514" width="9.7109375" style="91" customWidth="1"/>
    <col min="11515" max="11515" width="5" style="91" customWidth="1"/>
    <col min="11516" max="11516" width="5.28515625" style="91" customWidth="1"/>
    <col min="11517" max="11517" width="14.85546875" style="91" bestFit="1" customWidth="1"/>
    <col min="11518" max="11518" width="12.85546875" style="91" bestFit="1" customWidth="1"/>
    <col min="11519" max="11519" width="6.5703125" style="91" customWidth="1"/>
    <col min="11520" max="11520" width="16.85546875" style="91" customWidth="1"/>
    <col min="11521" max="11521" width="9.140625" style="91" customWidth="1"/>
    <col min="11522" max="11522" width="15" style="91" customWidth="1"/>
    <col min="11523" max="11523" width="48.140625" style="91" customWidth="1"/>
    <col min="11524" max="11524" width="15.140625" style="91" bestFit="1" customWidth="1"/>
    <col min="11525" max="11525" width="4.42578125" style="91" customWidth="1"/>
    <col min="11526" max="11526" width="3.5703125" style="91" bestFit="1" customWidth="1"/>
    <col min="11527" max="11527" width="4.140625" style="91" customWidth="1"/>
    <col min="11528" max="11528" width="35.42578125" style="91" customWidth="1"/>
    <col min="11529" max="11764" width="11.42578125" style="91"/>
    <col min="11765" max="11765" width="7.140625" style="91" bestFit="1" customWidth="1"/>
    <col min="11766" max="11766" width="5.28515625" style="91" bestFit="1" customWidth="1"/>
    <col min="11767" max="11767" width="47.140625" style="91" customWidth="1"/>
    <col min="11768" max="11768" width="14.7109375" style="91" customWidth="1"/>
    <col min="11769" max="11769" width="8.42578125" style="91" customWidth="1"/>
    <col min="11770" max="11770" width="9.7109375" style="91" customWidth="1"/>
    <col min="11771" max="11771" width="5" style="91" customWidth="1"/>
    <col min="11772" max="11772" width="5.28515625" style="91" customWidth="1"/>
    <col min="11773" max="11773" width="14.85546875" style="91" bestFit="1" customWidth="1"/>
    <col min="11774" max="11774" width="12.85546875" style="91" bestFit="1" customWidth="1"/>
    <col min="11775" max="11775" width="6.5703125" style="91" customWidth="1"/>
    <col min="11776" max="11776" width="16.85546875" style="91" customWidth="1"/>
    <col min="11777" max="11777" width="9.140625" style="91" customWidth="1"/>
    <col min="11778" max="11778" width="15" style="91" customWidth="1"/>
    <col min="11779" max="11779" width="48.140625" style="91" customWidth="1"/>
    <col min="11780" max="11780" width="15.140625" style="91" bestFit="1" customWidth="1"/>
    <col min="11781" max="11781" width="4.42578125" style="91" customWidth="1"/>
    <col min="11782" max="11782" width="3.5703125" style="91" bestFit="1" customWidth="1"/>
    <col min="11783" max="11783" width="4.140625" style="91" customWidth="1"/>
    <col min="11784" max="11784" width="35.42578125" style="91" customWidth="1"/>
    <col min="11785" max="12020" width="11.42578125" style="91"/>
    <col min="12021" max="12021" width="7.140625" style="91" bestFit="1" customWidth="1"/>
    <col min="12022" max="12022" width="5.28515625" style="91" bestFit="1" customWidth="1"/>
    <col min="12023" max="12023" width="47.140625" style="91" customWidth="1"/>
    <col min="12024" max="12024" width="14.7109375" style="91" customWidth="1"/>
    <col min="12025" max="12025" width="8.42578125" style="91" customWidth="1"/>
    <col min="12026" max="12026" width="9.7109375" style="91" customWidth="1"/>
    <col min="12027" max="12027" width="5" style="91" customWidth="1"/>
    <col min="12028" max="12028" width="5.28515625" style="91" customWidth="1"/>
    <col min="12029" max="12029" width="14.85546875" style="91" bestFit="1" customWidth="1"/>
    <col min="12030" max="12030" width="12.85546875" style="91" bestFit="1" customWidth="1"/>
    <col min="12031" max="12031" width="6.5703125" style="91" customWidth="1"/>
    <col min="12032" max="12032" width="16.85546875" style="91" customWidth="1"/>
    <col min="12033" max="12033" width="9.140625" style="91" customWidth="1"/>
    <col min="12034" max="12034" width="15" style="91" customWidth="1"/>
    <col min="12035" max="12035" width="48.140625" style="91" customWidth="1"/>
    <col min="12036" max="12036" width="15.140625" style="91" bestFit="1" customWidth="1"/>
    <col min="12037" max="12037" width="4.42578125" style="91" customWidth="1"/>
    <col min="12038" max="12038" width="3.5703125" style="91" bestFit="1" customWidth="1"/>
    <col min="12039" max="12039" width="4.140625" style="91" customWidth="1"/>
    <col min="12040" max="12040" width="35.42578125" style="91" customWidth="1"/>
    <col min="12041" max="12276" width="11.42578125" style="91"/>
    <col min="12277" max="12277" width="7.140625" style="91" bestFit="1" customWidth="1"/>
    <col min="12278" max="12278" width="5.28515625" style="91" bestFit="1" customWidth="1"/>
    <col min="12279" max="12279" width="47.140625" style="91" customWidth="1"/>
    <col min="12280" max="12280" width="14.7109375" style="91" customWidth="1"/>
    <col min="12281" max="12281" width="8.42578125" style="91" customWidth="1"/>
    <col min="12282" max="12282" width="9.7109375" style="91" customWidth="1"/>
    <col min="12283" max="12283" width="5" style="91" customWidth="1"/>
    <col min="12284" max="12284" width="5.28515625" style="91" customWidth="1"/>
    <col min="12285" max="12285" width="14.85546875" style="91" bestFit="1" customWidth="1"/>
    <col min="12286" max="12286" width="12.85546875" style="91" bestFit="1" customWidth="1"/>
    <col min="12287" max="12287" width="6.5703125" style="91" customWidth="1"/>
    <col min="12288" max="12288" width="16.85546875" style="91" customWidth="1"/>
    <col min="12289" max="12289" width="9.140625" style="91" customWidth="1"/>
    <col min="12290" max="12290" width="15" style="91" customWidth="1"/>
    <col min="12291" max="12291" width="48.140625" style="91" customWidth="1"/>
    <col min="12292" max="12292" width="15.140625" style="91" bestFit="1" customWidth="1"/>
    <col min="12293" max="12293" width="4.42578125" style="91" customWidth="1"/>
    <col min="12294" max="12294" width="3.5703125" style="91" bestFit="1" customWidth="1"/>
    <col min="12295" max="12295" width="4.140625" style="91" customWidth="1"/>
    <col min="12296" max="12296" width="35.42578125" style="91" customWidth="1"/>
    <col min="12297" max="12532" width="11.42578125" style="91"/>
    <col min="12533" max="12533" width="7.140625" style="91" bestFit="1" customWidth="1"/>
    <col min="12534" max="12534" width="5.28515625" style="91" bestFit="1" customWidth="1"/>
    <col min="12535" max="12535" width="47.140625" style="91" customWidth="1"/>
    <col min="12536" max="12536" width="14.7109375" style="91" customWidth="1"/>
    <col min="12537" max="12537" width="8.42578125" style="91" customWidth="1"/>
    <col min="12538" max="12538" width="9.7109375" style="91" customWidth="1"/>
    <col min="12539" max="12539" width="5" style="91" customWidth="1"/>
    <col min="12540" max="12540" width="5.28515625" style="91" customWidth="1"/>
    <col min="12541" max="12541" width="14.85546875" style="91" bestFit="1" customWidth="1"/>
    <col min="12542" max="12542" width="12.85546875" style="91" bestFit="1" customWidth="1"/>
    <col min="12543" max="12543" width="6.5703125" style="91" customWidth="1"/>
    <col min="12544" max="12544" width="16.85546875" style="91" customWidth="1"/>
    <col min="12545" max="12545" width="9.140625" style="91" customWidth="1"/>
    <col min="12546" max="12546" width="15" style="91" customWidth="1"/>
    <col min="12547" max="12547" width="48.140625" style="91" customWidth="1"/>
    <col min="12548" max="12548" width="15.140625" style="91" bestFit="1" customWidth="1"/>
    <col min="12549" max="12549" width="4.42578125" style="91" customWidth="1"/>
    <col min="12550" max="12550" width="3.5703125" style="91" bestFit="1" customWidth="1"/>
    <col min="12551" max="12551" width="4.140625" style="91" customWidth="1"/>
    <col min="12552" max="12552" width="35.42578125" style="91" customWidth="1"/>
    <col min="12553" max="12788" width="11.42578125" style="91"/>
    <col min="12789" max="12789" width="7.140625" style="91" bestFit="1" customWidth="1"/>
    <col min="12790" max="12790" width="5.28515625" style="91" bestFit="1" customWidth="1"/>
    <col min="12791" max="12791" width="47.140625" style="91" customWidth="1"/>
    <col min="12792" max="12792" width="14.7109375" style="91" customWidth="1"/>
    <col min="12793" max="12793" width="8.42578125" style="91" customWidth="1"/>
    <col min="12794" max="12794" width="9.7109375" style="91" customWidth="1"/>
    <col min="12795" max="12795" width="5" style="91" customWidth="1"/>
    <col min="12796" max="12796" width="5.28515625" style="91" customWidth="1"/>
    <col min="12797" max="12797" width="14.85546875" style="91" bestFit="1" customWidth="1"/>
    <col min="12798" max="12798" width="12.85546875" style="91" bestFit="1" customWidth="1"/>
    <col min="12799" max="12799" width="6.5703125" style="91" customWidth="1"/>
    <col min="12800" max="12800" width="16.85546875" style="91" customWidth="1"/>
    <col min="12801" max="12801" width="9.140625" style="91" customWidth="1"/>
    <col min="12802" max="12802" width="15" style="91" customWidth="1"/>
    <col min="12803" max="12803" width="48.140625" style="91" customWidth="1"/>
    <col min="12804" max="12804" width="15.140625" style="91" bestFit="1" customWidth="1"/>
    <col min="12805" max="12805" width="4.42578125" style="91" customWidth="1"/>
    <col min="12806" max="12806" width="3.5703125" style="91" bestFit="1" customWidth="1"/>
    <col min="12807" max="12807" width="4.140625" style="91" customWidth="1"/>
    <col min="12808" max="12808" width="35.42578125" style="91" customWidth="1"/>
    <col min="12809" max="13044" width="11.42578125" style="91"/>
    <col min="13045" max="13045" width="7.140625" style="91" bestFit="1" customWidth="1"/>
    <col min="13046" max="13046" width="5.28515625" style="91" bestFit="1" customWidth="1"/>
    <col min="13047" max="13047" width="47.140625" style="91" customWidth="1"/>
    <col min="13048" max="13048" width="14.7109375" style="91" customWidth="1"/>
    <col min="13049" max="13049" width="8.42578125" style="91" customWidth="1"/>
    <col min="13050" max="13050" width="9.7109375" style="91" customWidth="1"/>
    <col min="13051" max="13051" width="5" style="91" customWidth="1"/>
    <col min="13052" max="13052" width="5.28515625" style="91" customWidth="1"/>
    <col min="13053" max="13053" width="14.85546875" style="91" bestFit="1" customWidth="1"/>
    <col min="13054" max="13054" width="12.85546875" style="91" bestFit="1" customWidth="1"/>
    <col min="13055" max="13055" width="6.5703125" style="91" customWidth="1"/>
    <col min="13056" max="13056" width="16.85546875" style="91" customWidth="1"/>
    <col min="13057" max="13057" width="9.140625" style="91" customWidth="1"/>
    <col min="13058" max="13058" width="15" style="91" customWidth="1"/>
    <col min="13059" max="13059" width="48.140625" style="91" customWidth="1"/>
    <col min="13060" max="13060" width="15.140625" style="91" bestFit="1" customWidth="1"/>
    <col min="13061" max="13061" width="4.42578125" style="91" customWidth="1"/>
    <col min="13062" max="13062" width="3.5703125" style="91" bestFit="1" customWidth="1"/>
    <col min="13063" max="13063" width="4.140625" style="91" customWidth="1"/>
    <col min="13064" max="13064" width="35.42578125" style="91" customWidth="1"/>
    <col min="13065" max="13300" width="11.42578125" style="91"/>
    <col min="13301" max="13301" width="7.140625" style="91" bestFit="1" customWidth="1"/>
    <col min="13302" max="13302" width="5.28515625" style="91" bestFit="1" customWidth="1"/>
    <col min="13303" max="13303" width="47.140625" style="91" customWidth="1"/>
    <col min="13304" max="13304" width="14.7109375" style="91" customWidth="1"/>
    <col min="13305" max="13305" width="8.42578125" style="91" customWidth="1"/>
    <col min="13306" max="13306" width="9.7109375" style="91" customWidth="1"/>
    <col min="13307" max="13307" width="5" style="91" customWidth="1"/>
    <col min="13308" max="13308" width="5.28515625" style="91" customWidth="1"/>
    <col min="13309" max="13309" width="14.85546875" style="91" bestFit="1" customWidth="1"/>
    <col min="13310" max="13310" width="12.85546875" style="91" bestFit="1" customWidth="1"/>
    <col min="13311" max="13311" width="6.5703125" style="91" customWidth="1"/>
    <col min="13312" max="13312" width="16.85546875" style="91" customWidth="1"/>
    <col min="13313" max="13313" width="9.140625" style="91" customWidth="1"/>
    <col min="13314" max="13314" width="15" style="91" customWidth="1"/>
    <col min="13315" max="13315" width="48.140625" style="91" customWidth="1"/>
    <col min="13316" max="13316" width="15.140625" style="91" bestFit="1" customWidth="1"/>
    <col min="13317" max="13317" width="4.42578125" style="91" customWidth="1"/>
    <col min="13318" max="13318" width="3.5703125" style="91" bestFit="1" customWidth="1"/>
    <col min="13319" max="13319" width="4.140625" style="91" customWidth="1"/>
    <col min="13320" max="13320" width="35.42578125" style="91" customWidth="1"/>
    <col min="13321" max="13556" width="11.42578125" style="91"/>
    <col min="13557" max="13557" width="7.140625" style="91" bestFit="1" customWidth="1"/>
    <col min="13558" max="13558" width="5.28515625" style="91" bestFit="1" customWidth="1"/>
    <col min="13559" max="13559" width="47.140625" style="91" customWidth="1"/>
    <col min="13560" max="13560" width="14.7109375" style="91" customWidth="1"/>
    <col min="13561" max="13561" width="8.42578125" style="91" customWidth="1"/>
    <col min="13562" max="13562" width="9.7109375" style="91" customWidth="1"/>
    <col min="13563" max="13563" width="5" style="91" customWidth="1"/>
    <col min="13564" max="13564" width="5.28515625" style="91" customWidth="1"/>
    <col min="13565" max="13565" width="14.85546875" style="91" bestFit="1" customWidth="1"/>
    <col min="13566" max="13566" width="12.85546875" style="91" bestFit="1" customWidth="1"/>
    <col min="13567" max="13567" width="6.5703125" style="91" customWidth="1"/>
    <col min="13568" max="13568" width="16.85546875" style="91" customWidth="1"/>
    <col min="13569" max="13569" width="9.140625" style="91" customWidth="1"/>
    <col min="13570" max="13570" width="15" style="91" customWidth="1"/>
    <col min="13571" max="13571" width="48.140625" style="91" customWidth="1"/>
    <col min="13572" max="13572" width="15.140625" style="91" bestFit="1" customWidth="1"/>
    <col min="13573" max="13573" width="4.42578125" style="91" customWidth="1"/>
    <col min="13574" max="13574" width="3.5703125" style="91" bestFit="1" customWidth="1"/>
    <col min="13575" max="13575" width="4.140625" style="91" customWidth="1"/>
    <col min="13576" max="13576" width="35.42578125" style="91" customWidth="1"/>
    <col min="13577" max="13812" width="11.42578125" style="91"/>
    <col min="13813" max="13813" width="7.140625" style="91" bestFit="1" customWidth="1"/>
    <col min="13814" max="13814" width="5.28515625" style="91" bestFit="1" customWidth="1"/>
    <col min="13815" max="13815" width="47.140625" style="91" customWidth="1"/>
    <col min="13816" max="13816" width="14.7109375" style="91" customWidth="1"/>
    <col min="13817" max="13817" width="8.42578125" style="91" customWidth="1"/>
    <col min="13818" max="13818" width="9.7109375" style="91" customWidth="1"/>
    <col min="13819" max="13819" width="5" style="91" customWidth="1"/>
    <col min="13820" max="13820" width="5.28515625" style="91" customWidth="1"/>
    <col min="13821" max="13821" width="14.85546875" style="91" bestFit="1" customWidth="1"/>
    <col min="13822" max="13822" width="12.85546875" style="91" bestFit="1" customWidth="1"/>
    <col min="13823" max="13823" width="6.5703125" style="91" customWidth="1"/>
    <col min="13824" max="13824" width="16.85546875" style="91" customWidth="1"/>
    <col min="13825" max="13825" width="9.140625" style="91" customWidth="1"/>
    <col min="13826" max="13826" width="15" style="91" customWidth="1"/>
    <col min="13827" max="13827" width="48.140625" style="91" customWidth="1"/>
    <col min="13828" max="13828" width="15.140625" style="91" bestFit="1" customWidth="1"/>
    <col min="13829" max="13829" width="4.42578125" style="91" customWidth="1"/>
    <col min="13830" max="13830" width="3.5703125" style="91" bestFit="1" customWidth="1"/>
    <col min="13831" max="13831" width="4.140625" style="91" customWidth="1"/>
    <col min="13832" max="13832" width="35.42578125" style="91" customWidth="1"/>
    <col min="13833" max="14068" width="11.42578125" style="91"/>
    <col min="14069" max="14069" width="7.140625" style="91" bestFit="1" customWidth="1"/>
    <col min="14070" max="14070" width="5.28515625" style="91" bestFit="1" customWidth="1"/>
    <col min="14071" max="14071" width="47.140625" style="91" customWidth="1"/>
    <col min="14072" max="14072" width="14.7109375" style="91" customWidth="1"/>
    <col min="14073" max="14073" width="8.42578125" style="91" customWidth="1"/>
    <col min="14074" max="14074" width="9.7109375" style="91" customWidth="1"/>
    <col min="14075" max="14075" width="5" style="91" customWidth="1"/>
    <col min="14076" max="14076" width="5.28515625" style="91" customWidth="1"/>
    <col min="14077" max="14077" width="14.85546875" style="91" bestFit="1" customWidth="1"/>
    <col min="14078" max="14078" width="12.85546875" style="91" bestFit="1" customWidth="1"/>
    <col min="14079" max="14079" width="6.5703125" style="91" customWidth="1"/>
    <col min="14080" max="14080" width="16.85546875" style="91" customWidth="1"/>
    <col min="14081" max="14081" width="9.140625" style="91" customWidth="1"/>
    <col min="14082" max="14082" width="15" style="91" customWidth="1"/>
    <col min="14083" max="14083" width="48.140625" style="91" customWidth="1"/>
    <col min="14084" max="14084" width="15.140625" style="91" bestFit="1" customWidth="1"/>
    <col min="14085" max="14085" width="4.42578125" style="91" customWidth="1"/>
    <col min="14086" max="14086" width="3.5703125" style="91" bestFit="1" customWidth="1"/>
    <col min="14087" max="14087" width="4.140625" style="91" customWidth="1"/>
    <col min="14088" max="14088" width="35.42578125" style="91" customWidth="1"/>
    <col min="14089" max="14324" width="11.42578125" style="91"/>
    <col min="14325" max="14325" width="7.140625" style="91" bestFit="1" customWidth="1"/>
    <col min="14326" max="14326" width="5.28515625" style="91" bestFit="1" customWidth="1"/>
    <col min="14327" max="14327" width="47.140625" style="91" customWidth="1"/>
    <col min="14328" max="14328" width="14.7109375" style="91" customWidth="1"/>
    <col min="14329" max="14329" width="8.42578125" style="91" customWidth="1"/>
    <col min="14330" max="14330" width="9.7109375" style="91" customWidth="1"/>
    <col min="14331" max="14331" width="5" style="91" customWidth="1"/>
    <col min="14332" max="14332" width="5.28515625" style="91" customWidth="1"/>
    <col min="14333" max="14333" width="14.85546875" style="91" bestFit="1" customWidth="1"/>
    <col min="14334" max="14334" width="12.85546875" style="91" bestFit="1" customWidth="1"/>
    <col min="14335" max="14335" width="6.5703125" style="91" customWidth="1"/>
    <col min="14336" max="14336" width="16.85546875" style="91" customWidth="1"/>
    <col min="14337" max="14337" width="9.140625" style="91" customWidth="1"/>
    <col min="14338" max="14338" width="15" style="91" customWidth="1"/>
    <col min="14339" max="14339" width="48.140625" style="91" customWidth="1"/>
    <col min="14340" max="14340" width="15.140625" style="91" bestFit="1" customWidth="1"/>
    <col min="14341" max="14341" width="4.42578125" style="91" customWidth="1"/>
    <col min="14342" max="14342" width="3.5703125" style="91" bestFit="1" customWidth="1"/>
    <col min="14343" max="14343" width="4.140625" style="91" customWidth="1"/>
    <col min="14344" max="14344" width="35.42578125" style="91" customWidth="1"/>
    <col min="14345" max="14580" width="11.42578125" style="91"/>
    <col min="14581" max="14581" width="7.140625" style="91" bestFit="1" customWidth="1"/>
    <col min="14582" max="14582" width="5.28515625" style="91" bestFit="1" customWidth="1"/>
    <col min="14583" max="14583" width="47.140625" style="91" customWidth="1"/>
    <col min="14584" max="14584" width="14.7109375" style="91" customWidth="1"/>
    <col min="14585" max="14585" width="8.42578125" style="91" customWidth="1"/>
    <col min="14586" max="14586" width="9.7109375" style="91" customWidth="1"/>
    <col min="14587" max="14587" width="5" style="91" customWidth="1"/>
    <col min="14588" max="14588" width="5.28515625" style="91" customWidth="1"/>
    <col min="14589" max="14589" width="14.85546875" style="91" bestFit="1" customWidth="1"/>
    <col min="14590" max="14590" width="12.85546875" style="91" bestFit="1" customWidth="1"/>
    <col min="14591" max="14591" width="6.5703125" style="91" customWidth="1"/>
    <col min="14592" max="14592" width="16.85546875" style="91" customWidth="1"/>
    <col min="14593" max="14593" width="9.140625" style="91" customWidth="1"/>
    <col min="14594" max="14594" width="15" style="91" customWidth="1"/>
    <col min="14595" max="14595" width="48.140625" style="91" customWidth="1"/>
    <col min="14596" max="14596" width="15.140625" style="91" bestFit="1" customWidth="1"/>
    <col min="14597" max="14597" width="4.42578125" style="91" customWidth="1"/>
    <col min="14598" max="14598" width="3.5703125" style="91" bestFit="1" customWidth="1"/>
    <col min="14599" max="14599" width="4.140625" style="91" customWidth="1"/>
    <col min="14600" max="14600" width="35.42578125" style="91" customWidth="1"/>
    <col min="14601" max="14836" width="11.42578125" style="91"/>
    <col min="14837" max="14837" width="7.140625" style="91" bestFit="1" customWidth="1"/>
    <col min="14838" max="14838" width="5.28515625" style="91" bestFit="1" customWidth="1"/>
    <col min="14839" max="14839" width="47.140625" style="91" customWidth="1"/>
    <col min="14840" max="14840" width="14.7109375" style="91" customWidth="1"/>
    <col min="14841" max="14841" width="8.42578125" style="91" customWidth="1"/>
    <col min="14842" max="14842" width="9.7109375" style="91" customWidth="1"/>
    <col min="14843" max="14843" width="5" style="91" customWidth="1"/>
    <col min="14844" max="14844" width="5.28515625" style="91" customWidth="1"/>
    <col min="14845" max="14845" width="14.85546875" style="91" bestFit="1" customWidth="1"/>
    <col min="14846" max="14846" width="12.85546875" style="91" bestFit="1" customWidth="1"/>
    <col min="14847" max="14847" width="6.5703125" style="91" customWidth="1"/>
    <col min="14848" max="14848" width="16.85546875" style="91" customWidth="1"/>
    <col min="14849" max="14849" width="9.140625" style="91" customWidth="1"/>
    <col min="14850" max="14850" width="15" style="91" customWidth="1"/>
    <col min="14851" max="14851" width="48.140625" style="91" customWidth="1"/>
    <col min="14852" max="14852" width="15.140625" style="91" bestFit="1" customWidth="1"/>
    <col min="14853" max="14853" width="4.42578125" style="91" customWidth="1"/>
    <col min="14854" max="14854" width="3.5703125" style="91" bestFit="1" customWidth="1"/>
    <col min="14855" max="14855" width="4.140625" style="91" customWidth="1"/>
    <col min="14856" max="14856" width="35.42578125" style="91" customWidth="1"/>
    <col min="14857" max="15092" width="11.42578125" style="91"/>
    <col min="15093" max="15093" width="7.140625" style="91" bestFit="1" customWidth="1"/>
    <col min="15094" max="15094" width="5.28515625" style="91" bestFit="1" customWidth="1"/>
    <col min="15095" max="15095" width="47.140625" style="91" customWidth="1"/>
    <col min="15096" max="15096" width="14.7109375" style="91" customWidth="1"/>
    <col min="15097" max="15097" width="8.42578125" style="91" customWidth="1"/>
    <col min="15098" max="15098" width="9.7109375" style="91" customWidth="1"/>
    <col min="15099" max="15099" width="5" style="91" customWidth="1"/>
    <col min="15100" max="15100" width="5.28515625" style="91" customWidth="1"/>
    <col min="15101" max="15101" width="14.85546875" style="91" bestFit="1" customWidth="1"/>
    <col min="15102" max="15102" width="12.85546875" style="91" bestFit="1" customWidth="1"/>
    <col min="15103" max="15103" width="6.5703125" style="91" customWidth="1"/>
    <col min="15104" max="15104" width="16.85546875" style="91" customWidth="1"/>
    <col min="15105" max="15105" width="9.140625" style="91" customWidth="1"/>
    <col min="15106" max="15106" width="15" style="91" customWidth="1"/>
    <col min="15107" max="15107" width="48.140625" style="91" customWidth="1"/>
    <col min="15108" max="15108" width="15.140625" style="91" bestFit="1" customWidth="1"/>
    <col min="15109" max="15109" width="4.42578125" style="91" customWidth="1"/>
    <col min="15110" max="15110" width="3.5703125" style="91" bestFit="1" customWidth="1"/>
    <col min="15111" max="15111" width="4.140625" style="91" customWidth="1"/>
    <col min="15112" max="15112" width="35.42578125" style="91" customWidth="1"/>
    <col min="15113" max="15348" width="11.42578125" style="91"/>
    <col min="15349" max="15349" width="7.140625" style="91" bestFit="1" customWidth="1"/>
    <col min="15350" max="15350" width="5.28515625" style="91" bestFit="1" customWidth="1"/>
    <col min="15351" max="15351" width="47.140625" style="91" customWidth="1"/>
    <col min="15352" max="15352" width="14.7109375" style="91" customWidth="1"/>
    <col min="15353" max="15353" width="8.42578125" style="91" customWidth="1"/>
    <col min="15354" max="15354" width="9.7109375" style="91" customWidth="1"/>
    <col min="15355" max="15355" width="5" style="91" customWidth="1"/>
    <col min="15356" max="15356" width="5.28515625" style="91" customWidth="1"/>
    <col min="15357" max="15357" width="14.85546875" style="91" bestFit="1" customWidth="1"/>
    <col min="15358" max="15358" width="12.85546875" style="91" bestFit="1" customWidth="1"/>
    <col min="15359" max="15359" width="6.5703125" style="91" customWidth="1"/>
    <col min="15360" max="15360" width="16.85546875" style="91" customWidth="1"/>
    <col min="15361" max="15361" width="9.140625" style="91" customWidth="1"/>
    <col min="15362" max="15362" width="15" style="91" customWidth="1"/>
    <col min="15363" max="15363" width="48.140625" style="91" customWidth="1"/>
    <col min="15364" max="15364" width="15.140625" style="91" bestFit="1" customWidth="1"/>
    <col min="15365" max="15365" width="4.42578125" style="91" customWidth="1"/>
    <col min="15366" max="15366" width="3.5703125" style="91" bestFit="1" customWidth="1"/>
    <col min="15367" max="15367" width="4.140625" style="91" customWidth="1"/>
    <col min="15368" max="15368" width="35.42578125" style="91" customWidth="1"/>
    <col min="15369" max="15604" width="11.42578125" style="91"/>
    <col min="15605" max="15605" width="7.140625" style="91" bestFit="1" customWidth="1"/>
    <col min="15606" max="15606" width="5.28515625" style="91" bestFit="1" customWidth="1"/>
    <col min="15607" max="15607" width="47.140625" style="91" customWidth="1"/>
    <col min="15608" max="15608" width="14.7109375" style="91" customWidth="1"/>
    <col min="15609" max="15609" width="8.42578125" style="91" customWidth="1"/>
    <col min="15610" max="15610" width="9.7109375" style="91" customWidth="1"/>
    <col min="15611" max="15611" width="5" style="91" customWidth="1"/>
    <col min="15612" max="15612" width="5.28515625" style="91" customWidth="1"/>
    <col min="15613" max="15613" width="14.85546875" style="91" bestFit="1" customWidth="1"/>
    <col min="15614" max="15614" width="12.85546875" style="91" bestFit="1" customWidth="1"/>
    <col min="15615" max="15615" width="6.5703125" style="91" customWidth="1"/>
    <col min="15616" max="15616" width="16.85546875" style="91" customWidth="1"/>
    <col min="15617" max="15617" width="9.140625" style="91" customWidth="1"/>
    <col min="15618" max="15618" width="15" style="91" customWidth="1"/>
    <col min="15619" max="15619" width="48.140625" style="91" customWidth="1"/>
    <col min="15620" max="15620" width="15.140625" style="91" bestFit="1" customWidth="1"/>
    <col min="15621" max="15621" width="4.42578125" style="91" customWidth="1"/>
    <col min="15622" max="15622" width="3.5703125" style="91" bestFit="1" customWidth="1"/>
    <col min="15623" max="15623" width="4.140625" style="91" customWidth="1"/>
    <col min="15624" max="15624" width="35.42578125" style="91" customWidth="1"/>
    <col min="15625" max="15860" width="11.42578125" style="91"/>
    <col min="15861" max="15861" width="7.140625" style="91" bestFit="1" customWidth="1"/>
    <col min="15862" max="15862" width="5.28515625" style="91" bestFit="1" customWidth="1"/>
    <col min="15863" max="15863" width="47.140625" style="91" customWidth="1"/>
    <col min="15864" max="15864" width="14.7109375" style="91" customWidth="1"/>
    <col min="15865" max="15865" width="8.42578125" style="91" customWidth="1"/>
    <col min="15866" max="15866" width="9.7109375" style="91" customWidth="1"/>
    <col min="15867" max="15867" width="5" style="91" customWidth="1"/>
    <col min="15868" max="15868" width="5.28515625" style="91" customWidth="1"/>
    <col min="15869" max="15869" width="14.85546875" style="91" bestFit="1" customWidth="1"/>
    <col min="15870" max="15870" width="12.85546875" style="91" bestFit="1" customWidth="1"/>
    <col min="15871" max="15871" width="6.5703125" style="91" customWidth="1"/>
    <col min="15872" max="15872" width="16.85546875" style="91" customWidth="1"/>
    <col min="15873" max="15873" width="9.140625" style="91" customWidth="1"/>
    <col min="15874" max="15874" width="15" style="91" customWidth="1"/>
    <col min="15875" max="15875" width="48.140625" style="91" customWidth="1"/>
    <col min="15876" max="15876" width="15.140625" style="91" bestFit="1" customWidth="1"/>
    <col min="15877" max="15877" width="4.42578125" style="91" customWidth="1"/>
    <col min="15878" max="15878" width="3.5703125" style="91" bestFit="1" customWidth="1"/>
    <col min="15879" max="15879" width="4.140625" style="91" customWidth="1"/>
    <col min="15880" max="15880" width="35.42578125" style="91" customWidth="1"/>
    <col min="15881" max="16116" width="11.42578125" style="91"/>
    <col min="16117" max="16117" width="7.140625" style="91" bestFit="1" customWidth="1"/>
    <col min="16118" max="16118" width="5.28515625" style="91" bestFit="1" customWidth="1"/>
    <col min="16119" max="16119" width="47.140625" style="91" customWidth="1"/>
    <col min="16120" max="16120" width="14.7109375" style="91" customWidth="1"/>
    <col min="16121" max="16121" width="8.42578125" style="91" customWidth="1"/>
    <col min="16122" max="16122" width="9.7109375" style="91" customWidth="1"/>
    <col min="16123" max="16123" width="5" style="91" customWidth="1"/>
    <col min="16124" max="16124" width="5.28515625" style="91" customWidth="1"/>
    <col min="16125" max="16125" width="14.85546875" style="91" bestFit="1" customWidth="1"/>
    <col min="16126" max="16126" width="12.85546875" style="91" bestFit="1" customWidth="1"/>
    <col min="16127" max="16127" width="6.5703125" style="91" customWidth="1"/>
    <col min="16128" max="16128" width="16.85546875" style="91" customWidth="1"/>
    <col min="16129" max="16129" width="9.140625" style="91" customWidth="1"/>
    <col min="16130" max="16130" width="15" style="91" customWidth="1"/>
    <col min="16131" max="16131" width="48.140625" style="91" customWidth="1"/>
    <col min="16132" max="16132" width="15.140625" style="91" bestFit="1" customWidth="1"/>
    <col min="16133" max="16133" width="4.42578125" style="91" customWidth="1"/>
    <col min="16134" max="16134" width="3.5703125" style="91" bestFit="1" customWidth="1"/>
    <col min="16135" max="16135" width="4.140625" style="91" customWidth="1"/>
    <col min="16136" max="16136" width="35.42578125" style="91" customWidth="1"/>
    <col min="16137" max="16384" width="11.42578125" style="91"/>
  </cols>
  <sheetData>
    <row r="1" spans="2:14" ht="7.5" customHeight="1" thickBot="1" x14ac:dyDescent="0.25"/>
    <row r="2" spans="2:14" x14ac:dyDescent="0.2">
      <c r="B2" s="312" t="s">
        <v>409</v>
      </c>
      <c r="C2" s="313"/>
      <c r="D2" s="92" t="s">
        <v>410</v>
      </c>
      <c r="E2" s="314" t="s">
        <v>411</v>
      </c>
      <c r="F2" s="314"/>
      <c r="G2" s="314"/>
      <c r="H2" s="314"/>
      <c r="I2" s="94" t="s">
        <v>412</v>
      </c>
      <c r="J2" s="315"/>
      <c r="K2" s="316"/>
      <c r="L2" s="317"/>
    </row>
    <row r="3" spans="2:14" ht="25.5" x14ac:dyDescent="0.2">
      <c r="B3" s="321" t="s">
        <v>413</v>
      </c>
      <c r="C3" s="322"/>
      <c r="D3" s="95" t="s">
        <v>414</v>
      </c>
      <c r="E3" s="323" t="s">
        <v>415</v>
      </c>
      <c r="F3" s="323"/>
      <c r="G3" s="323"/>
      <c r="H3" s="323"/>
      <c r="I3" s="96" t="s">
        <v>416</v>
      </c>
      <c r="J3" s="318"/>
      <c r="K3" s="319"/>
      <c r="L3" s="320"/>
    </row>
    <row r="4" spans="2:14" x14ac:dyDescent="0.2">
      <c r="B4" s="324" t="s">
        <v>417</v>
      </c>
      <c r="C4" s="325"/>
      <c r="D4" s="325"/>
      <c r="E4" s="325"/>
      <c r="F4" s="325"/>
      <c r="G4" s="325"/>
      <c r="H4" s="325"/>
      <c r="I4" s="325"/>
      <c r="J4" s="318"/>
      <c r="K4" s="319"/>
      <c r="L4" s="320"/>
    </row>
    <row r="5" spans="2:14" x14ac:dyDescent="0.2">
      <c r="B5" s="324" t="str">
        <f>'[7]DATOS ENTRADA'!$C$3</f>
        <v>FONDO DE DESARROLLO LOCAL</v>
      </c>
      <c r="C5" s="325"/>
      <c r="D5" s="325"/>
      <c r="E5" s="325"/>
      <c r="F5" s="325"/>
      <c r="G5" s="325"/>
      <c r="H5" s="325"/>
      <c r="I5" s="325"/>
      <c r="J5" s="318"/>
      <c r="K5" s="319"/>
      <c r="L5" s="320"/>
    </row>
    <row r="6" spans="2:14" x14ac:dyDescent="0.2">
      <c r="B6" s="324"/>
      <c r="C6" s="325"/>
      <c r="D6" s="325"/>
      <c r="E6" s="325"/>
      <c r="F6" s="325"/>
      <c r="G6" s="325"/>
      <c r="H6" s="325"/>
      <c r="I6" s="325"/>
      <c r="J6" s="318"/>
      <c r="K6" s="319"/>
      <c r="L6" s="320"/>
    </row>
    <row r="7" spans="2:14" x14ac:dyDescent="0.2">
      <c r="B7" s="326"/>
      <c r="C7" s="327"/>
      <c r="D7" s="327"/>
      <c r="E7" s="327"/>
      <c r="F7" s="327"/>
      <c r="G7" s="327"/>
      <c r="H7" s="327"/>
      <c r="I7" s="327"/>
      <c r="J7" s="318"/>
      <c r="K7" s="319"/>
      <c r="L7" s="320"/>
    </row>
    <row r="8" spans="2:14" ht="45" customHeight="1" thickBot="1" x14ac:dyDescent="0.25">
      <c r="B8" s="303" t="str">
        <f>'[7]DATOS ENTRADA'!B7</f>
        <v>OBJETO DE LA LICITACIÓN:</v>
      </c>
      <c r="C8" s="298"/>
      <c r="D8" s="304" t="s">
        <v>418</v>
      </c>
      <c r="E8" s="304"/>
      <c r="F8" s="304"/>
      <c r="G8" s="304"/>
      <c r="H8" s="304"/>
      <c r="I8" s="304"/>
      <c r="J8" s="304"/>
      <c r="K8" s="304"/>
      <c r="L8" s="305"/>
    </row>
    <row r="9" spans="2:14" ht="13.5" thickBot="1" x14ac:dyDescent="0.25"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</row>
    <row r="10" spans="2:14" x14ac:dyDescent="0.2">
      <c r="B10" s="306" t="s">
        <v>419</v>
      </c>
      <c r="C10" s="307"/>
      <c r="D10" s="307"/>
      <c r="E10" s="308">
        <v>3875778182</v>
      </c>
      <c r="F10" s="308"/>
      <c r="G10" s="308"/>
      <c r="H10" s="99"/>
      <c r="I10" s="100" t="s">
        <v>274</v>
      </c>
      <c r="J10" s="309">
        <v>44332</v>
      </c>
      <c r="K10" s="309"/>
      <c r="L10" s="310"/>
    </row>
    <row r="11" spans="2:14" x14ac:dyDescent="0.2">
      <c r="B11" s="289" t="s">
        <v>420</v>
      </c>
      <c r="C11" s="290"/>
      <c r="D11" s="290"/>
      <c r="E11" s="311">
        <v>2892371777</v>
      </c>
      <c r="F11" s="311"/>
      <c r="G11" s="311"/>
      <c r="H11" s="101"/>
      <c r="I11" s="102"/>
      <c r="J11" s="103"/>
      <c r="K11" s="103"/>
      <c r="L11" s="104"/>
      <c r="M11" s="105"/>
    </row>
    <row r="12" spans="2:14" x14ac:dyDescent="0.2">
      <c r="B12" s="289" t="s">
        <v>421</v>
      </c>
      <c r="C12" s="290"/>
      <c r="D12" s="290"/>
      <c r="E12" s="106">
        <v>7</v>
      </c>
      <c r="F12" s="290" t="s">
        <v>422</v>
      </c>
      <c r="G12" s="290"/>
      <c r="H12" s="101"/>
      <c r="I12" s="102" t="s">
        <v>423</v>
      </c>
      <c r="J12" s="291" t="s">
        <v>414</v>
      </c>
      <c r="K12" s="291"/>
      <c r="L12" s="292"/>
      <c r="M12" s="107"/>
    </row>
    <row r="13" spans="2:14" x14ac:dyDescent="0.2">
      <c r="B13" s="293" t="s">
        <v>424</v>
      </c>
      <c r="C13" s="294"/>
      <c r="D13" s="294"/>
      <c r="E13" s="295">
        <f>+E11*L72</f>
        <v>896635250.87039077</v>
      </c>
      <c r="F13" s="295"/>
      <c r="G13" s="295"/>
      <c r="H13" s="108"/>
      <c r="I13" s="296"/>
      <c r="J13" s="296"/>
      <c r="K13" s="296"/>
      <c r="L13" s="297"/>
      <c r="M13" s="109"/>
      <c r="N13" s="110"/>
    </row>
    <row r="14" spans="2:14" x14ac:dyDescent="0.2">
      <c r="B14" s="293" t="s">
        <v>425</v>
      </c>
      <c r="C14" s="294"/>
      <c r="D14" s="294"/>
      <c r="E14" s="295">
        <v>57847436</v>
      </c>
      <c r="F14" s="295"/>
      <c r="G14" s="295"/>
      <c r="H14" s="108"/>
      <c r="I14" s="296"/>
      <c r="J14" s="296"/>
      <c r="K14" s="296"/>
      <c r="L14" s="297"/>
      <c r="M14" s="109"/>
      <c r="N14" s="110"/>
    </row>
    <row r="15" spans="2:14" x14ac:dyDescent="0.2">
      <c r="B15" s="293" t="s">
        <v>426</v>
      </c>
      <c r="C15" s="294"/>
      <c r="D15" s="294"/>
      <c r="E15" s="295">
        <v>14461859</v>
      </c>
      <c r="F15" s="295"/>
      <c r="G15" s="295"/>
      <c r="H15" s="108"/>
      <c r="I15" s="296"/>
      <c r="J15" s="296"/>
      <c r="K15" s="296"/>
      <c r="L15" s="297"/>
      <c r="M15" s="109"/>
      <c r="N15" s="110"/>
    </row>
    <row r="16" spans="2:14" x14ac:dyDescent="0.2">
      <c r="B16" s="293" t="s">
        <v>427</v>
      </c>
      <c r="C16" s="294"/>
      <c r="D16" s="294"/>
      <c r="E16" s="295">
        <v>14461859</v>
      </c>
      <c r="F16" s="295"/>
      <c r="G16" s="295"/>
      <c r="H16" s="108"/>
      <c r="I16" s="296"/>
      <c r="J16" s="296"/>
      <c r="K16" s="296"/>
      <c r="L16" s="297"/>
      <c r="M16" s="109"/>
      <c r="N16" s="110"/>
    </row>
    <row r="17" spans="2:21" ht="17.25" customHeight="1" thickBot="1" x14ac:dyDescent="0.25">
      <c r="B17" s="300" t="s">
        <v>428</v>
      </c>
      <c r="C17" s="301"/>
      <c r="D17" s="301"/>
      <c r="E17" s="302">
        <f>+E11+E13+E14+E15+E16</f>
        <v>3875778181.8703909</v>
      </c>
      <c r="F17" s="302"/>
      <c r="G17" s="302"/>
      <c r="H17" s="111"/>
      <c r="I17" s="298"/>
      <c r="J17" s="298"/>
      <c r="K17" s="298"/>
      <c r="L17" s="299"/>
      <c r="M17" s="105"/>
      <c r="N17" s="110"/>
    </row>
    <row r="18" spans="2:21" ht="19.5" customHeight="1" x14ac:dyDescent="0.2">
      <c r="N18" s="112"/>
    </row>
    <row r="19" spans="2:21" s="113" customFormat="1" ht="13.5" customHeight="1" x14ac:dyDescent="0.2">
      <c r="B19" s="285" t="s">
        <v>429</v>
      </c>
      <c r="C19" s="260" t="s">
        <v>430</v>
      </c>
      <c r="D19" s="260"/>
      <c r="E19" s="260"/>
      <c r="F19" s="260"/>
      <c r="G19" s="260"/>
      <c r="H19" s="260"/>
      <c r="I19" s="260"/>
      <c r="J19" s="260"/>
      <c r="K19" s="260"/>
      <c r="L19" s="260"/>
    </row>
    <row r="20" spans="2:21" s="114" customFormat="1" ht="13.5" customHeight="1" x14ac:dyDescent="0.2">
      <c r="B20" s="285"/>
      <c r="C20" s="286" t="s">
        <v>431</v>
      </c>
      <c r="D20" s="287"/>
      <c r="E20" s="287"/>
      <c r="F20" s="287"/>
      <c r="G20" s="287"/>
      <c r="H20" s="287"/>
      <c r="I20" s="287"/>
      <c r="J20" s="287"/>
      <c r="K20" s="287"/>
      <c r="L20" s="288"/>
    </row>
    <row r="21" spans="2:21" s="116" customFormat="1" ht="22.5" x14ac:dyDescent="0.2">
      <c r="B21" s="285"/>
      <c r="C21" s="285" t="s">
        <v>432</v>
      </c>
      <c r="D21" s="285"/>
      <c r="E21" s="115" t="s">
        <v>254</v>
      </c>
      <c r="F21" s="285" t="s">
        <v>433</v>
      </c>
      <c r="G21" s="285" t="s">
        <v>434</v>
      </c>
      <c r="H21" s="285"/>
      <c r="I21" s="115" t="s">
        <v>435</v>
      </c>
      <c r="J21" s="115" t="s">
        <v>436</v>
      </c>
      <c r="K21" s="115" t="s">
        <v>437</v>
      </c>
      <c r="L21" s="115" t="s">
        <v>438</v>
      </c>
    </row>
    <row r="22" spans="2:21" s="116" customFormat="1" ht="10.5" customHeight="1" x14ac:dyDescent="0.2">
      <c r="B22" s="285"/>
      <c r="C22" s="285"/>
      <c r="D22" s="285"/>
      <c r="E22" s="117" t="s">
        <v>263</v>
      </c>
      <c r="F22" s="285"/>
      <c r="G22" s="281" t="s">
        <v>439</v>
      </c>
      <c r="H22" s="281"/>
      <c r="I22" s="117" t="s">
        <v>440</v>
      </c>
      <c r="J22" s="117" t="s">
        <v>441</v>
      </c>
      <c r="K22" s="117" t="s">
        <v>442</v>
      </c>
      <c r="L22" s="117" t="s">
        <v>443</v>
      </c>
    </row>
    <row r="23" spans="2:21" s="123" customFormat="1" ht="11.25" x14ac:dyDescent="0.2">
      <c r="B23" s="115">
        <v>1.1000000000000001</v>
      </c>
      <c r="C23" s="119" t="s">
        <v>444</v>
      </c>
      <c r="D23" s="120"/>
      <c r="E23" s="121"/>
      <c r="F23" s="121"/>
      <c r="G23" s="121"/>
      <c r="H23" s="121"/>
      <c r="I23" s="121"/>
      <c r="J23" s="121"/>
      <c r="K23" s="121"/>
      <c r="L23" s="122"/>
    </row>
    <row r="24" spans="2:21" s="114" customFormat="1" ht="13.5" customHeight="1" x14ac:dyDescent="0.2">
      <c r="B24" s="124">
        <f t="shared" ref="B24:B26" si="0">B23+0.001</f>
        <v>1.101</v>
      </c>
      <c r="C24" s="282" t="s">
        <v>445</v>
      </c>
      <c r="D24" s="283"/>
      <c r="E24" s="125">
        <v>1</v>
      </c>
      <c r="F24" s="125">
        <v>4</v>
      </c>
      <c r="G24" s="284">
        <v>0.5</v>
      </c>
      <c r="H24" s="280"/>
      <c r="I24" s="126">
        <v>9593116</v>
      </c>
      <c r="J24" s="127">
        <v>1</v>
      </c>
      <c r="K24" s="127">
        <f t="shared" ref="K24:K27" si="1">$E$12</f>
        <v>7</v>
      </c>
      <c r="L24" s="128">
        <f>+(E24*G24*I24*J24*K24)</f>
        <v>33575906</v>
      </c>
      <c r="M24" s="129"/>
    </row>
    <row r="25" spans="2:21" s="114" customFormat="1" ht="13.5" customHeight="1" x14ac:dyDescent="0.2">
      <c r="B25" s="124">
        <f t="shared" si="0"/>
        <v>1.1019999999999999</v>
      </c>
      <c r="C25" s="282" t="s">
        <v>446</v>
      </c>
      <c r="D25" s="283"/>
      <c r="E25" s="125">
        <v>2</v>
      </c>
      <c r="F25" s="125">
        <v>5</v>
      </c>
      <c r="G25" s="275">
        <v>1</v>
      </c>
      <c r="H25" s="272"/>
      <c r="I25" s="126">
        <v>7573154</v>
      </c>
      <c r="J25" s="127">
        <v>1</v>
      </c>
      <c r="K25" s="127">
        <f t="shared" si="1"/>
        <v>7</v>
      </c>
      <c r="L25" s="128">
        <f t="shared" ref="L25:L27" si="2">+(E25*G25*I25*J25*K25)</f>
        <v>106024156</v>
      </c>
      <c r="M25" s="129"/>
      <c r="O25" s="130"/>
    </row>
    <row r="26" spans="2:21" s="114" customFormat="1" ht="23.25" customHeight="1" x14ac:dyDescent="0.2">
      <c r="B26" s="124">
        <f t="shared" si="0"/>
        <v>1.1029999999999998</v>
      </c>
      <c r="C26" s="282" t="s">
        <v>447</v>
      </c>
      <c r="D26" s="283"/>
      <c r="E26" s="125">
        <v>1</v>
      </c>
      <c r="F26" s="125">
        <v>5</v>
      </c>
      <c r="G26" s="284">
        <v>1</v>
      </c>
      <c r="H26" s="280"/>
      <c r="I26" s="126">
        <v>7573154</v>
      </c>
      <c r="J26" s="127">
        <v>1</v>
      </c>
      <c r="K26" s="127">
        <f t="shared" si="1"/>
        <v>7</v>
      </c>
      <c r="L26" s="128">
        <f t="shared" si="2"/>
        <v>53012078</v>
      </c>
      <c r="M26" s="129"/>
      <c r="P26" s="131"/>
      <c r="Q26" s="131"/>
    </row>
    <row r="27" spans="2:21" s="114" customFormat="1" ht="13.5" customHeight="1" x14ac:dyDescent="0.2">
      <c r="B27" s="124" t="e">
        <f>#REF!+0.001</f>
        <v>#REF!</v>
      </c>
      <c r="C27" s="282" t="s">
        <v>448</v>
      </c>
      <c r="D27" s="283"/>
      <c r="E27" s="125">
        <v>1</v>
      </c>
      <c r="F27" s="125">
        <v>5</v>
      </c>
      <c r="G27" s="284">
        <v>1</v>
      </c>
      <c r="H27" s="280"/>
      <c r="I27" s="126">
        <v>7573154</v>
      </c>
      <c r="J27" s="127">
        <v>1</v>
      </c>
      <c r="K27" s="127">
        <f t="shared" si="1"/>
        <v>7</v>
      </c>
      <c r="L27" s="128">
        <f t="shared" si="2"/>
        <v>53012078</v>
      </c>
      <c r="M27" s="129"/>
      <c r="P27" s="132"/>
      <c r="Q27" s="132"/>
      <c r="T27" s="131"/>
    </row>
    <row r="28" spans="2:21" s="123" customFormat="1" ht="18" x14ac:dyDescent="0.2">
      <c r="B28" s="115">
        <v>1.2</v>
      </c>
      <c r="C28" s="133" t="s">
        <v>449</v>
      </c>
      <c r="D28" s="120"/>
      <c r="E28" s="121"/>
      <c r="F28" s="121"/>
      <c r="G28" s="121"/>
      <c r="H28" s="121"/>
      <c r="I28" s="121"/>
      <c r="J28" s="134"/>
      <c r="K28" s="121"/>
      <c r="L28" s="122"/>
      <c r="M28" s="129"/>
      <c r="O28" s="114"/>
      <c r="P28" s="131"/>
      <c r="Q28" s="131"/>
      <c r="T28" s="132"/>
    </row>
    <row r="29" spans="2:21" s="116" customFormat="1" ht="25.5" customHeight="1" x14ac:dyDescent="0.2">
      <c r="B29" s="124">
        <f>B28+0.001</f>
        <v>1.2009999999999998</v>
      </c>
      <c r="C29" s="277" t="s">
        <v>450</v>
      </c>
      <c r="D29" s="278"/>
      <c r="E29" s="135">
        <v>1</v>
      </c>
      <c r="F29" s="136" t="s">
        <v>451</v>
      </c>
      <c r="G29" s="279">
        <v>0.4</v>
      </c>
      <c r="H29" s="280"/>
      <c r="I29" s="126">
        <v>4191206</v>
      </c>
      <c r="J29" s="127">
        <v>1</v>
      </c>
      <c r="K29" s="127">
        <f>$E$12</f>
        <v>7</v>
      </c>
      <c r="L29" s="128">
        <f>E29*G29*I29*J29*K29</f>
        <v>11735376.800000001</v>
      </c>
      <c r="M29" s="129"/>
      <c r="O29" s="137"/>
      <c r="P29" s="138"/>
      <c r="Q29" s="131"/>
      <c r="T29" s="131"/>
      <c r="U29" s="114"/>
    </row>
    <row r="30" spans="2:21" s="116" customFormat="1" ht="25.5" customHeight="1" x14ac:dyDescent="0.2">
      <c r="B30" s="124">
        <f>B29+0.001</f>
        <v>1.2019999999999997</v>
      </c>
      <c r="C30" s="277" t="s">
        <v>452</v>
      </c>
      <c r="D30" s="278"/>
      <c r="E30" s="135">
        <v>1</v>
      </c>
      <c r="F30" s="136" t="s">
        <v>451</v>
      </c>
      <c r="G30" s="279">
        <v>0.4</v>
      </c>
      <c r="H30" s="280"/>
      <c r="I30" s="126">
        <v>2969477</v>
      </c>
      <c r="J30" s="127">
        <v>1</v>
      </c>
      <c r="K30" s="127">
        <f>$E$12</f>
        <v>7</v>
      </c>
      <c r="L30" s="128">
        <f t="shared" ref="L30:L32" si="3">E30*G30*I30*J30*K30</f>
        <v>8314535.6000000006</v>
      </c>
      <c r="M30" s="129"/>
      <c r="O30" s="137"/>
      <c r="P30" s="139"/>
      <c r="Q30" s="140"/>
      <c r="T30" s="139"/>
      <c r="U30" s="114"/>
    </row>
    <row r="31" spans="2:21" s="114" customFormat="1" ht="25.5" customHeight="1" x14ac:dyDescent="0.2">
      <c r="B31" s="124">
        <f>B28+0.003</f>
        <v>1.2029999999999998</v>
      </c>
      <c r="C31" s="269" t="s">
        <v>453</v>
      </c>
      <c r="D31" s="270"/>
      <c r="E31" s="135">
        <v>2</v>
      </c>
      <c r="F31" s="136" t="s">
        <v>451</v>
      </c>
      <c r="G31" s="271">
        <v>1</v>
      </c>
      <c r="H31" s="272"/>
      <c r="I31" s="126">
        <v>1965490</v>
      </c>
      <c r="J31" s="127">
        <v>1</v>
      </c>
      <c r="K31" s="127">
        <f>$E$12</f>
        <v>7</v>
      </c>
      <c r="L31" s="128">
        <f t="shared" si="3"/>
        <v>27516860</v>
      </c>
      <c r="M31" s="129"/>
      <c r="P31" s="139"/>
      <c r="Q31" s="131"/>
      <c r="T31" s="131"/>
    </row>
    <row r="32" spans="2:21" s="114" customFormat="1" ht="25.5" customHeight="1" x14ac:dyDescent="0.2">
      <c r="B32" s="124">
        <v>9481</v>
      </c>
      <c r="C32" s="269" t="s">
        <v>454</v>
      </c>
      <c r="D32" s="270"/>
      <c r="E32" s="135">
        <v>1</v>
      </c>
      <c r="F32" s="136" t="s">
        <v>451</v>
      </c>
      <c r="G32" s="271">
        <v>0.4</v>
      </c>
      <c r="H32" s="272"/>
      <c r="I32" s="126">
        <v>3530544</v>
      </c>
      <c r="J32" s="127">
        <v>1</v>
      </c>
      <c r="K32" s="127">
        <v>7</v>
      </c>
      <c r="L32" s="128">
        <f t="shared" si="3"/>
        <v>9885523.2000000011</v>
      </c>
      <c r="M32" s="129"/>
      <c r="P32" s="139"/>
      <c r="Q32" s="131"/>
      <c r="T32" s="141"/>
    </row>
    <row r="33" spans="2:21" s="114" customFormat="1" ht="18" x14ac:dyDescent="0.2">
      <c r="B33" s="142">
        <v>1.3</v>
      </c>
      <c r="C33" s="119" t="s">
        <v>455</v>
      </c>
      <c r="D33" s="143"/>
      <c r="E33" s="144"/>
      <c r="F33" s="144"/>
      <c r="G33" s="145"/>
      <c r="H33" s="145"/>
      <c r="I33" s="146"/>
      <c r="J33" s="147"/>
      <c r="K33" s="147"/>
      <c r="L33" s="148"/>
      <c r="M33" s="129"/>
      <c r="P33" s="149"/>
      <c r="Q33" s="131"/>
      <c r="T33" s="141"/>
    </row>
    <row r="34" spans="2:21" s="114" customFormat="1" ht="24.75" customHeight="1" x14ac:dyDescent="0.2">
      <c r="B34" s="124">
        <f>B33+0.001</f>
        <v>1.3009999999999999</v>
      </c>
      <c r="C34" s="273" t="s">
        <v>456</v>
      </c>
      <c r="D34" s="274"/>
      <c r="E34" s="125">
        <v>1</v>
      </c>
      <c r="F34" s="150" t="s">
        <v>451</v>
      </c>
      <c r="G34" s="275">
        <v>0.5</v>
      </c>
      <c r="H34" s="276"/>
      <c r="I34" s="126">
        <v>1358904</v>
      </c>
      <c r="J34" s="127">
        <v>1</v>
      </c>
      <c r="K34" s="127">
        <f>$E$12</f>
        <v>7</v>
      </c>
      <c r="L34" s="128">
        <f>+E34*G34*I34*J34*K34</f>
        <v>4756164</v>
      </c>
      <c r="M34" s="129"/>
      <c r="P34" s="149"/>
      <c r="T34" s="151"/>
      <c r="U34" s="152"/>
    </row>
    <row r="35" spans="2:21" s="114" customFormat="1" ht="31.5" customHeight="1" x14ac:dyDescent="0.2">
      <c r="B35" s="153"/>
      <c r="C35" s="264" t="s">
        <v>457</v>
      </c>
      <c r="D35" s="264"/>
      <c r="E35" s="264"/>
      <c r="F35" s="264"/>
      <c r="G35" s="264"/>
      <c r="H35" s="264"/>
      <c r="I35" s="264"/>
      <c r="J35" s="264"/>
      <c r="K35" s="264"/>
      <c r="L35" s="154">
        <f>SUM(L24:L34)</f>
        <v>307832677.59999996</v>
      </c>
      <c r="M35" s="152"/>
      <c r="P35" s="155"/>
      <c r="Q35" s="156"/>
      <c r="T35" s="157"/>
      <c r="U35" s="123"/>
    </row>
    <row r="36" spans="2:21" s="114" customFormat="1" ht="25.5" customHeight="1" x14ac:dyDescent="0.2"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N36" s="158"/>
      <c r="P36" s="159"/>
      <c r="Q36" s="132"/>
      <c r="S36" s="123"/>
      <c r="T36" s="156"/>
      <c r="U36" s="116"/>
    </row>
    <row r="37" spans="2:21" s="164" customFormat="1" ht="22.5" x14ac:dyDescent="0.2">
      <c r="B37" s="115">
        <v>2</v>
      </c>
      <c r="C37" s="260" t="s">
        <v>458</v>
      </c>
      <c r="D37" s="260"/>
      <c r="E37" s="160" t="s">
        <v>459</v>
      </c>
      <c r="F37" s="115" t="s">
        <v>460</v>
      </c>
      <c r="G37" s="246" t="s">
        <v>461</v>
      </c>
      <c r="H37" s="246"/>
      <c r="I37" s="115" t="s">
        <v>462</v>
      </c>
      <c r="J37" s="115" t="s">
        <v>463</v>
      </c>
      <c r="K37" s="115" t="s">
        <v>437</v>
      </c>
      <c r="L37" s="115" t="s">
        <v>464</v>
      </c>
      <c r="M37" s="162"/>
      <c r="N37" s="163"/>
      <c r="O37" s="114"/>
      <c r="P37" s="159"/>
      <c r="Q37" s="132"/>
      <c r="S37" s="114"/>
      <c r="T37" s="132"/>
      <c r="U37" s="114"/>
    </row>
    <row r="38" spans="2:21" s="114" customFormat="1" ht="24.75" customHeight="1" x14ac:dyDescent="0.2">
      <c r="B38" s="165">
        <f t="shared" ref="B38" si="4">B37+0.01</f>
        <v>2.0099999999999998</v>
      </c>
      <c r="C38" s="266" t="s">
        <v>465</v>
      </c>
      <c r="D38" s="267"/>
      <c r="E38" s="166">
        <v>1</v>
      </c>
      <c r="F38" s="167" t="s">
        <v>466</v>
      </c>
      <c r="G38" s="268">
        <v>1</v>
      </c>
      <c r="H38" s="268"/>
      <c r="I38" s="168">
        <v>1</v>
      </c>
      <c r="J38" s="169">
        <v>8278903.5664999997</v>
      </c>
      <c r="K38" s="127">
        <f>+E12</f>
        <v>7</v>
      </c>
      <c r="L38" s="126">
        <f>+E38*G38*I38*J38*K38</f>
        <v>57952324.965499997</v>
      </c>
      <c r="M38" s="170"/>
      <c r="O38" s="113"/>
      <c r="P38" s="131"/>
      <c r="Q38" s="131"/>
    </row>
    <row r="39" spans="2:21" s="114" customFormat="1" ht="15" customHeight="1" x14ac:dyDescent="0.2">
      <c r="B39" s="153"/>
      <c r="C39" s="256" t="s">
        <v>467</v>
      </c>
      <c r="D39" s="257"/>
      <c r="E39" s="257"/>
      <c r="F39" s="257"/>
      <c r="G39" s="257"/>
      <c r="H39" s="257"/>
      <c r="I39" s="257"/>
      <c r="J39" s="257"/>
      <c r="K39" s="258"/>
      <c r="L39" s="154">
        <f>SUM(L38:L38)</f>
        <v>57952324.965499997</v>
      </c>
      <c r="S39" s="116"/>
    </row>
    <row r="40" spans="2:21" s="114" customFormat="1" ht="9.75" customHeight="1" x14ac:dyDescent="0.2">
      <c r="B40" s="153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S40" s="116"/>
    </row>
    <row r="41" spans="2:21" s="114" customFormat="1" ht="15" customHeight="1" x14ac:dyDescent="0.2">
      <c r="B41" s="153"/>
      <c r="C41" s="171" t="s">
        <v>468</v>
      </c>
      <c r="D41" s="172"/>
      <c r="E41" s="172"/>
      <c r="F41" s="172"/>
      <c r="G41" s="172"/>
      <c r="H41" s="172"/>
      <c r="I41" s="172"/>
      <c r="J41" s="172"/>
      <c r="K41" s="173"/>
      <c r="L41" s="154">
        <f>(L35+L39)</f>
        <v>365785002.56549996</v>
      </c>
      <c r="O41" s="130"/>
    </row>
    <row r="42" spans="2:21" s="114" customFormat="1" ht="15.75" customHeight="1" x14ac:dyDescent="0.2">
      <c r="B42" s="153"/>
      <c r="C42" s="171" t="s">
        <v>469</v>
      </c>
      <c r="D42" s="172"/>
      <c r="E42" s="172"/>
      <c r="F42" s="172"/>
      <c r="G42" s="172"/>
      <c r="H42" s="172"/>
      <c r="I42" s="172"/>
      <c r="J42" s="172"/>
      <c r="K42" s="173"/>
      <c r="L42" s="174">
        <f>+L41/E11</f>
        <v>0.12646541688527199</v>
      </c>
    </row>
    <row r="43" spans="2:21" s="114" customFormat="1" ht="7.5" customHeight="1" x14ac:dyDescent="0.2">
      <c r="B43" s="153"/>
      <c r="C43" s="175"/>
      <c r="D43" s="175"/>
      <c r="E43" s="175"/>
      <c r="F43" s="175"/>
      <c r="G43" s="259"/>
      <c r="H43" s="259"/>
      <c r="I43" s="175"/>
      <c r="J43" s="175"/>
      <c r="K43" s="175"/>
      <c r="L43" s="176"/>
      <c r="S43" s="123"/>
    </row>
    <row r="44" spans="2:21" s="114" customFormat="1" ht="12.75" customHeight="1" x14ac:dyDescent="0.2">
      <c r="B44" s="260" t="s">
        <v>470</v>
      </c>
      <c r="C44" s="260"/>
      <c r="D44" s="260"/>
      <c r="E44" s="260"/>
      <c r="F44" s="260"/>
      <c r="G44" s="260"/>
      <c r="H44" s="260"/>
      <c r="I44" s="260"/>
      <c r="J44" s="260"/>
      <c r="K44" s="260"/>
      <c r="L44" s="260"/>
    </row>
    <row r="45" spans="2:21" s="137" customFormat="1" ht="11.25" x14ac:dyDescent="0.2">
      <c r="B45" s="160">
        <v>3.1</v>
      </c>
      <c r="C45" s="261" t="s">
        <v>471</v>
      </c>
      <c r="D45" s="261"/>
      <c r="E45" s="261"/>
      <c r="F45" s="261"/>
      <c r="G45" s="261"/>
      <c r="H45" s="261"/>
      <c r="I45" s="261"/>
      <c r="J45" s="261"/>
      <c r="K45" s="261"/>
      <c r="L45" s="261"/>
      <c r="S45" s="114"/>
    </row>
    <row r="46" spans="2:21" s="137" customFormat="1" ht="11.25" x14ac:dyDescent="0.2">
      <c r="B46" s="115" t="s">
        <v>429</v>
      </c>
      <c r="C46" s="249" t="s">
        <v>472</v>
      </c>
      <c r="D46" s="262"/>
      <c r="E46" s="177"/>
      <c r="F46" s="178"/>
      <c r="G46" s="263"/>
      <c r="H46" s="263"/>
      <c r="I46" s="179"/>
      <c r="J46" s="249" t="s">
        <v>473</v>
      </c>
      <c r="K46" s="250"/>
      <c r="L46" s="160" t="s">
        <v>464</v>
      </c>
      <c r="S46" s="114"/>
    </row>
    <row r="47" spans="2:21" s="114" customFormat="1" ht="11.25" x14ac:dyDescent="0.2">
      <c r="B47" s="124">
        <f>B45+0.001</f>
        <v>3.101</v>
      </c>
      <c r="C47" s="180" t="s">
        <v>474</v>
      </c>
      <c r="D47" s="181"/>
      <c r="E47" s="181"/>
      <c r="F47" s="181"/>
      <c r="G47" s="181"/>
      <c r="H47" s="181"/>
      <c r="I47" s="182"/>
      <c r="J47" s="240">
        <v>0.05</v>
      </c>
      <c r="K47" s="241"/>
      <c r="L47" s="183">
        <f>+($E$10)*J47</f>
        <v>193788909.10000002</v>
      </c>
    </row>
    <row r="48" spans="2:21" s="114" customFormat="1" ht="11.25" x14ac:dyDescent="0.2">
      <c r="B48" s="124">
        <f>B47+0.001</f>
        <v>3.1019999999999999</v>
      </c>
      <c r="C48" s="180" t="s">
        <v>475</v>
      </c>
      <c r="D48" s="181"/>
      <c r="E48" s="181"/>
      <c r="F48" s="181"/>
      <c r="G48" s="181"/>
      <c r="H48" s="181"/>
      <c r="I48" s="182"/>
      <c r="J48" s="240">
        <f>6.9/1000</f>
        <v>6.9000000000000008E-3</v>
      </c>
      <c r="K48" s="241"/>
      <c r="L48" s="183">
        <f t="shared" ref="L48:L51" si="5">+($E$10)*J48</f>
        <v>26742869.455800004</v>
      </c>
    </row>
    <row r="49" spans="2:19" s="114" customFormat="1" ht="11.25" x14ac:dyDescent="0.2">
      <c r="B49" s="124">
        <f>B48+0.001</f>
        <v>3.1029999999999998</v>
      </c>
      <c r="C49" s="180" t="s">
        <v>476</v>
      </c>
      <c r="D49" s="181"/>
      <c r="E49" s="181"/>
      <c r="F49" s="181"/>
      <c r="G49" s="181"/>
      <c r="H49" s="181"/>
      <c r="I49" s="182"/>
      <c r="J49" s="240">
        <v>0.02</v>
      </c>
      <c r="K49" s="241"/>
      <c r="L49" s="183">
        <f t="shared" si="5"/>
        <v>77515563.640000001</v>
      </c>
      <c r="S49" s="123"/>
    </row>
    <row r="50" spans="2:19" s="114" customFormat="1" ht="11.25" x14ac:dyDescent="0.2">
      <c r="B50" s="124">
        <f>B49+0.001</f>
        <v>3.1039999999999996</v>
      </c>
      <c r="C50" s="180" t="s">
        <v>477</v>
      </c>
      <c r="D50" s="181"/>
      <c r="E50" s="181"/>
      <c r="F50" s="181"/>
      <c r="G50" s="181"/>
      <c r="H50" s="181"/>
      <c r="I50" s="182"/>
      <c r="J50" s="240">
        <v>5.0000000000000001E-3</v>
      </c>
      <c r="K50" s="241"/>
      <c r="L50" s="183">
        <f t="shared" si="5"/>
        <v>19378890.91</v>
      </c>
      <c r="M50" s="152"/>
      <c r="S50" s="116"/>
    </row>
    <row r="51" spans="2:19" s="114" customFormat="1" ht="11.25" x14ac:dyDescent="0.2">
      <c r="B51" s="184" t="s">
        <v>478</v>
      </c>
      <c r="C51" s="185" t="s">
        <v>479</v>
      </c>
      <c r="D51" s="186"/>
      <c r="E51" s="186"/>
      <c r="F51" s="186"/>
      <c r="G51" s="186"/>
      <c r="H51" s="186"/>
      <c r="I51" s="187"/>
      <c r="J51" s="240">
        <v>4.0000000000000001E-3</v>
      </c>
      <c r="K51" s="241"/>
      <c r="L51" s="183">
        <f t="shared" si="5"/>
        <v>15503112.728</v>
      </c>
      <c r="M51" s="152"/>
      <c r="S51" s="116"/>
    </row>
    <row r="52" spans="2:19" s="114" customFormat="1" ht="17.25" customHeight="1" x14ac:dyDescent="0.2">
      <c r="B52" s="153"/>
      <c r="C52" s="242" t="s">
        <v>480</v>
      </c>
      <c r="D52" s="243"/>
      <c r="E52" s="243"/>
      <c r="F52" s="243"/>
      <c r="G52" s="243"/>
      <c r="H52" s="243"/>
      <c r="I52" s="243"/>
      <c r="J52" s="243"/>
      <c r="K52" s="244"/>
      <c r="L52" s="154">
        <f>SUM(L47:L51)</f>
        <v>332929345.83380002</v>
      </c>
      <c r="S52" s="116"/>
    </row>
    <row r="53" spans="2:19" s="114" customFormat="1" ht="11.25" x14ac:dyDescent="0.2">
      <c r="B53" s="153"/>
      <c r="C53" s="188"/>
      <c r="D53" s="188"/>
      <c r="E53" s="188"/>
      <c r="F53" s="188"/>
      <c r="G53" s="188"/>
      <c r="H53" s="188"/>
      <c r="I53" s="188"/>
      <c r="J53" s="188"/>
      <c r="K53" s="188"/>
      <c r="L53" s="188"/>
    </row>
    <row r="54" spans="2:19" s="114" customFormat="1" ht="18" x14ac:dyDescent="0.2">
      <c r="B54" s="160">
        <f>B45+0.1</f>
        <v>3.2</v>
      </c>
      <c r="C54" s="245" t="s">
        <v>481</v>
      </c>
      <c r="D54" s="245"/>
      <c r="E54" s="245"/>
      <c r="F54" s="245"/>
      <c r="G54" s="245"/>
      <c r="H54" s="245"/>
      <c r="I54" s="245"/>
      <c r="J54" s="245"/>
      <c r="K54" s="245"/>
      <c r="L54" s="245"/>
      <c r="Q54" s="189"/>
    </row>
    <row r="55" spans="2:19" s="113" customFormat="1" ht="22.5" x14ac:dyDescent="0.2">
      <c r="B55" s="115" t="s">
        <v>429</v>
      </c>
      <c r="C55" s="246" t="s">
        <v>472</v>
      </c>
      <c r="D55" s="246"/>
      <c r="E55" s="247" t="s">
        <v>482</v>
      </c>
      <c r="F55" s="248"/>
      <c r="G55" s="249" t="s">
        <v>483</v>
      </c>
      <c r="H55" s="250"/>
      <c r="I55" s="115" t="s">
        <v>484</v>
      </c>
      <c r="J55" s="249" t="s">
        <v>485</v>
      </c>
      <c r="K55" s="250"/>
      <c r="L55" s="160" t="s">
        <v>464</v>
      </c>
      <c r="Q55" s="131"/>
      <c r="R55" s="114"/>
      <c r="S55" s="114"/>
    </row>
    <row r="56" spans="2:19" s="114" customFormat="1" ht="12.75" customHeight="1" x14ac:dyDescent="0.2">
      <c r="B56" s="124">
        <f>B54+0.001</f>
        <v>3.2010000000000001</v>
      </c>
      <c r="C56" s="190" t="s">
        <v>486</v>
      </c>
      <c r="D56" s="251" t="s">
        <v>487</v>
      </c>
      <c r="E56" s="237">
        <f>$E$10</f>
        <v>3875778182</v>
      </c>
      <c r="F56" s="238"/>
      <c r="G56" s="254">
        <v>0.3</v>
      </c>
      <c r="H56" s="255"/>
      <c r="I56" s="191">
        <v>12</v>
      </c>
      <c r="J56" s="240">
        <v>4.0000000000000001E-3</v>
      </c>
      <c r="K56" s="241"/>
      <c r="L56" s="183">
        <f>(((((E56*G56)*J56)/12)*I56)+2500)*1.19</f>
        <v>5537586.2438959992</v>
      </c>
    </row>
    <row r="57" spans="2:19" s="114" customFormat="1" ht="12.75" customHeight="1" x14ac:dyDescent="0.2">
      <c r="B57" s="124">
        <f>B56+0.001</f>
        <v>3.202</v>
      </c>
      <c r="C57" s="190" t="s">
        <v>488</v>
      </c>
      <c r="D57" s="252"/>
      <c r="E57" s="237">
        <f>E10*0.3</f>
        <v>1162733454.5999999</v>
      </c>
      <c r="F57" s="238"/>
      <c r="G57" s="239">
        <v>1</v>
      </c>
      <c r="H57" s="239"/>
      <c r="I57" s="191">
        <v>7</v>
      </c>
      <c r="J57" s="240">
        <v>4.0000000000000001E-3</v>
      </c>
      <c r="K57" s="241"/>
      <c r="L57" s="183">
        <f t="shared" ref="L57:L59" si="6">(((((E57*G57)*J57)/12)*I57)+2500)*1.19</f>
        <v>3231498.2256059991</v>
      </c>
      <c r="O57" s="137"/>
      <c r="P57" s="137"/>
      <c r="Q57" s="137"/>
      <c r="R57" s="137"/>
      <c r="S57" s="137"/>
    </row>
    <row r="58" spans="2:19" s="114" customFormat="1" ht="12.75" customHeight="1" x14ac:dyDescent="0.2">
      <c r="B58" s="124"/>
      <c r="C58" s="190" t="s">
        <v>489</v>
      </c>
      <c r="D58" s="252"/>
      <c r="E58" s="237">
        <f>$E$10</f>
        <v>3875778182</v>
      </c>
      <c r="F58" s="238"/>
      <c r="G58" s="239">
        <v>0.1</v>
      </c>
      <c r="H58" s="239"/>
      <c r="I58" s="191">
        <v>43</v>
      </c>
      <c r="J58" s="240">
        <v>3.0000000000000001E-3</v>
      </c>
      <c r="K58" s="241"/>
      <c r="L58" s="183">
        <f t="shared" si="6"/>
        <v>4961064.2393234996</v>
      </c>
      <c r="O58" s="137"/>
      <c r="P58" s="137"/>
      <c r="Q58" s="137"/>
      <c r="R58" s="137"/>
      <c r="S58" s="137"/>
    </row>
    <row r="59" spans="2:19" s="114" customFormat="1" ht="12.75" customHeight="1" x14ac:dyDescent="0.2">
      <c r="B59" s="124">
        <f>B57+0.001</f>
        <v>3.2029999999999998</v>
      </c>
      <c r="C59" s="190" t="s">
        <v>490</v>
      </c>
      <c r="D59" s="253"/>
      <c r="E59" s="237">
        <f>$E$10</f>
        <v>3875778182</v>
      </c>
      <c r="F59" s="238"/>
      <c r="G59" s="239">
        <v>0.2</v>
      </c>
      <c r="H59" s="239"/>
      <c r="I59" s="191">
        <v>31</v>
      </c>
      <c r="J59" s="240">
        <v>4.0000000000000001E-3</v>
      </c>
      <c r="K59" s="241"/>
      <c r="L59" s="183">
        <f t="shared" si="6"/>
        <v>9534805.4755986668</v>
      </c>
      <c r="O59" s="137"/>
      <c r="P59" s="137"/>
      <c r="Q59" s="137"/>
      <c r="R59" s="137"/>
      <c r="S59" s="137"/>
    </row>
    <row r="60" spans="2:19" s="114" customFormat="1" ht="24.75" x14ac:dyDescent="0.2">
      <c r="B60" s="124">
        <f>B59+0.001</f>
        <v>3.2039999999999997</v>
      </c>
      <c r="C60" s="190" t="s">
        <v>491</v>
      </c>
      <c r="D60" s="192" t="s">
        <v>492</v>
      </c>
      <c r="E60" s="237">
        <f>1000000*400</f>
        <v>400000000</v>
      </c>
      <c r="F60" s="238"/>
      <c r="G60" s="239" t="s">
        <v>493</v>
      </c>
      <c r="H60" s="239"/>
      <c r="I60" s="191">
        <f>$E$12</f>
        <v>7</v>
      </c>
      <c r="J60" s="240">
        <v>4.0000000000000001E-3</v>
      </c>
      <c r="K60" s="241"/>
      <c r="L60" s="183">
        <f>((((E60*J60)/12)*I60)+2500)*1.19</f>
        <v>1113641.6666666667</v>
      </c>
    </row>
    <row r="62" spans="2:19" s="114" customFormat="1" ht="11.25" x14ac:dyDescent="0.2">
      <c r="B62" s="153"/>
      <c r="C62" s="242" t="s">
        <v>494</v>
      </c>
      <c r="D62" s="243"/>
      <c r="E62" s="243"/>
      <c r="F62" s="243"/>
      <c r="G62" s="243"/>
      <c r="H62" s="243"/>
      <c r="I62" s="243"/>
      <c r="J62" s="243"/>
      <c r="K62" s="244"/>
      <c r="L62" s="154">
        <f>SUM(L56:L60)</f>
        <v>24378595.851090834</v>
      </c>
      <c r="M62" s="193"/>
    </row>
    <row r="63" spans="2:19" s="114" customFormat="1" ht="11.25" x14ac:dyDescent="0.2">
      <c r="B63" s="153"/>
      <c r="C63" s="235"/>
      <c r="D63" s="235"/>
      <c r="E63" s="235"/>
      <c r="F63" s="235"/>
      <c r="G63" s="235"/>
      <c r="H63" s="235"/>
      <c r="I63" s="235"/>
      <c r="J63" s="235"/>
      <c r="K63" s="235"/>
      <c r="L63" s="235"/>
    </row>
    <row r="64" spans="2:19" s="114" customFormat="1" ht="13.5" customHeight="1" x14ac:dyDescent="0.2">
      <c r="B64" s="153"/>
      <c r="C64" s="171" t="s">
        <v>495</v>
      </c>
      <c r="D64" s="172"/>
      <c r="E64" s="172"/>
      <c r="F64" s="172"/>
      <c r="G64" s="172"/>
      <c r="H64" s="172"/>
      <c r="I64" s="172"/>
      <c r="J64" s="172"/>
      <c r="K64" s="173"/>
      <c r="L64" s="154">
        <f>L52+L62</f>
        <v>357307941.68489087</v>
      </c>
    </row>
    <row r="65" spans="2:13" s="114" customFormat="1" ht="13.5" customHeight="1" x14ac:dyDescent="0.2">
      <c r="B65" s="153"/>
      <c r="C65" s="171"/>
      <c r="D65" s="172"/>
      <c r="E65" s="172"/>
      <c r="F65" s="172"/>
      <c r="G65" s="172"/>
      <c r="H65" s="172"/>
      <c r="I65" s="172"/>
      <c r="J65" s="172"/>
      <c r="K65" s="173"/>
      <c r="L65" s="194">
        <f>+L64+L41</f>
        <v>723092944.25039077</v>
      </c>
    </row>
    <row r="66" spans="2:13" s="114" customFormat="1" ht="13.5" customHeight="1" x14ac:dyDescent="0.2">
      <c r="B66" s="153"/>
      <c r="C66" s="171" t="s">
        <v>496</v>
      </c>
      <c r="D66" s="172"/>
      <c r="E66" s="172"/>
      <c r="F66" s="172"/>
      <c r="G66" s="172"/>
      <c r="H66" s="172"/>
      <c r="I66" s="172"/>
      <c r="J66" s="172"/>
      <c r="K66" s="173"/>
      <c r="L66" s="195">
        <f>+L64/E11</f>
        <v>0.12353458311486314</v>
      </c>
      <c r="M66" s="130"/>
    </row>
    <row r="67" spans="2:13" s="114" customFormat="1" ht="11.25" x14ac:dyDescent="0.2">
      <c r="B67" s="153"/>
      <c r="C67" s="235"/>
      <c r="D67" s="235"/>
      <c r="E67" s="235"/>
      <c r="F67" s="235"/>
      <c r="G67" s="235"/>
      <c r="H67" s="235"/>
      <c r="I67" s="235"/>
      <c r="J67" s="235"/>
      <c r="K67" s="235"/>
      <c r="L67" s="235"/>
    </row>
    <row r="68" spans="2:13" s="114" customFormat="1" ht="12.75" customHeight="1" x14ac:dyDescent="0.2">
      <c r="B68" s="153"/>
      <c r="C68" s="171" t="s">
        <v>497</v>
      </c>
      <c r="D68" s="172"/>
      <c r="E68" s="172"/>
      <c r="F68" s="172"/>
      <c r="G68" s="172"/>
      <c r="H68" s="172"/>
      <c r="I68" s="172"/>
      <c r="J68" s="172"/>
      <c r="K68" s="173"/>
      <c r="L68" s="196">
        <f>+L42+L66</f>
        <v>0.25000000000013511</v>
      </c>
      <c r="M68" s="197"/>
    </row>
    <row r="69" spans="2:13" s="113" customFormat="1" ht="12.75" customHeight="1" x14ac:dyDescent="0.2">
      <c r="B69" s="137"/>
      <c r="C69" s="171" t="s">
        <v>498</v>
      </c>
      <c r="D69" s="172"/>
      <c r="E69" s="172"/>
      <c r="F69" s="172"/>
      <c r="G69" s="172"/>
      <c r="H69" s="172"/>
      <c r="I69" s="172"/>
      <c r="J69" s="172"/>
      <c r="K69" s="173"/>
      <c r="L69" s="196">
        <v>0.01</v>
      </c>
    </row>
    <row r="70" spans="2:13" s="113" customFormat="1" ht="12.75" customHeight="1" x14ac:dyDescent="0.2">
      <c r="B70" s="137"/>
      <c r="C70" s="171" t="s">
        <v>499</v>
      </c>
      <c r="D70" s="172"/>
      <c r="E70" s="172"/>
      <c r="F70" s="172"/>
      <c r="G70" s="172"/>
      <c r="H70" s="172"/>
      <c r="I70" s="172"/>
      <c r="J70" s="172"/>
      <c r="K70" s="173"/>
      <c r="L70" s="196">
        <v>0.05</v>
      </c>
      <c r="M70" s="198"/>
    </row>
    <row r="71" spans="2:13" s="114" customFormat="1" ht="11.25" x14ac:dyDescent="0.2">
      <c r="B71" s="153"/>
      <c r="C71" s="235"/>
      <c r="D71" s="235"/>
      <c r="E71" s="235"/>
      <c r="F71" s="235"/>
      <c r="G71" s="235"/>
      <c r="H71" s="235"/>
      <c r="I71" s="235"/>
      <c r="J71" s="235"/>
      <c r="K71" s="235"/>
      <c r="L71" s="235"/>
      <c r="M71" s="199"/>
    </row>
    <row r="72" spans="2:13" s="114" customFormat="1" ht="17.25" customHeight="1" x14ac:dyDescent="0.2">
      <c r="B72" s="153"/>
      <c r="C72" s="171" t="s">
        <v>500</v>
      </c>
      <c r="D72" s="172"/>
      <c r="E72" s="172"/>
      <c r="F72" s="172"/>
      <c r="G72" s="172"/>
      <c r="H72" s="172"/>
      <c r="I72" s="172"/>
      <c r="J72" s="172"/>
      <c r="K72" s="200"/>
      <c r="L72" s="201">
        <f>SUM(L68+L69+L70)</f>
        <v>0.31000000000013511</v>
      </c>
      <c r="M72" s="202"/>
    </row>
    <row r="73" spans="2:13" s="114" customFormat="1" x14ac:dyDescent="0.2">
      <c r="B73" s="153"/>
      <c r="C73" s="203"/>
      <c r="D73" s="203"/>
      <c r="E73" s="203"/>
      <c r="F73" s="203"/>
      <c r="G73" s="204"/>
      <c r="H73" s="204"/>
      <c r="I73" s="204"/>
      <c r="J73" s="204"/>
      <c r="K73" s="204"/>
      <c r="L73" s="205"/>
      <c r="M73" s="130"/>
    </row>
    <row r="74" spans="2:13" x14ac:dyDescent="0.2">
      <c r="M74" s="206"/>
    </row>
    <row r="75" spans="2:13" ht="36.75" customHeight="1" x14ac:dyDescent="0.2">
      <c r="C75" s="236" t="s">
        <v>501</v>
      </c>
      <c r="D75" s="236"/>
      <c r="E75" s="236"/>
      <c r="F75" s="236"/>
      <c r="G75" s="236"/>
      <c r="H75" s="236"/>
      <c r="I75" s="236"/>
      <c r="J75" s="236"/>
      <c r="K75" s="236"/>
      <c r="L75" s="236"/>
    </row>
    <row r="76" spans="2:13" ht="39.75" customHeight="1" x14ac:dyDescent="0.2">
      <c r="C76" s="236" t="s">
        <v>502</v>
      </c>
      <c r="D76" s="236"/>
      <c r="E76" s="236"/>
      <c r="F76" s="236"/>
      <c r="G76" s="236"/>
      <c r="H76" s="236"/>
      <c r="I76" s="236"/>
      <c r="J76" s="236"/>
      <c r="K76" s="236"/>
      <c r="L76" s="236"/>
    </row>
    <row r="77" spans="2:13" ht="45" customHeight="1" x14ac:dyDescent="0.2">
      <c r="C77" s="236" t="s">
        <v>503</v>
      </c>
      <c r="D77" s="236"/>
      <c r="E77" s="236"/>
      <c r="F77" s="236"/>
      <c r="G77" s="236"/>
      <c r="H77" s="236"/>
      <c r="I77" s="236"/>
      <c r="J77" s="236"/>
      <c r="K77" s="236"/>
      <c r="L77" s="236"/>
    </row>
    <row r="78" spans="2:13" ht="45" customHeight="1" x14ac:dyDescent="0.2">
      <c r="C78" s="236"/>
      <c r="D78" s="236"/>
      <c r="E78" s="236"/>
      <c r="F78" s="236"/>
      <c r="G78" s="236"/>
      <c r="H78" s="236"/>
      <c r="I78" s="236"/>
      <c r="J78" s="236"/>
      <c r="K78" s="236"/>
      <c r="L78" s="236"/>
    </row>
  </sheetData>
  <mergeCells count="104">
    <mergeCell ref="B8:C8"/>
    <mergeCell ref="D8:L8"/>
    <mergeCell ref="B10:D10"/>
    <mergeCell ref="E10:G10"/>
    <mergeCell ref="J10:L10"/>
    <mergeCell ref="B11:D11"/>
    <mergeCell ref="E11:G11"/>
    <mergeCell ref="B2:C2"/>
    <mergeCell ref="E2:H2"/>
    <mergeCell ref="J2:L7"/>
    <mergeCell ref="B3:C3"/>
    <mergeCell ref="E3:H3"/>
    <mergeCell ref="B4:I4"/>
    <mergeCell ref="B5:I5"/>
    <mergeCell ref="B6:I6"/>
    <mergeCell ref="B7:I7"/>
    <mergeCell ref="B12:D12"/>
    <mergeCell ref="F12:G12"/>
    <mergeCell ref="J12:L12"/>
    <mergeCell ref="B13:D13"/>
    <mergeCell ref="E13:G13"/>
    <mergeCell ref="I13:L17"/>
    <mergeCell ref="B14:D14"/>
    <mergeCell ref="E14:G14"/>
    <mergeCell ref="B15:D15"/>
    <mergeCell ref="E15:G15"/>
    <mergeCell ref="B16:D16"/>
    <mergeCell ref="E16:G16"/>
    <mergeCell ref="B17:D17"/>
    <mergeCell ref="E17:G17"/>
    <mergeCell ref="B19:B22"/>
    <mergeCell ref="C19:L19"/>
    <mergeCell ref="C20:L20"/>
    <mergeCell ref="C21:D22"/>
    <mergeCell ref="F21:F22"/>
    <mergeCell ref="G21:H21"/>
    <mergeCell ref="C27:D27"/>
    <mergeCell ref="G27:H27"/>
    <mergeCell ref="C29:D29"/>
    <mergeCell ref="G29:H29"/>
    <mergeCell ref="C30:D30"/>
    <mergeCell ref="G30:H30"/>
    <mergeCell ref="G22:H22"/>
    <mergeCell ref="C24:D24"/>
    <mergeCell ref="G24:H24"/>
    <mergeCell ref="C25:D25"/>
    <mergeCell ref="G25:H25"/>
    <mergeCell ref="C26:D26"/>
    <mergeCell ref="G26:H26"/>
    <mergeCell ref="C35:K35"/>
    <mergeCell ref="C36:L36"/>
    <mergeCell ref="C37:D37"/>
    <mergeCell ref="G37:H37"/>
    <mergeCell ref="C38:D38"/>
    <mergeCell ref="G38:H38"/>
    <mergeCell ref="C31:D31"/>
    <mergeCell ref="G31:H31"/>
    <mergeCell ref="C32:D32"/>
    <mergeCell ref="G32:H32"/>
    <mergeCell ref="C34:D34"/>
    <mergeCell ref="G34:H34"/>
    <mergeCell ref="J47:K47"/>
    <mergeCell ref="J48:K48"/>
    <mergeCell ref="J49:K49"/>
    <mergeCell ref="J50:K50"/>
    <mergeCell ref="J51:K51"/>
    <mergeCell ref="C52:K52"/>
    <mergeCell ref="C39:K39"/>
    <mergeCell ref="C40:L40"/>
    <mergeCell ref="G43:H43"/>
    <mergeCell ref="B44:L44"/>
    <mergeCell ref="C45:L45"/>
    <mergeCell ref="C46:D46"/>
    <mergeCell ref="G46:H46"/>
    <mergeCell ref="J46:K46"/>
    <mergeCell ref="G57:H57"/>
    <mergeCell ref="J57:K57"/>
    <mergeCell ref="E58:F58"/>
    <mergeCell ref="G58:H58"/>
    <mergeCell ref="J58:K58"/>
    <mergeCell ref="E59:F59"/>
    <mergeCell ref="G59:H59"/>
    <mergeCell ref="J59:K59"/>
    <mergeCell ref="C54:L54"/>
    <mergeCell ref="C55:D55"/>
    <mergeCell ref="E55:F55"/>
    <mergeCell ref="G55:H55"/>
    <mergeCell ref="J55:K55"/>
    <mergeCell ref="D56:D59"/>
    <mergeCell ref="E56:F56"/>
    <mergeCell ref="G56:H56"/>
    <mergeCell ref="J56:K56"/>
    <mergeCell ref="E57:F57"/>
    <mergeCell ref="C71:L71"/>
    <mergeCell ref="C75:L75"/>
    <mergeCell ref="C76:L76"/>
    <mergeCell ref="C77:L77"/>
    <mergeCell ref="C78:L78"/>
    <mergeCell ref="E60:F60"/>
    <mergeCell ref="G60:H60"/>
    <mergeCell ref="J60:K60"/>
    <mergeCell ref="C62:K62"/>
    <mergeCell ref="C63:L63"/>
    <mergeCell ref="C67:L67"/>
  </mergeCells>
  <printOptions horizontalCentered="1"/>
  <pageMargins left="0.31496062992125984" right="0.31496062992125984" top="0.39370078740157483" bottom="0.39370078740157483" header="0.31496062992125984" footer="0.31496062992125984"/>
  <pageSetup scale="5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13"/>
  <sheetViews>
    <sheetView view="pageBreakPreview" topLeftCell="B184" zoomScaleNormal="112" zoomScaleSheetLayoutView="100" workbookViewId="0">
      <selection activeCell="C171" sqref="C171"/>
    </sheetView>
  </sheetViews>
  <sheetFormatPr baseColWidth="10" defaultColWidth="8.7109375" defaultRowHeight="12.75" x14ac:dyDescent="0.2"/>
  <cols>
    <col min="1" max="1" width="10.7109375" style="2" hidden="1" customWidth="1"/>
    <col min="2" max="2" width="13" style="2" customWidth="1"/>
    <col min="3" max="3" width="52.7109375" style="8" customWidth="1"/>
    <col min="4" max="4" width="8.7109375" style="4"/>
    <col min="5" max="5" width="8.7109375" style="5"/>
    <col min="6" max="6" width="16" style="6" bestFit="1" customWidth="1"/>
    <col min="7" max="7" width="17.140625" style="9" bestFit="1" customWidth="1"/>
    <col min="8" max="8" width="14.42578125" style="1" bestFit="1" customWidth="1"/>
    <col min="9" max="16384" width="8.7109375" style="1"/>
  </cols>
  <sheetData>
    <row r="1" spans="1:8" x14ac:dyDescent="0.2">
      <c r="A1" s="50"/>
      <c r="B1" s="50"/>
      <c r="C1" s="51"/>
      <c r="D1" s="52"/>
      <c r="E1" s="53"/>
      <c r="F1" s="54"/>
      <c r="G1" s="55"/>
    </row>
    <row r="2" spans="1:8" ht="13.5" customHeight="1" x14ac:dyDescent="0.25">
      <c r="A2" s="331" t="s">
        <v>381</v>
      </c>
      <c r="B2" s="332"/>
      <c r="C2" s="332"/>
      <c r="D2" s="332"/>
      <c r="E2" s="53"/>
      <c r="F2" s="54"/>
      <c r="G2" s="55"/>
    </row>
    <row r="3" spans="1:8" x14ac:dyDescent="0.2">
      <c r="A3" s="56" t="s">
        <v>382</v>
      </c>
      <c r="B3" s="57" t="s">
        <v>383</v>
      </c>
      <c r="C3" s="56" t="s">
        <v>384</v>
      </c>
      <c r="D3" s="58">
        <v>1</v>
      </c>
      <c r="E3" s="53"/>
      <c r="F3" s="54"/>
      <c r="G3" s="55"/>
    </row>
    <row r="4" spans="1:8" ht="13.5" customHeight="1" x14ac:dyDescent="0.2">
      <c r="A4" s="50"/>
      <c r="B4" s="50"/>
      <c r="C4" s="50"/>
      <c r="D4" s="52"/>
      <c r="E4" s="53"/>
      <c r="F4" s="54"/>
      <c r="G4" s="55"/>
    </row>
    <row r="5" spans="1:8" ht="3.75" customHeight="1" thickBot="1" x14ac:dyDescent="0.25">
      <c r="A5" s="33"/>
      <c r="B5" s="33"/>
      <c r="C5" s="33"/>
      <c r="D5" s="33"/>
      <c r="E5" s="31"/>
      <c r="F5" s="32"/>
      <c r="G5" s="30"/>
    </row>
    <row r="6" spans="1:8" ht="12.75" customHeight="1" x14ac:dyDescent="0.2">
      <c r="A6" s="336" t="s">
        <v>385</v>
      </c>
      <c r="B6" s="337"/>
      <c r="C6" s="337"/>
      <c r="D6" s="337"/>
      <c r="E6" s="337"/>
      <c r="F6" s="337"/>
      <c r="G6" s="338"/>
    </row>
    <row r="7" spans="1:8" ht="51.75" customHeight="1" thickBot="1" x14ac:dyDescent="0.25">
      <c r="A7" s="339"/>
      <c r="B7" s="340"/>
      <c r="C7" s="340"/>
      <c r="D7" s="340"/>
      <c r="E7" s="340"/>
      <c r="F7" s="340"/>
      <c r="G7" s="341"/>
    </row>
    <row r="8" spans="1:8" ht="12.75" customHeight="1" x14ac:dyDescent="0.2">
      <c r="A8" s="333" t="s">
        <v>250</v>
      </c>
      <c r="B8" s="334"/>
      <c r="C8" s="334"/>
      <c r="D8" s="334"/>
      <c r="E8" s="334"/>
      <c r="F8" s="334"/>
      <c r="G8" s="335"/>
    </row>
    <row r="9" spans="1:8" ht="30" customHeight="1" thickBot="1" x14ac:dyDescent="0.25">
      <c r="A9" s="59" t="s">
        <v>359</v>
      </c>
      <c r="B9" s="60" t="s">
        <v>251</v>
      </c>
      <c r="C9" s="61" t="s">
        <v>252</v>
      </c>
      <c r="D9" s="61" t="s">
        <v>33</v>
      </c>
      <c r="E9" s="62" t="s">
        <v>254</v>
      </c>
      <c r="F9" s="62" t="s">
        <v>253</v>
      </c>
      <c r="G9" s="62" t="s">
        <v>255</v>
      </c>
    </row>
    <row r="10" spans="1:8" ht="13.5" thickBot="1" x14ac:dyDescent="0.25">
      <c r="A10" s="63">
        <v>1</v>
      </c>
      <c r="B10" s="63">
        <v>1</v>
      </c>
      <c r="C10" s="63" t="s">
        <v>0</v>
      </c>
      <c r="D10" s="63" t="s">
        <v>1</v>
      </c>
      <c r="E10" s="64" t="s">
        <v>2</v>
      </c>
      <c r="F10" s="65"/>
      <c r="G10" s="66"/>
      <c r="H10" s="13"/>
    </row>
    <row r="11" spans="1:8" ht="12" customHeight="1" x14ac:dyDescent="0.2">
      <c r="A11" s="68" t="s">
        <v>3</v>
      </c>
      <c r="B11" s="68" t="s">
        <v>3</v>
      </c>
      <c r="C11" s="69" t="s">
        <v>4</v>
      </c>
      <c r="D11" s="68" t="s">
        <v>1</v>
      </c>
      <c r="E11" s="70" t="s">
        <v>2</v>
      </c>
      <c r="F11" s="71"/>
      <c r="G11" s="72"/>
    </row>
    <row r="12" spans="1:8" s="15" customFormat="1" ht="12" customHeight="1" x14ac:dyDescent="0.2">
      <c r="A12" s="35">
        <v>15930</v>
      </c>
      <c r="B12" s="35" t="s">
        <v>5</v>
      </c>
      <c r="C12" s="46" t="s">
        <v>394</v>
      </c>
      <c r="D12" s="35" t="s">
        <v>23</v>
      </c>
      <c r="E12" s="36">
        <v>1</v>
      </c>
      <c r="F12" s="40">
        <v>44248</v>
      </c>
      <c r="G12" s="40">
        <f>F12</f>
        <v>44248</v>
      </c>
    </row>
    <row r="13" spans="1:8" s="15" customFormat="1" x14ac:dyDescent="0.2">
      <c r="A13" s="207">
        <v>0</v>
      </c>
      <c r="B13" s="207" t="s">
        <v>260</v>
      </c>
      <c r="C13" s="208" t="s">
        <v>261</v>
      </c>
      <c r="D13" s="35" t="s">
        <v>33</v>
      </c>
      <c r="E13" s="209">
        <v>1</v>
      </c>
      <c r="F13" s="210">
        <v>8263</v>
      </c>
      <c r="G13" s="40">
        <f t="shared" ref="G13:G16" si="0">F13</f>
        <v>8263</v>
      </c>
    </row>
    <row r="14" spans="1:8" s="15" customFormat="1" x14ac:dyDescent="0.2">
      <c r="A14" s="35">
        <v>11319</v>
      </c>
      <c r="B14" s="35" t="s">
        <v>6</v>
      </c>
      <c r="C14" s="46" t="s">
        <v>507</v>
      </c>
      <c r="D14" s="35" t="s">
        <v>10</v>
      </c>
      <c r="E14" s="36">
        <v>1</v>
      </c>
      <c r="F14" s="40">
        <v>13633.26</v>
      </c>
      <c r="G14" s="40">
        <f t="shared" si="0"/>
        <v>13633.26</v>
      </c>
    </row>
    <row r="15" spans="1:8" s="15" customFormat="1" ht="14.45" customHeight="1" x14ac:dyDescent="0.2">
      <c r="A15" s="207">
        <v>11373</v>
      </c>
      <c r="B15" s="207" t="s">
        <v>8</v>
      </c>
      <c r="C15" s="46" t="s">
        <v>7</v>
      </c>
      <c r="D15" s="35" t="s">
        <v>10</v>
      </c>
      <c r="E15" s="36">
        <v>1</v>
      </c>
      <c r="F15" s="40">
        <v>13486.76</v>
      </c>
      <c r="G15" s="40">
        <f t="shared" si="0"/>
        <v>13486.76</v>
      </c>
    </row>
    <row r="16" spans="1:8" s="15" customFormat="1" x14ac:dyDescent="0.2">
      <c r="A16" s="35">
        <v>11192</v>
      </c>
      <c r="B16" s="35" t="s">
        <v>9</v>
      </c>
      <c r="C16" s="46" t="s">
        <v>358</v>
      </c>
      <c r="D16" s="35" t="s">
        <v>10</v>
      </c>
      <c r="E16" s="36">
        <v>1</v>
      </c>
      <c r="F16" s="40">
        <v>241.57</v>
      </c>
      <c r="G16" s="40">
        <f t="shared" si="0"/>
        <v>241.57</v>
      </c>
    </row>
    <row r="17" spans="1:7" s="15" customFormat="1" x14ac:dyDescent="0.2">
      <c r="A17" s="207">
        <v>10666</v>
      </c>
      <c r="B17" s="207" t="s">
        <v>11</v>
      </c>
      <c r="C17" s="46" t="s">
        <v>12</v>
      </c>
      <c r="D17" s="35" t="s">
        <v>10</v>
      </c>
      <c r="E17" s="36">
        <v>1</v>
      </c>
      <c r="F17" s="40">
        <v>6441.2</v>
      </c>
      <c r="G17" s="40">
        <f>F17</f>
        <v>6441.2</v>
      </c>
    </row>
    <row r="18" spans="1:7" s="3" customFormat="1" x14ac:dyDescent="0.2">
      <c r="A18" s="68" t="s">
        <v>13</v>
      </c>
      <c r="B18" s="68" t="s">
        <v>13</v>
      </c>
      <c r="C18" s="69" t="s">
        <v>14</v>
      </c>
      <c r="D18" s="68" t="s">
        <v>1</v>
      </c>
      <c r="E18" s="70" t="s">
        <v>2</v>
      </c>
      <c r="F18" s="70" t="s">
        <v>2</v>
      </c>
      <c r="G18" s="70" t="s">
        <v>2</v>
      </c>
    </row>
    <row r="19" spans="1:7" s="15" customFormat="1" x14ac:dyDescent="0.2">
      <c r="A19" s="35">
        <v>10149</v>
      </c>
      <c r="B19" s="35" t="s">
        <v>15</v>
      </c>
      <c r="C19" s="46" t="s">
        <v>18</v>
      </c>
      <c r="D19" s="35" t="s">
        <v>10</v>
      </c>
      <c r="E19" s="36">
        <v>1</v>
      </c>
      <c r="F19" s="40">
        <v>19812.96</v>
      </c>
      <c r="G19" s="40">
        <f t="shared" ref="G19:G76" si="1">F19</f>
        <v>19812.96</v>
      </c>
    </row>
    <row r="20" spans="1:7" s="15" customFormat="1" x14ac:dyDescent="0.2">
      <c r="A20" s="86" t="s">
        <v>395</v>
      </c>
      <c r="B20" s="35" t="s">
        <v>16</v>
      </c>
      <c r="C20" s="46" t="s">
        <v>508</v>
      </c>
      <c r="D20" s="35" t="s">
        <v>23</v>
      </c>
      <c r="E20" s="36">
        <v>1</v>
      </c>
      <c r="F20" s="40">
        <v>255344.88</v>
      </c>
      <c r="G20" s="40">
        <f t="shared" si="1"/>
        <v>255344.88</v>
      </c>
    </row>
    <row r="21" spans="1:7" s="15" customFormat="1" ht="13.5" customHeight="1" x14ac:dyDescent="0.2">
      <c r="A21" s="35">
        <v>10746</v>
      </c>
      <c r="B21" s="35" t="s">
        <v>297</v>
      </c>
      <c r="C21" s="46" t="s">
        <v>242</v>
      </c>
      <c r="D21" s="35" t="s">
        <v>10</v>
      </c>
      <c r="E21" s="36">
        <v>1</v>
      </c>
      <c r="F21" s="40">
        <v>169405.67</v>
      </c>
      <c r="G21" s="40">
        <f t="shared" si="1"/>
        <v>169405.67</v>
      </c>
    </row>
    <row r="22" spans="1:7" s="15" customFormat="1" x14ac:dyDescent="0.2">
      <c r="A22" s="35">
        <v>10002</v>
      </c>
      <c r="B22" s="35" t="s">
        <v>298</v>
      </c>
      <c r="C22" s="46" t="s">
        <v>19</v>
      </c>
      <c r="D22" s="35" t="s">
        <v>35</v>
      </c>
      <c r="E22" s="36">
        <v>1</v>
      </c>
      <c r="F22" s="40">
        <v>16461.02</v>
      </c>
      <c r="G22" s="40">
        <f t="shared" si="1"/>
        <v>16461.02</v>
      </c>
    </row>
    <row r="23" spans="1:7" s="15" customFormat="1" x14ac:dyDescent="0.2">
      <c r="A23" s="35">
        <v>10771</v>
      </c>
      <c r="B23" s="35" t="s">
        <v>17</v>
      </c>
      <c r="C23" s="46" t="s">
        <v>20</v>
      </c>
      <c r="D23" s="35" t="s">
        <v>35</v>
      </c>
      <c r="E23" s="36">
        <v>1</v>
      </c>
      <c r="F23" s="40">
        <v>13553.21</v>
      </c>
      <c r="G23" s="40">
        <f t="shared" si="1"/>
        <v>13553.21</v>
      </c>
    </row>
    <row r="24" spans="1:7" s="15" customFormat="1" x14ac:dyDescent="0.2">
      <c r="A24" s="35">
        <v>11390</v>
      </c>
      <c r="B24" s="35" t="s">
        <v>299</v>
      </c>
      <c r="C24" s="46" t="s">
        <v>21</v>
      </c>
      <c r="D24" s="35" t="s">
        <v>35</v>
      </c>
      <c r="E24" s="36">
        <v>1</v>
      </c>
      <c r="F24" s="40">
        <v>53533.63</v>
      </c>
      <c r="G24" s="40">
        <f t="shared" si="1"/>
        <v>53533.63</v>
      </c>
    </row>
    <row r="25" spans="1:7" s="15" customFormat="1" x14ac:dyDescent="0.2">
      <c r="A25" s="35">
        <v>11389</v>
      </c>
      <c r="B25" s="35" t="s">
        <v>300</v>
      </c>
      <c r="C25" s="46" t="s">
        <v>22</v>
      </c>
      <c r="D25" s="35" t="s">
        <v>35</v>
      </c>
      <c r="E25" s="36">
        <v>1</v>
      </c>
      <c r="F25" s="40">
        <v>29608.799999999999</v>
      </c>
      <c r="G25" s="40">
        <f t="shared" si="1"/>
        <v>29608.799999999999</v>
      </c>
    </row>
    <row r="26" spans="1:7" s="15" customFormat="1" x14ac:dyDescent="0.2">
      <c r="A26" s="35">
        <v>12838</v>
      </c>
      <c r="B26" s="35" t="s">
        <v>301</v>
      </c>
      <c r="C26" s="46" t="s">
        <v>24</v>
      </c>
      <c r="D26" s="35" t="s">
        <v>35</v>
      </c>
      <c r="E26" s="36">
        <v>1</v>
      </c>
      <c r="F26" s="40">
        <v>26496.22</v>
      </c>
      <c r="G26" s="40">
        <f t="shared" si="1"/>
        <v>26496.22</v>
      </c>
    </row>
    <row r="27" spans="1:7" s="16" customFormat="1" x14ac:dyDescent="0.2">
      <c r="A27" s="35">
        <v>10209</v>
      </c>
      <c r="B27" s="35" t="s">
        <v>375</v>
      </c>
      <c r="C27" s="46" t="s">
        <v>25</v>
      </c>
      <c r="D27" s="35" t="s">
        <v>10</v>
      </c>
      <c r="E27" s="36">
        <v>1</v>
      </c>
      <c r="F27" s="40">
        <v>11394.64</v>
      </c>
      <c r="G27" s="40">
        <f t="shared" si="1"/>
        <v>11394.64</v>
      </c>
    </row>
    <row r="28" spans="1:7" x14ac:dyDescent="0.2">
      <c r="A28" s="68" t="s">
        <v>26</v>
      </c>
      <c r="B28" s="68" t="s">
        <v>26</v>
      </c>
      <c r="C28" s="69" t="s">
        <v>27</v>
      </c>
      <c r="D28" s="68" t="s">
        <v>1</v>
      </c>
      <c r="E28" s="70" t="s">
        <v>2</v>
      </c>
      <c r="F28" s="70" t="s">
        <v>2</v>
      </c>
      <c r="G28" s="70" t="s">
        <v>2</v>
      </c>
    </row>
    <row r="29" spans="1:7" s="16" customFormat="1" ht="11.25" customHeight="1" x14ac:dyDescent="0.2">
      <c r="A29" s="35">
        <v>11439</v>
      </c>
      <c r="B29" s="35" t="s">
        <v>302</v>
      </c>
      <c r="C29" s="46" t="s">
        <v>28</v>
      </c>
      <c r="D29" s="35" t="s">
        <v>35</v>
      </c>
      <c r="E29" s="36">
        <v>1</v>
      </c>
      <c r="F29" s="40">
        <v>4333.93</v>
      </c>
      <c r="G29" s="40">
        <f t="shared" si="1"/>
        <v>4333.93</v>
      </c>
    </row>
    <row r="30" spans="1:7" ht="11.25" customHeight="1" x14ac:dyDescent="0.2">
      <c r="A30" s="68">
        <v>1.4</v>
      </c>
      <c r="B30" s="68">
        <v>1.4</v>
      </c>
      <c r="C30" s="69" t="s">
        <v>30</v>
      </c>
      <c r="D30" s="68" t="s">
        <v>1</v>
      </c>
      <c r="E30" s="70" t="s">
        <v>2</v>
      </c>
      <c r="F30" s="70" t="s">
        <v>2</v>
      </c>
      <c r="G30" s="70" t="s">
        <v>2</v>
      </c>
    </row>
    <row r="31" spans="1:7" s="15" customFormat="1" ht="11.25" customHeight="1" x14ac:dyDescent="0.2">
      <c r="A31" s="35">
        <v>12408</v>
      </c>
      <c r="B31" s="35" t="s">
        <v>31</v>
      </c>
      <c r="C31" s="46" t="s">
        <v>32</v>
      </c>
      <c r="D31" s="35" t="s">
        <v>33</v>
      </c>
      <c r="E31" s="36">
        <v>1</v>
      </c>
      <c r="F31" s="40">
        <v>451227.85</v>
      </c>
      <c r="G31" s="40">
        <f t="shared" si="1"/>
        <v>451227.85</v>
      </c>
    </row>
    <row r="32" spans="1:7" s="15" customFormat="1" x14ac:dyDescent="0.2">
      <c r="A32" s="35">
        <v>15961</v>
      </c>
      <c r="B32" s="35" t="s">
        <v>34</v>
      </c>
      <c r="C32" s="46" t="s">
        <v>243</v>
      </c>
      <c r="D32" s="35" t="s">
        <v>33</v>
      </c>
      <c r="E32" s="36">
        <v>1</v>
      </c>
      <c r="F32" s="40">
        <v>229129.62</v>
      </c>
      <c r="G32" s="40">
        <f t="shared" si="1"/>
        <v>229129.62</v>
      </c>
    </row>
    <row r="33" spans="1:7" s="15" customFormat="1" x14ac:dyDescent="0.2">
      <c r="A33" s="35">
        <v>15807</v>
      </c>
      <c r="B33" s="35" t="s">
        <v>289</v>
      </c>
      <c r="C33" s="46" t="s">
        <v>37</v>
      </c>
      <c r="D33" s="35" t="s">
        <v>33</v>
      </c>
      <c r="E33" s="36">
        <v>1</v>
      </c>
      <c r="F33" s="40">
        <v>126794.77</v>
      </c>
      <c r="G33" s="40">
        <f t="shared" si="1"/>
        <v>126794.77</v>
      </c>
    </row>
    <row r="34" spans="1:7" s="15" customFormat="1" x14ac:dyDescent="0.2">
      <c r="A34" s="35">
        <v>10343</v>
      </c>
      <c r="B34" s="35" t="s">
        <v>290</v>
      </c>
      <c r="C34" s="46" t="s">
        <v>39</v>
      </c>
      <c r="D34" s="35" t="s">
        <v>57</v>
      </c>
      <c r="E34" s="36">
        <v>1</v>
      </c>
      <c r="F34" s="40">
        <v>135745.65</v>
      </c>
      <c r="G34" s="40">
        <f t="shared" si="1"/>
        <v>135745.65</v>
      </c>
    </row>
    <row r="35" spans="1:7" s="15" customFormat="1" ht="14.25" customHeight="1" x14ac:dyDescent="0.2">
      <c r="A35" s="35">
        <v>10242</v>
      </c>
      <c r="B35" s="35" t="s">
        <v>291</v>
      </c>
      <c r="C35" s="46" t="s">
        <v>41</v>
      </c>
      <c r="D35" s="35" t="s">
        <v>57</v>
      </c>
      <c r="E35" s="36">
        <v>1</v>
      </c>
      <c r="F35" s="40">
        <v>521132.45</v>
      </c>
      <c r="G35" s="40">
        <f t="shared" si="1"/>
        <v>521132.45</v>
      </c>
    </row>
    <row r="36" spans="1:7" s="15" customFormat="1" x14ac:dyDescent="0.2">
      <c r="A36" s="35">
        <v>11595</v>
      </c>
      <c r="B36" s="35" t="s">
        <v>292</v>
      </c>
      <c r="C36" s="46" t="s">
        <v>43</v>
      </c>
      <c r="D36" s="35" t="s">
        <v>23</v>
      </c>
      <c r="E36" s="36">
        <v>1</v>
      </c>
      <c r="F36" s="40">
        <v>137575.57</v>
      </c>
      <c r="G36" s="40">
        <f t="shared" si="1"/>
        <v>137575.57</v>
      </c>
    </row>
    <row r="37" spans="1:7" s="15" customFormat="1" x14ac:dyDescent="0.2">
      <c r="A37" s="35">
        <v>10433</v>
      </c>
      <c r="B37" s="35" t="s">
        <v>36</v>
      </c>
      <c r="C37" s="46" t="s">
        <v>44</v>
      </c>
      <c r="D37" s="35" t="s">
        <v>10</v>
      </c>
      <c r="E37" s="36">
        <v>1</v>
      </c>
      <c r="F37" s="40">
        <v>13270.62</v>
      </c>
      <c r="G37" s="40">
        <f t="shared" si="1"/>
        <v>13270.62</v>
      </c>
    </row>
    <row r="38" spans="1:7" s="15" customFormat="1" x14ac:dyDescent="0.2">
      <c r="A38" s="35">
        <v>10860</v>
      </c>
      <c r="B38" s="35" t="s">
        <v>38</v>
      </c>
      <c r="C38" s="46" t="s">
        <v>45</v>
      </c>
      <c r="D38" s="35" t="s">
        <v>33</v>
      </c>
      <c r="E38" s="36">
        <v>1</v>
      </c>
      <c r="F38" s="40">
        <v>37284.99</v>
      </c>
      <c r="G38" s="40">
        <f t="shared" si="1"/>
        <v>37284.99</v>
      </c>
    </row>
    <row r="39" spans="1:7" s="15" customFormat="1" x14ac:dyDescent="0.2">
      <c r="A39" s="35">
        <v>10240</v>
      </c>
      <c r="B39" s="35" t="s">
        <v>40</v>
      </c>
      <c r="C39" s="46" t="s">
        <v>46</v>
      </c>
      <c r="D39" s="35" t="s">
        <v>57</v>
      </c>
      <c r="E39" s="36">
        <v>1</v>
      </c>
      <c r="F39" s="40">
        <v>72469.929999999993</v>
      </c>
      <c r="G39" s="40">
        <f t="shared" si="1"/>
        <v>72469.929999999993</v>
      </c>
    </row>
    <row r="40" spans="1:7" s="15" customFormat="1" x14ac:dyDescent="0.2">
      <c r="A40" s="35">
        <v>10305</v>
      </c>
      <c r="B40" s="35" t="s">
        <v>42</v>
      </c>
      <c r="C40" s="46" t="s">
        <v>47</v>
      </c>
      <c r="D40" s="35" t="s">
        <v>10</v>
      </c>
      <c r="E40" s="36">
        <v>1</v>
      </c>
      <c r="F40" s="41">
        <v>11382.43</v>
      </c>
      <c r="G40" s="40">
        <f t="shared" si="1"/>
        <v>11382.43</v>
      </c>
    </row>
    <row r="41" spans="1:7" s="15" customFormat="1" ht="13.5" customHeight="1" x14ac:dyDescent="0.2">
      <c r="A41" s="35">
        <v>10016</v>
      </c>
      <c r="B41" s="35" t="s">
        <v>293</v>
      </c>
      <c r="C41" s="46" t="s">
        <v>48</v>
      </c>
      <c r="D41" s="35" t="s">
        <v>35</v>
      </c>
      <c r="E41" s="36">
        <v>1</v>
      </c>
      <c r="F41" s="41">
        <v>10475.530000000001</v>
      </c>
      <c r="G41" s="40">
        <f t="shared" si="1"/>
        <v>10475.530000000001</v>
      </c>
    </row>
    <row r="42" spans="1:7" s="15" customFormat="1" x14ac:dyDescent="0.2">
      <c r="A42" s="35">
        <v>10241</v>
      </c>
      <c r="B42" s="35" t="s">
        <v>294</v>
      </c>
      <c r="C42" s="46" t="s">
        <v>49</v>
      </c>
      <c r="D42" s="35" t="s">
        <v>57</v>
      </c>
      <c r="E42" s="36">
        <v>1</v>
      </c>
      <c r="F42" s="41">
        <v>242328.89</v>
      </c>
      <c r="G42" s="40">
        <f t="shared" si="1"/>
        <v>242328.89</v>
      </c>
    </row>
    <row r="43" spans="1:7" s="15" customFormat="1" x14ac:dyDescent="0.2">
      <c r="A43" s="35">
        <v>11106</v>
      </c>
      <c r="B43" s="35" t="s">
        <v>295</v>
      </c>
      <c r="C43" s="46" t="s">
        <v>50</v>
      </c>
      <c r="D43" s="35" t="s">
        <v>33</v>
      </c>
      <c r="E43" s="36">
        <v>1</v>
      </c>
      <c r="F43" s="41">
        <v>9933.1</v>
      </c>
      <c r="G43" s="40">
        <f t="shared" si="1"/>
        <v>9933.1</v>
      </c>
    </row>
    <row r="44" spans="1:7" x14ac:dyDescent="0.2">
      <c r="A44" s="68" t="s">
        <v>54</v>
      </c>
      <c r="B44" s="68" t="s">
        <v>54</v>
      </c>
      <c r="C44" s="69" t="s">
        <v>55</v>
      </c>
      <c r="D44" s="68" t="s">
        <v>1</v>
      </c>
      <c r="E44" s="70" t="s">
        <v>2</v>
      </c>
      <c r="F44" s="70" t="s">
        <v>2</v>
      </c>
      <c r="G44" s="70" t="s">
        <v>2</v>
      </c>
    </row>
    <row r="45" spans="1:7" s="15" customFormat="1" x14ac:dyDescent="0.2">
      <c r="A45" s="35">
        <v>15418</v>
      </c>
      <c r="B45" s="35" t="s">
        <v>303</v>
      </c>
      <c r="C45" s="46" t="s">
        <v>56</v>
      </c>
      <c r="D45" s="35" t="s">
        <v>57</v>
      </c>
      <c r="E45" s="36">
        <v>1</v>
      </c>
      <c r="F45" s="41">
        <v>376997.71</v>
      </c>
      <c r="G45" s="40">
        <f t="shared" si="1"/>
        <v>376997.71</v>
      </c>
    </row>
    <row r="46" spans="1:7" s="15" customFormat="1" x14ac:dyDescent="0.2">
      <c r="A46" s="35">
        <v>11509</v>
      </c>
      <c r="B46" s="35" t="s">
        <v>304</v>
      </c>
      <c r="C46" s="46" t="s">
        <v>58</v>
      </c>
      <c r="D46" s="35" t="s">
        <v>33</v>
      </c>
      <c r="E46" s="36">
        <v>1</v>
      </c>
      <c r="F46" s="41">
        <v>5332519.71</v>
      </c>
      <c r="G46" s="40">
        <f t="shared" si="1"/>
        <v>5332519.71</v>
      </c>
    </row>
    <row r="47" spans="1:7" s="3" customFormat="1" x14ac:dyDescent="0.2">
      <c r="A47" s="63">
        <v>2</v>
      </c>
      <c r="B47" s="63">
        <v>2</v>
      </c>
      <c r="C47" s="67" t="s">
        <v>59</v>
      </c>
      <c r="D47" s="63" t="s">
        <v>1</v>
      </c>
      <c r="E47" s="64" t="s">
        <v>2</v>
      </c>
      <c r="F47" s="64" t="s">
        <v>2</v>
      </c>
      <c r="G47" s="64" t="s">
        <v>2</v>
      </c>
    </row>
    <row r="48" spans="1:7" x14ac:dyDescent="0.2">
      <c r="A48" s="68" t="s">
        <v>60</v>
      </c>
      <c r="B48" s="68" t="s">
        <v>60</v>
      </c>
      <c r="C48" s="69" t="s">
        <v>61</v>
      </c>
      <c r="D48" s="68" t="s">
        <v>1</v>
      </c>
      <c r="E48" s="70" t="s">
        <v>2</v>
      </c>
      <c r="F48" s="70" t="s">
        <v>2</v>
      </c>
      <c r="G48" s="70" t="s">
        <v>2</v>
      </c>
    </row>
    <row r="49" spans="1:7" s="15" customFormat="1" x14ac:dyDescent="0.2">
      <c r="A49" s="35">
        <v>10093</v>
      </c>
      <c r="B49" s="35" t="s">
        <v>62</v>
      </c>
      <c r="C49" s="46" t="s">
        <v>63</v>
      </c>
      <c r="D49" s="35" t="s">
        <v>23</v>
      </c>
      <c r="E49" s="36">
        <v>1</v>
      </c>
      <c r="F49" s="41">
        <v>83433.63</v>
      </c>
      <c r="G49" s="40">
        <f t="shared" si="1"/>
        <v>83433.63</v>
      </c>
    </row>
    <row r="50" spans="1:7" s="16" customFormat="1" x14ac:dyDescent="0.2">
      <c r="A50" s="35">
        <v>16829</v>
      </c>
      <c r="B50" s="35" t="s">
        <v>305</v>
      </c>
      <c r="C50" s="46" t="s">
        <v>396</v>
      </c>
      <c r="D50" s="35" t="s">
        <v>23</v>
      </c>
      <c r="E50" s="36">
        <v>1</v>
      </c>
      <c r="F50" s="41">
        <v>64085.43</v>
      </c>
      <c r="G50" s="40">
        <f t="shared" si="1"/>
        <v>64085.43</v>
      </c>
    </row>
    <row r="51" spans="1:7" x14ac:dyDescent="0.2">
      <c r="A51" s="68" t="s">
        <v>64</v>
      </c>
      <c r="B51" s="68" t="s">
        <v>64</v>
      </c>
      <c r="C51" s="69" t="s">
        <v>65</v>
      </c>
      <c r="D51" s="68" t="s">
        <v>1</v>
      </c>
      <c r="E51" s="70"/>
      <c r="F51" s="70"/>
      <c r="G51" s="70"/>
    </row>
    <row r="52" spans="1:7" s="15" customFormat="1" x14ac:dyDescent="0.2">
      <c r="A52" s="35">
        <v>13061</v>
      </c>
      <c r="B52" s="35" t="s">
        <v>66</v>
      </c>
      <c r="C52" s="46" t="s">
        <v>67</v>
      </c>
      <c r="D52" s="35" t="s">
        <v>10</v>
      </c>
      <c r="E52" s="36">
        <v>1</v>
      </c>
      <c r="F52" s="41">
        <v>28529.45</v>
      </c>
      <c r="G52" s="40">
        <f t="shared" si="1"/>
        <v>28529.45</v>
      </c>
    </row>
    <row r="53" spans="1:7" s="16" customFormat="1" x14ac:dyDescent="0.2">
      <c r="A53" s="35">
        <v>10919</v>
      </c>
      <c r="B53" s="35" t="s">
        <v>68</v>
      </c>
      <c r="C53" s="46" t="s">
        <v>72</v>
      </c>
      <c r="D53" s="35" t="s">
        <v>23</v>
      </c>
      <c r="E53" s="36">
        <v>1</v>
      </c>
      <c r="F53" s="41">
        <v>32693.599999999999</v>
      </c>
      <c r="G53" s="40">
        <f t="shared" si="1"/>
        <v>32693.599999999999</v>
      </c>
    </row>
    <row r="54" spans="1:7" x14ac:dyDescent="0.2">
      <c r="A54" s="68" t="s">
        <v>69</v>
      </c>
      <c r="B54" s="68" t="s">
        <v>69</v>
      </c>
      <c r="C54" s="69" t="s">
        <v>70</v>
      </c>
      <c r="D54" s="68" t="s">
        <v>1</v>
      </c>
      <c r="E54" s="70"/>
      <c r="F54" s="70"/>
      <c r="G54" s="70"/>
    </row>
    <row r="55" spans="1:7" s="16" customFormat="1" x14ac:dyDescent="0.2">
      <c r="A55" s="35">
        <v>11173</v>
      </c>
      <c r="B55" s="35" t="s">
        <v>71</v>
      </c>
      <c r="C55" s="46" t="s">
        <v>73</v>
      </c>
      <c r="D55" s="35" t="s">
        <v>10</v>
      </c>
      <c r="E55" s="36">
        <v>1</v>
      </c>
      <c r="F55" s="41">
        <v>34783.120000000003</v>
      </c>
      <c r="G55" s="40">
        <f t="shared" si="1"/>
        <v>34783.120000000003</v>
      </c>
    </row>
    <row r="56" spans="1:7" s="15" customFormat="1" x14ac:dyDescent="0.2">
      <c r="A56" s="35">
        <v>17421</v>
      </c>
      <c r="B56" s="35" t="s">
        <v>306</v>
      </c>
      <c r="C56" s="46" t="s">
        <v>74</v>
      </c>
      <c r="D56" s="35" t="s">
        <v>33</v>
      </c>
      <c r="E56" s="36">
        <v>1</v>
      </c>
      <c r="F56" s="41">
        <v>64159.11</v>
      </c>
      <c r="G56" s="40">
        <f t="shared" si="1"/>
        <v>64159.11</v>
      </c>
    </row>
    <row r="57" spans="1:7" x14ac:dyDescent="0.2">
      <c r="A57" s="68" t="s">
        <v>75</v>
      </c>
      <c r="B57" s="68" t="s">
        <v>75</v>
      </c>
      <c r="C57" s="69" t="s">
        <v>76</v>
      </c>
      <c r="D57" s="68" t="s">
        <v>1</v>
      </c>
      <c r="E57" s="70"/>
      <c r="F57" s="70"/>
      <c r="G57" s="70"/>
    </row>
    <row r="58" spans="1:7" s="15" customFormat="1" x14ac:dyDescent="0.2">
      <c r="A58" s="35">
        <v>12538</v>
      </c>
      <c r="B58" s="35" t="s">
        <v>307</v>
      </c>
      <c r="C58" s="46" t="s">
        <v>79</v>
      </c>
      <c r="D58" s="35" t="s">
        <v>23</v>
      </c>
      <c r="E58" s="36">
        <v>1</v>
      </c>
      <c r="F58" s="41">
        <v>21619.16</v>
      </c>
      <c r="G58" s="40">
        <f t="shared" si="1"/>
        <v>21619.16</v>
      </c>
    </row>
    <row r="59" spans="1:7" s="15" customFormat="1" x14ac:dyDescent="0.2">
      <c r="A59" s="35">
        <v>16837</v>
      </c>
      <c r="B59" s="35" t="s">
        <v>77</v>
      </c>
      <c r="C59" s="46" t="s">
        <v>81</v>
      </c>
      <c r="D59" s="35" t="s">
        <v>23</v>
      </c>
      <c r="E59" s="36">
        <v>1</v>
      </c>
      <c r="F59" s="41">
        <v>146808.65</v>
      </c>
      <c r="G59" s="40">
        <f t="shared" si="1"/>
        <v>146808.65</v>
      </c>
    </row>
    <row r="60" spans="1:7" s="15" customFormat="1" x14ac:dyDescent="0.2">
      <c r="A60" s="35">
        <v>17951</v>
      </c>
      <c r="B60" s="35" t="s">
        <v>78</v>
      </c>
      <c r="C60" s="46" t="s">
        <v>397</v>
      </c>
      <c r="D60" s="35" t="s">
        <v>23</v>
      </c>
      <c r="E60" s="36">
        <v>1</v>
      </c>
      <c r="F60" s="41">
        <v>109126.83</v>
      </c>
      <c r="G60" s="40">
        <f t="shared" si="1"/>
        <v>109126.83</v>
      </c>
    </row>
    <row r="61" spans="1:7" s="15" customFormat="1" x14ac:dyDescent="0.2">
      <c r="A61" s="35">
        <v>12500</v>
      </c>
      <c r="B61" s="35" t="s">
        <v>80</v>
      </c>
      <c r="C61" s="46" t="s">
        <v>84</v>
      </c>
      <c r="D61" s="35" t="s">
        <v>23</v>
      </c>
      <c r="E61" s="36">
        <v>1</v>
      </c>
      <c r="F61" s="41">
        <v>93852.98</v>
      </c>
      <c r="G61" s="40">
        <f t="shared" si="1"/>
        <v>93852.98</v>
      </c>
    </row>
    <row r="62" spans="1:7" s="15" customFormat="1" x14ac:dyDescent="0.2">
      <c r="A62" s="35">
        <v>10697</v>
      </c>
      <c r="B62" s="35" t="s">
        <v>82</v>
      </c>
      <c r="C62" s="46" t="s">
        <v>83</v>
      </c>
      <c r="D62" s="35" t="s">
        <v>23</v>
      </c>
      <c r="E62" s="36">
        <v>1</v>
      </c>
      <c r="F62" s="41">
        <v>148167.88</v>
      </c>
      <c r="G62" s="40">
        <f t="shared" si="1"/>
        <v>148167.88</v>
      </c>
    </row>
    <row r="63" spans="1:7" s="15" customFormat="1" x14ac:dyDescent="0.2">
      <c r="A63" s="35">
        <v>15944</v>
      </c>
      <c r="B63" s="35" t="s">
        <v>308</v>
      </c>
      <c r="C63" s="46" t="s">
        <v>509</v>
      </c>
      <c r="D63" s="35" t="s">
        <v>23</v>
      </c>
      <c r="E63" s="36">
        <v>1</v>
      </c>
      <c r="F63" s="41">
        <v>6405.68</v>
      </c>
      <c r="G63" s="40">
        <f t="shared" si="1"/>
        <v>6405.68</v>
      </c>
    </row>
    <row r="64" spans="1:7" x14ac:dyDescent="0.2">
      <c r="A64" s="63">
        <v>3</v>
      </c>
      <c r="B64" s="63">
        <v>3</v>
      </c>
      <c r="C64" s="67" t="s">
        <v>85</v>
      </c>
      <c r="D64" s="63" t="s">
        <v>1</v>
      </c>
      <c r="E64" s="64"/>
      <c r="F64" s="64"/>
      <c r="G64" s="64"/>
    </row>
    <row r="65" spans="1:7" x14ac:dyDescent="0.2">
      <c r="A65" s="68" t="s">
        <v>86</v>
      </c>
      <c r="B65" s="68" t="s">
        <v>86</v>
      </c>
      <c r="C65" s="69" t="s">
        <v>88</v>
      </c>
      <c r="D65" s="68" t="s">
        <v>1</v>
      </c>
      <c r="E65" s="70"/>
      <c r="F65" s="70"/>
      <c r="G65" s="70"/>
    </row>
    <row r="66" spans="1:7" s="16" customFormat="1" ht="11.25" customHeight="1" x14ac:dyDescent="0.2">
      <c r="A66" s="35">
        <v>11653</v>
      </c>
      <c r="B66" s="35" t="s">
        <v>309</v>
      </c>
      <c r="C66" s="46" t="s">
        <v>90</v>
      </c>
      <c r="D66" s="35" t="s">
        <v>10</v>
      </c>
      <c r="E66" s="36">
        <v>1</v>
      </c>
      <c r="F66" s="41">
        <v>21734.49</v>
      </c>
      <c r="G66" s="40">
        <f t="shared" si="1"/>
        <v>21734.49</v>
      </c>
    </row>
    <row r="67" spans="1:7" s="15" customFormat="1" ht="12" customHeight="1" x14ac:dyDescent="0.2">
      <c r="A67" s="35">
        <v>14015</v>
      </c>
      <c r="B67" s="35" t="s">
        <v>310</v>
      </c>
      <c r="C67" s="46" t="s">
        <v>89</v>
      </c>
      <c r="D67" s="35" t="s">
        <v>23</v>
      </c>
      <c r="E67" s="36">
        <v>1</v>
      </c>
      <c r="F67" s="41">
        <v>482861.54</v>
      </c>
      <c r="G67" s="40">
        <f t="shared" si="1"/>
        <v>482861.54</v>
      </c>
    </row>
    <row r="68" spans="1:7" ht="12" customHeight="1" x14ac:dyDescent="0.2">
      <c r="A68" s="68" t="s">
        <v>87</v>
      </c>
      <c r="B68" s="68" t="s">
        <v>87</v>
      </c>
      <c r="C68" s="69" t="s">
        <v>93</v>
      </c>
      <c r="D68" s="68" t="s">
        <v>1</v>
      </c>
      <c r="E68" s="70"/>
      <c r="F68" s="70"/>
      <c r="G68" s="70"/>
    </row>
    <row r="69" spans="1:7" s="15" customFormat="1" ht="12" customHeight="1" x14ac:dyDescent="0.2">
      <c r="A69" s="35">
        <v>10664</v>
      </c>
      <c r="B69" s="35" t="s">
        <v>313</v>
      </c>
      <c r="C69" s="46" t="s">
        <v>97</v>
      </c>
      <c r="D69" s="35" t="s">
        <v>23</v>
      </c>
      <c r="E69" s="36">
        <v>1</v>
      </c>
      <c r="F69" s="41">
        <v>993665.51</v>
      </c>
      <c r="G69" s="40">
        <f t="shared" si="1"/>
        <v>993665.51</v>
      </c>
    </row>
    <row r="70" spans="1:7" s="16" customFormat="1" x14ac:dyDescent="0.2">
      <c r="A70" s="35">
        <v>13078</v>
      </c>
      <c r="B70" s="35" t="s">
        <v>314</v>
      </c>
      <c r="C70" s="46" t="s">
        <v>96</v>
      </c>
      <c r="D70" s="35" t="s">
        <v>23</v>
      </c>
      <c r="E70" s="36">
        <v>1</v>
      </c>
      <c r="F70" s="41">
        <v>377369.55</v>
      </c>
      <c r="G70" s="40">
        <f t="shared" si="1"/>
        <v>377369.55</v>
      </c>
    </row>
    <row r="71" spans="1:7" x14ac:dyDescent="0.2">
      <c r="A71" s="68" t="s">
        <v>91</v>
      </c>
      <c r="B71" s="68" t="s">
        <v>91</v>
      </c>
      <c r="C71" s="69" t="s">
        <v>98</v>
      </c>
      <c r="D71" s="68" t="s">
        <v>1</v>
      </c>
      <c r="E71" s="70"/>
      <c r="F71" s="70"/>
      <c r="G71" s="70"/>
    </row>
    <row r="72" spans="1:7" s="15" customFormat="1" x14ac:dyDescent="0.2">
      <c r="A72" s="35">
        <v>11048</v>
      </c>
      <c r="B72" s="35" t="s">
        <v>315</v>
      </c>
      <c r="C72" s="46" t="s">
        <v>510</v>
      </c>
      <c r="D72" s="35" t="s">
        <v>10</v>
      </c>
      <c r="E72" s="36">
        <v>1</v>
      </c>
      <c r="F72" s="41">
        <v>73870.81</v>
      </c>
      <c r="G72" s="40">
        <f t="shared" si="1"/>
        <v>73870.81</v>
      </c>
    </row>
    <row r="73" spans="1:7" s="15" customFormat="1" x14ac:dyDescent="0.2">
      <c r="A73" s="35">
        <v>11291</v>
      </c>
      <c r="B73" s="35" t="s">
        <v>316</v>
      </c>
      <c r="C73" s="46" t="s">
        <v>99</v>
      </c>
      <c r="D73" s="35" t="s">
        <v>10</v>
      </c>
      <c r="E73" s="36">
        <v>1</v>
      </c>
      <c r="F73" s="41">
        <v>26639.43</v>
      </c>
      <c r="G73" s="40">
        <f t="shared" si="1"/>
        <v>26639.43</v>
      </c>
    </row>
    <row r="74" spans="1:7" x14ac:dyDescent="0.2">
      <c r="A74" s="68" t="s">
        <v>92</v>
      </c>
      <c r="B74" s="68" t="s">
        <v>92</v>
      </c>
      <c r="C74" s="69" t="s">
        <v>100</v>
      </c>
      <c r="D74" s="68" t="s">
        <v>1</v>
      </c>
      <c r="E74" s="70"/>
      <c r="F74" s="70"/>
      <c r="G74" s="70"/>
    </row>
    <row r="75" spans="1:7" s="15" customFormat="1" x14ac:dyDescent="0.2">
      <c r="A75" s="35">
        <v>11024</v>
      </c>
      <c r="B75" s="35" t="s">
        <v>311</v>
      </c>
      <c r="C75" s="46" t="s">
        <v>101</v>
      </c>
      <c r="D75" s="35" t="s">
        <v>102</v>
      </c>
      <c r="E75" s="36">
        <v>1</v>
      </c>
      <c r="F75" s="41">
        <v>6650.73</v>
      </c>
      <c r="G75" s="40">
        <f t="shared" si="1"/>
        <v>6650.73</v>
      </c>
    </row>
    <row r="76" spans="1:7" s="15" customFormat="1" x14ac:dyDescent="0.2">
      <c r="A76" s="35">
        <v>12626</v>
      </c>
      <c r="B76" s="35" t="s">
        <v>312</v>
      </c>
      <c r="C76" s="46" t="s">
        <v>236</v>
      </c>
      <c r="D76" s="35" t="s">
        <v>35</v>
      </c>
      <c r="E76" s="36">
        <v>1</v>
      </c>
      <c r="F76" s="41">
        <v>50866.48</v>
      </c>
      <c r="G76" s="40">
        <f t="shared" si="1"/>
        <v>50866.48</v>
      </c>
    </row>
    <row r="77" spans="1:7" s="15" customFormat="1" x14ac:dyDescent="0.2">
      <c r="A77" s="35">
        <v>12167</v>
      </c>
      <c r="B77" s="35" t="s">
        <v>312</v>
      </c>
      <c r="C77" s="46" t="s">
        <v>235</v>
      </c>
      <c r="D77" s="35" t="s">
        <v>35</v>
      </c>
      <c r="E77" s="36">
        <v>1</v>
      </c>
      <c r="F77" s="41">
        <v>334376.65000000002</v>
      </c>
      <c r="G77" s="40">
        <f t="shared" ref="G77:G140" si="2">F77</f>
        <v>334376.65000000002</v>
      </c>
    </row>
    <row r="78" spans="1:7" s="16" customFormat="1" x14ac:dyDescent="0.2">
      <c r="A78" s="35">
        <v>10788</v>
      </c>
      <c r="B78" s="35" t="s">
        <v>317</v>
      </c>
      <c r="C78" s="46" t="s">
        <v>103</v>
      </c>
      <c r="D78" s="35" t="s">
        <v>102</v>
      </c>
      <c r="E78" s="36">
        <v>1</v>
      </c>
      <c r="F78" s="41">
        <v>7369.12</v>
      </c>
      <c r="G78" s="40">
        <f t="shared" si="2"/>
        <v>7369.12</v>
      </c>
    </row>
    <row r="79" spans="1:7" s="15" customFormat="1" x14ac:dyDescent="0.2">
      <c r="A79" s="35">
        <v>11774</v>
      </c>
      <c r="B79" s="35" t="s">
        <v>318</v>
      </c>
      <c r="C79" s="46" t="s">
        <v>398</v>
      </c>
      <c r="D79" s="35" t="s">
        <v>102</v>
      </c>
      <c r="E79" s="36">
        <v>1</v>
      </c>
      <c r="F79" s="41">
        <v>5017.3</v>
      </c>
      <c r="G79" s="40">
        <f t="shared" si="2"/>
        <v>5017.3</v>
      </c>
    </row>
    <row r="80" spans="1:7" s="15" customFormat="1" x14ac:dyDescent="0.2">
      <c r="A80" s="35">
        <v>14999</v>
      </c>
      <c r="B80" s="35" t="s">
        <v>94</v>
      </c>
      <c r="C80" s="46" t="s">
        <v>248</v>
      </c>
      <c r="D80" s="35" t="s">
        <v>33</v>
      </c>
      <c r="E80" s="36">
        <v>1</v>
      </c>
      <c r="F80" s="218">
        <v>234925.94</v>
      </c>
      <c r="G80" s="40">
        <f t="shared" si="2"/>
        <v>234925.94</v>
      </c>
    </row>
    <row r="81" spans="1:7" s="15" customFormat="1" x14ac:dyDescent="0.2">
      <c r="A81" s="35">
        <v>12572</v>
      </c>
      <c r="B81" s="35" t="s">
        <v>95</v>
      </c>
      <c r="C81" s="211" t="s">
        <v>247</v>
      </c>
      <c r="D81" s="212" t="s">
        <v>10</v>
      </c>
      <c r="E81" s="36">
        <v>1</v>
      </c>
      <c r="F81" s="213">
        <v>14069.8</v>
      </c>
      <c r="G81" s="40">
        <f t="shared" si="2"/>
        <v>14069.8</v>
      </c>
    </row>
    <row r="82" spans="1:7" s="15" customFormat="1" x14ac:dyDescent="0.2">
      <c r="A82" s="35">
        <v>11989</v>
      </c>
      <c r="B82" s="35" t="s">
        <v>365</v>
      </c>
      <c r="C82" s="46" t="s">
        <v>512</v>
      </c>
      <c r="D82" s="35" t="s">
        <v>102</v>
      </c>
      <c r="E82" s="36">
        <v>1</v>
      </c>
      <c r="F82" s="41">
        <v>17413.45</v>
      </c>
      <c r="G82" s="40">
        <f t="shared" si="2"/>
        <v>17413.45</v>
      </c>
    </row>
    <row r="83" spans="1:7" x14ac:dyDescent="0.2">
      <c r="A83" s="63">
        <v>4</v>
      </c>
      <c r="B83" s="63">
        <v>4</v>
      </c>
      <c r="C83" s="67" t="s">
        <v>104</v>
      </c>
      <c r="D83" s="63" t="s">
        <v>1</v>
      </c>
      <c r="E83" s="64"/>
      <c r="F83" s="64"/>
      <c r="G83" s="64"/>
    </row>
    <row r="84" spans="1:7" x14ac:dyDescent="0.2">
      <c r="A84" s="68" t="s">
        <v>105</v>
      </c>
      <c r="B84" s="68" t="s">
        <v>105</v>
      </c>
      <c r="C84" s="69" t="s">
        <v>106</v>
      </c>
      <c r="D84" s="68" t="s">
        <v>1</v>
      </c>
      <c r="E84" s="70"/>
      <c r="F84" s="70"/>
      <c r="G84" s="70"/>
    </row>
    <row r="85" spans="1:7" s="15" customFormat="1" x14ac:dyDescent="0.2">
      <c r="A85" s="35">
        <v>10304</v>
      </c>
      <c r="B85" s="35" t="s">
        <v>107</v>
      </c>
      <c r="C85" s="46" t="s">
        <v>109</v>
      </c>
      <c r="D85" s="35" t="s">
        <v>35</v>
      </c>
      <c r="E85" s="36">
        <v>1</v>
      </c>
      <c r="F85" s="41">
        <v>68600.33</v>
      </c>
      <c r="G85" s="40">
        <f t="shared" si="2"/>
        <v>68600.33</v>
      </c>
    </row>
    <row r="86" spans="1:7" s="15" customFormat="1" x14ac:dyDescent="0.2">
      <c r="A86" s="35">
        <v>10143</v>
      </c>
      <c r="B86" s="35" t="s">
        <v>319</v>
      </c>
      <c r="C86" s="46" t="s">
        <v>52</v>
      </c>
      <c r="D86" s="35" t="s">
        <v>33</v>
      </c>
      <c r="E86" s="36">
        <v>1</v>
      </c>
      <c r="F86" s="41">
        <v>77799.91</v>
      </c>
      <c r="G86" s="40">
        <f t="shared" si="2"/>
        <v>77799.91</v>
      </c>
    </row>
    <row r="87" spans="1:7" s="16" customFormat="1" x14ac:dyDescent="0.2">
      <c r="A87" s="35">
        <v>10930</v>
      </c>
      <c r="B87" s="35" t="s">
        <v>108</v>
      </c>
      <c r="C87" s="46" t="s">
        <v>53</v>
      </c>
      <c r="D87" s="35" t="s">
        <v>35</v>
      </c>
      <c r="E87" s="36">
        <v>1</v>
      </c>
      <c r="F87" s="41">
        <v>13835.44</v>
      </c>
      <c r="G87" s="40">
        <f t="shared" si="2"/>
        <v>13835.44</v>
      </c>
    </row>
    <row r="88" spans="1:7" s="15" customFormat="1" x14ac:dyDescent="0.2">
      <c r="A88" s="35">
        <v>16745</v>
      </c>
      <c r="B88" s="35" t="s">
        <v>110</v>
      </c>
      <c r="C88" s="46" t="s">
        <v>237</v>
      </c>
      <c r="D88" s="35" t="s">
        <v>33</v>
      </c>
      <c r="E88" s="36">
        <v>1</v>
      </c>
      <c r="F88" s="41">
        <v>282843.53000000003</v>
      </c>
      <c r="G88" s="40">
        <f t="shared" si="2"/>
        <v>282843.53000000003</v>
      </c>
    </row>
    <row r="89" spans="1:7" s="16" customFormat="1" x14ac:dyDescent="0.2">
      <c r="A89" s="35">
        <v>16744</v>
      </c>
      <c r="B89" s="35" t="s">
        <v>320</v>
      </c>
      <c r="C89" s="46" t="s">
        <v>238</v>
      </c>
      <c r="D89" s="35" t="s">
        <v>33</v>
      </c>
      <c r="E89" s="36">
        <v>1</v>
      </c>
      <c r="F89" s="41">
        <v>445595.12</v>
      </c>
      <c r="G89" s="40">
        <f t="shared" si="2"/>
        <v>445595.12</v>
      </c>
    </row>
    <row r="90" spans="1:7" s="15" customFormat="1" x14ac:dyDescent="0.2">
      <c r="A90" s="35">
        <v>11913</v>
      </c>
      <c r="B90" s="35" t="s">
        <v>111</v>
      </c>
      <c r="C90" s="46" t="s">
        <v>112</v>
      </c>
      <c r="D90" s="35" t="s">
        <v>35</v>
      </c>
      <c r="E90" s="36">
        <v>1</v>
      </c>
      <c r="F90" s="41">
        <v>46886.76</v>
      </c>
      <c r="G90" s="40">
        <f t="shared" si="2"/>
        <v>46886.76</v>
      </c>
    </row>
    <row r="91" spans="1:7" s="15" customFormat="1" x14ac:dyDescent="0.2">
      <c r="A91" s="35">
        <v>12303</v>
      </c>
      <c r="B91" s="35" t="s">
        <v>371</v>
      </c>
      <c r="C91" s="46" t="s">
        <v>113</v>
      </c>
      <c r="D91" s="35" t="s">
        <v>35</v>
      </c>
      <c r="E91" s="36">
        <v>1</v>
      </c>
      <c r="F91" s="41">
        <v>35867.440000000002</v>
      </c>
      <c r="G91" s="40">
        <f t="shared" si="2"/>
        <v>35867.440000000002</v>
      </c>
    </row>
    <row r="92" spans="1:7" ht="13.5" customHeight="1" x14ac:dyDescent="0.2">
      <c r="A92" s="68" t="s">
        <v>114</v>
      </c>
      <c r="B92" s="68" t="s">
        <v>114</v>
      </c>
      <c r="C92" s="69" t="s">
        <v>115</v>
      </c>
      <c r="D92" s="68" t="s">
        <v>1</v>
      </c>
      <c r="E92" s="70"/>
      <c r="F92" s="70"/>
      <c r="G92" s="70"/>
    </row>
    <row r="93" spans="1:7" s="16" customFormat="1" x14ac:dyDescent="0.2">
      <c r="A93" s="35">
        <v>15004</v>
      </c>
      <c r="B93" s="35" t="s">
        <v>116</v>
      </c>
      <c r="C93" s="46" t="s">
        <v>513</v>
      </c>
      <c r="D93" s="35" t="s">
        <v>10</v>
      </c>
      <c r="E93" s="36">
        <v>1</v>
      </c>
      <c r="F93" s="41">
        <v>183244.97</v>
      </c>
      <c r="G93" s="40">
        <f t="shared" si="2"/>
        <v>183244.97</v>
      </c>
    </row>
    <row r="94" spans="1:7" s="16" customFormat="1" x14ac:dyDescent="0.2">
      <c r="A94" s="35">
        <v>14431</v>
      </c>
      <c r="B94" s="35" t="s">
        <v>117</v>
      </c>
      <c r="C94" s="46" t="s">
        <v>241</v>
      </c>
      <c r="D94" s="35" t="s">
        <v>35</v>
      </c>
      <c r="E94" s="36">
        <v>1</v>
      </c>
      <c r="F94" s="41">
        <v>46858.35</v>
      </c>
      <c r="G94" s="40">
        <f t="shared" si="2"/>
        <v>46858.35</v>
      </c>
    </row>
    <row r="95" spans="1:7" s="15" customFormat="1" x14ac:dyDescent="0.2">
      <c r="A95" s="35">
        <v>10025</v>
      </c>
      <c r="B95" s="35" t="s">
        <v>372</v>
      </c>
      <c r="C95" s="46" t="s">
        <v>240</v>
      </c>
      <c r="D95" s="35" t="s">
        <v>35</v>
      </c>
      <c r="E95" s="36">
        <v>1</v>
      </c>
      <c r="F95" s="41">
        <v>35725.949999999997</v>
      </c>
      <c r="G95" s="40">
        <f t="shared" si="2"/>
        <v>35725.949999999997</v>
      </c>
    </row>
    <row r="96" spans="1:7" s="15" customFormat="1" ht="13.5" customHeight="1" x14ac:dyDescent="0.2">
      <c r="A96" s="35">
        <v>13813</v>
      </c>
      <c r="B96" s="35" t="s">
        <v>373</v>
      </c>
      <c r="C96" s="46" t="s">
        <v>119</v>
      </c>
      <c r="D96" s="35" t="s">
        <v>35</v>
      </c>
      <c r="E96" s="36">
        <v>1</v>
      </c>
      <c r="F96" s="41">
        <v>12484.91</v>
      </c>
      <c r="G96" s="40">
        <f t="shared" si="2"/>
        <v>12484.91</v>
      </c>
    </row>
    <row r="97" spans="1:7" x14ac:dyDescent="0.2">
      <c r="A97" s="68" t="s">
        <v>120</v>
      </c>
      <c r="B97" s="68" t="s">
        <v>120</v>
      </c>
      <c r="C97" s="69" t="s">
        <v>121</v>
      </c>
      <c r="D97" s="68" t="s">
        <v>1</v>
      </c>
      <c r="E97" s="70"/>
      <c r="F97" s="70"/>
      <c r="G97" s="70"/>
    </row>
    <row r="98" spans="1:7" s="15" customFormat="1" x14ac:dyDescent="0.2">
      <c r="A98" s="35">
        <v>10294</v>
      </c>
      <c r="B98" s="35" t="s">
        <v>122</v>
      </c>
      <c r="C98" s="46" t="s">
        <v>399</v>
      </c>
      <c r="D98" s="35" t="s">
        <v>35</v>
      </c>
      <c r="E98" s="36">
        <v>1</v>
      </c>
      <c r="F98" s="41">
        <v>95116.73</v>
      </c>
      <c r="G98" s="40">
        <f t="shared" si="2"/>
        <v>95116.73</v>
      </c>
    </row>
    <row r="99" spans="1:7" s="16" customFormat="1" x14ac:dyDescent="0.2">
      <c r="A99" s="35">
        <v>10733</v>
      </c>
      <c r="B99" s="35" t="s">
        <v>296</v>
      </c>
      <c r="C99" s="46" t="s">
        <v>123</v>
      </c>
      <c r="D99" s="35" t="s">
        <v>35</v>
      </c>
      <c r="E99" s="36">
        <v>1</v>
      </c>
      <c r="F99" s="41">
        <v>112263.82</v>
      </c>
      <c r="G99" s="40">
        <f t="shared" si="2"/>
        <v>112263.82</v>
      </c>
    </row>
    <row r="100" spans="1:7" x14ac:dyDescent="0.2">
      <c r="A100" s="68" t="s">
        <v>124</v>
      </c>
      <c r="B100" s="68" t="s">
        <v>124</v>
      </c>
      <c r="C100" s="69" t="s">
        <v>125</v>
      </c>
      <c r="D100" s="68" t="s">
        <v>1</v>
      </c>
      <c r="E100" s="70"/>
      <c r="F100" s="70"/>
      <c r="G100" s="70"/>
    </row>
    <row r="101" spans="1:7" s="15" customFormat="1" x14ac:dyDescent="0.2">
      <c r="A101" s="35">
        <v>11884</v>
      </c>
      <c r="B101" s="35" t="s">
        <v>107</v>
      </c>
      <c r="C101" s="46" t="s">
        <v>400</v>
      </c>
      <c r="D101" s="35" t="s">
        <v>10</v>
      </c>
      <c r="E101" s="36">
        <v>1</v>
      </c>
      <c r="F101" s="41">
        <v>88169.41</v>
      </c>
      <c r="G101" s="40">
        <f t="shared" si="2"/>
        <v>88169.41</v>
      </c>
    </row>
    <row r="102" spans="1:7" x14ac:dyDescent="0.2">
      <c r="A102" s="63">
        <v>5</v>
      </c>
      <c r="B102" s="63">
        <v>5</v>
      </c>
      <c r="C102" s="67" t="s">
        <v>126</v>
      </c>
      <c r="D102" s="63" t="s">
        <v>1</v>
      </c>
      <c r="E102" s="64"/>
      <c r="F102" s="64"/>
      <c r="G102" s="64"/>
    </row>
    <row r="103" spans="1:7" x14ac:dyDescent="0.2">
      <c r="A103" s="68" t="s">
        <v>127</v>
      </c>
      <c r="B103" s="68" t="s">
        <v>127</v>
      </c>
      <c r="C103" s="69" t="s">
        <v>128</v>
      </c>
      <c r="D103" s="68" t="s">
        <v>1</v>
      </c>
      <c r="E103" s="70"/>
      <c r="F103" s="70"/>
      <c r="G103" s="70"/>
    </row>
    <row r="104" spans="1:7" s="15" customFormat="1" x14ac:dyDescent="0.2">
      <c r="A104" s="35">
        <v>14401</v>
      </c>
      <c r="B104" s="35" t="s">
        <v>129</v>
      </c>
      <c r="C104" s="46" t="s">
        <v>29</v>
      </c>
      <c r="D104" s="35" t="s">
        <v>35</v>
      </c>
      <c r="E104" s="36">
        <v>1</v>
      </c>
      <c r="F104" s="40">
        <v>9592.48</v>
      </c>
      <c r="G104" s="40">
        <f t="shared" si="2"/>
        <v>9592.48</v>
      </c>
    </row>
    <row r="105" spans="1:7" s="15" customFormat="1" x14ac:dyDescent="0.2">
      <c r="A105" s="35">
        <v>13026</v>
      </c>
      <c r="B105" s="35" t="s">
        <v>321</v>
      </c>
      <c r="C105" s="46" t="s">
        <v>130</v>
      </c>
      <c r="D105" s="35" t="s">
        <v>10</v>
      </c>
      <c r="E105" s="36">
        <v>1</v>
      </c>
      <c r="F105" s="40">
        <v>127313.15</v>
      </c>
      <c r="G105" s="40">
        <f t="shared" si="2"/>
        <v>127313.15</v>
      </c>
    </row>
    <row r="106" spans="1:7" x14ac:dyDescent="0.2">
      <c r="A106" s="63">
        <v>6</v>
      </c>
      <c r="B106" s="63">
        <v>6</v>
      </c>
      <c r="C106" s="67" t="s">
        <v>131</v>
      </c>
      <c r="D106" s="63" t="s">
        <v>1</v>
      </c>
      <c r="E106" s="64"/>
      <c r="F106" s="64"/>
      <c r="G106" s="64"/>
    </row>
    <row r="107" spans="1:7" x14ac:dyDescent="0.2">
      <c r="A107" s="68" t="s">
        <v>132</v>
      </c>
      <c r="B107" s="68" t="s">
        <v>132</v>
      </c>
      <c r="C107" s="69" t="s">
        <v>133</v>
      </c>
      <c r="D107" s="68" t="s">
        <v>1</v>
      </c>
      <c r="E107" s="70"/>
      <c r="F107" s="70"/>
      <c r="G107" s="70"/>
    </row>
    <row r="108" spans="1:7" s="15" customFormat="1" x14ac:dyDescent="0.2">
      <c r="A108" s="207">
        <v>13850</v>
      </c>
      <c r="B108" s="207" t="s">
        <v>134</v>
      </c>
      <c r="C108" s="46" t="s">
        <v>401</v>
      </c>
      <c r="D108" s="35" t="s">
        <v>35</v>
      </c>
      <c r="E108" s="36">
        <v>1</v>
      </c>
      <c r="F108" s="40">
        <v>17596.77</v>
      </c>
      <c r="G108" s="40">
        <f t="shared" si="2"/>
        <v>17596.77</v>
      </c>
    </row>
    <row r="109" spans="1:7" x14ac:dyDescent="0.2">
      <c r="A109" s="63">
        <v>7</v>
      </c>
      <c r="B109" s="63">
        <v>7</v>
      </c>
      <c r="C109" s="67" t="s">
        <v>135</v>
      </c>
      <c r="D109" s="63" t="s">
        <v>1</v>
      </c>
      <c r="E109" s="64"/>
      <c r="F109" s="64"/>
      <c r="G109" s="64"/>
    </row>
    <row r="110" spans="1:7" x14ac:dyDescent="0.2">
      <c r="A110" s="68" t="s">
        <v>136</v>
      </c>
      <c r="B110" s="68" t="s">
        <v>136</v>
      </c>
      <c r="C110" s="69" t="s">
        <v>137</v>
      </c>
      <c r="D110" s="68" t="s">
        <v>1</v>
      </c>
      <c r="E110" s="70"/>
      <c r="F110" s="70"/>
      <c r="G110" s="70"/>
    </row>
    <row r="111" spans="1:7" s="16" customFormat="1" x14ac:dyDescent="0.2">
      <c r="A111" s="35">
        <v>16675</v>
      </c>
      <c r="B111" s="35" t="s">
        <v>138</v>
      </c>
      <c r="C111" s="46" t="s">
        <v>140</v>
      </c>
      <c r="D111" s="35" t="s">
        <v>10</v>
      </c>
      <c r="E111" s="36">
        <v>1</v>
      </c>
      <c r="F111" s="40">
        <v>500669</v>
      </c>
      <c r="G111" s="40">
        <f t="shared" si="2"/>
        <v>500669</v>
      </c>
    </row>
    <row r="112" spans="1:7" s="15" customFormat="1" x14ac:dyDescent="0.2">
      <c r="A112" s="35">
        <v>16677</v>
      </c>
      <c r="B112" s="35" t="s">
        <v>322</v>
      </c>
      <c r="C112" s="46" t="s">
        <v>141</v>
      </c>
      <c r="D112" s="35" t="s">
        <v>10</v>
      </c>
      <c r="E112" s="36">
        <v>1</v>
      </c>
      <c r="F112" s="40">
        <v>628803</v>
      </c>
      <c r="G112" s="40">
        <f t="shared" si="2"/>
        <v>628803</v>
      </c>
    </row>
    <row r="113" spans="1:7" s="16" customFormat="1" x14ac:dyDescent="0.2">
      <c r="A113" s="35">
        <v>16668</v>
      </c>
      <c r="B113" s="35" t="s">
        <v>323</v>
      </c>
      <c r="C113" s="46" t="s">
        <v>142</v>
      </c>
      <c r="D113" s="35" t="s">
        <v>10</v>
      </c>
      <c r="E113" s="36">
        <v>1</v>
      </c>
      <c r="F113" s="40">
        <v>756937</v>
      </c>
      <c r="G113" s="40">
        <f t="shared" si="2"/>
        <v>756937</v>
      </c>
    </row>
    <row r="114" spans="1:7" s="16" customFormat="1" x14ac:dyDescent="0.2">
      <c r="A114" s="35">
        <v>16734</v>
      </c>
      <c r="B114" s="35" t="s">
        <v>139</v>
      </c>
      <c r="C114" s="208" t="s">
        <v>377</v>
      </c>
      <c r="D114" s="207" t="s">
        <v>10</v>
      </c>
      <c r="E114" s="36">
        <v>1</v>
      </c>
      <c r="F114" s="219">
        <v>214347.56</v>
      </c>
      <c r="G114" s="40">
        <f t="shared" si="2"/>
        <v>214347.56</v>
      </c>
    </row>
    <row r="115" spans="1:7" s="16" customFormat="1" x14ac:dyDescent="0.2">
      <c r="A115" s="35" t="s">
        <v>360</v>
      </c>
      <c r="B115" s="35" t="s">
        <v>376</v>
      </c>
      <c r="C115" s="220" t="s">
        <v>268</v>
      </c>
      <c r="D115" s="221" t="s">
        <v>23</v>
      </c>
      <c r="E115" s="36">
        <v>1</v>
      </c>
      <c r="F115" s="222">
        <v>83550</v>
      </c>
      <c r="G115" s="40">
        <f t="shared" si="2"/>
        <v>83550</v>
      </c>
    </row>
    <row r="116" spans="1:7" s="29" customFormat="1" x14ac:dyDescent="0.2">
      <c r="A116" s="68" t="s">
        <v>143</v>
      </c>
      <c r="B116" s="68" t="s">
        <v>143</v>
      </c>
      <c r="C116" s="69" t="s">
        <v>144</v>
      </c>
      <c r="D116" s="68" t="s">
        <v>1</v>
      </c>
      <c r="E116" s="70"/>
      <c r="F116" s="70"/>
      <c r="G116" s="70"/>
    </row>
    <row r="117" spans="1:7" s="3" customFormat="1" x14ac:dyDescent="0.2">
      <c r="A117" s="63">
        <v>8</v>
      </c>
      <c r="B117" s="63">
        <v>8</v>
      </c>
      <c r="C117" s="67" t="s">
        <v>256</v>
      </c>
      <c r="D117" s="63" t="s">
        <v>1</v>
      </c>
      <c r="E117" s="64"/>
      <c r="F117" s="64"/>
      <c r="G117" s="64"/>
    </row>
    <row r="118" spans="1:7" x14ac:dyDescent="0.2">
      <c r="A118" s="68" t="s">
        <v>324</v>
      </c>
      <c r="B118" s="68" t="s">
        <v>324</v>
      </c>
      <c r="C118" s="69" t="s">
        <v>147</v>
      </c>
      <c r="D118" s="68" t="s">
        <v>1</v>
      </c>
      <c r="E118" s="70"/>
      <c r="F118" s="70"/>
      <c r="G118" s="70"/>
    </row>
    <row r="119" spans="1:7" s="15" customFormat="1" x14ac:dyDescent="0.2">
      <c r="A119" s="35">
        <v>10115</v>
      </c>
      <c r="B119" s="35" t="s">
        <v>145</v>
      </c>
      <c r="C119" s="46" t="s">
        <v>148</v>
      </c>
      <c r="D119" s="35" t="s">
        <v>10</v>
      </c>
      <c r="E119" s="36">
        <v>1</v>
      </c>
      <c r="F119" s="40">
        <v>6018.98</v>
      </c>
      <c r="G119" s="40">
        <f t="shared" si="2"/>
        <v>6018.98</v>
      </c>
    </row>
    <row r="120" spans="1:7" s="15" customFormat="1" x14ac:dyDescent="0.2">
      <c r="A120" s="35">
        <v>12492</v>
      </c>
      <c r="B120" s="35" t="s">
        <v>146</v>
      </c>
      <c r="C120" s="46" t="s">
        <v>149</v>
      </c>
      <c r="D120" s="35" t="s">
        <v>10</v>
      </c>
      <c r="E120" s="36">
        <v>1</v>
      </c>
      <c r="F120" s="40">
        <v>10431.08</v>
      </c>
      <c r="G120" s="40">
        <f t="shared" si="2"/>
        <v>10431.08</v>
      </c>
    </row>
    <row r="121" spans="1:7" x14ac:dyDescent="0.2">
      <c r="A121" s="63">
        <v>9</v>
      </c>
      <c r="B121" s="63">
        <v>9</v>
      </c>
      <c r="C121" s="67" t="s">
        <v>150</v>
      </c>
      <c r="D121" s="63" t="s">
        <v>1</v>
      </c>
      <c r="E121" s="64"/>
      <c r="F121" s="64"/>
      <c r="G121" s="64"/>
    </row>
    <row r="122" spans="1:7" s="3" customFormat="1" x14ac:dyDescent="0.2">
      <c r="A122" s="68" t="s">
        <v>151</v>
      </c>
      <c r="B122" s="68" t="s">
        <v>151</v>
      </c>
      <c r="C122" s="69" t="s">
        <v>152</v>
      </c>
      <c r="D122" s="68" t="s">
        <v>1</v>
      </c>
      <c r="E122" s="70"/>
      <c r="F122" s="70"/>
      <c r="G122" s="70"/>
    </row>
    <row r="123" spans="1:7" s="15" customFormat="1" x14ac:dyDescent="0.2">
      <c r="A123" s="35">
        <v>15764</v>
      </c>
      <c r="B123" s="35" t="s">
        <v>153</v>
      </c>
      <c r="C123" s="46" t="s">
        <v>402</v>
      </c>
      <c r="D123" s="35" t="s">
        <v>102</v>
      </c>
      <c r="E123" s="36">
        <v>1</v>
      </c>
      <c r="F123" s="40">
        <v>1861.01</v>
      </c>
      <c r="G123" s="40">
        <f t="shared" si="2"/>
        <v>1861.01</v>
      </c>
    </row>
    <row r="124" spans="1:7" s="15" customFormat="1" x14ac:dyDescent="0.2">
      <c r="A124" s="35">
        <v>10021</v>
      </c>
      <c r="B124" s="35" t="s">
        <v>154</v>
      </c>
      <c r="C124" s="46" t="s">
        <v>155</v>
      </c>
      <c r="D124" s="35" t="s">
        <v>10</v>
      </c>
      <c r="E124" s="36">
        <v>1</v>
      </c>
      <c r="F124" s="40">
        <v>16317.03</v>
      </c>
      <c r="G124" s="40">
        <f t="shared" si="2"/>
        <v>16317.03</v>
      </c>
    </row>
    <row r="125" spans="1:7" x14ac:dyDescent="0.2">
      <c r="A125" s="68" t="s">
        <v>156</v>
      </c>
      <c r="B125" s="68" t="s">
        <v>156</v>
      </c>
      <c r="C125" s="69" t="s">
        <v>157</v>
      </c>
      <c r="D125" s="68" t="s">
        <v>1</v>
      </c>
      <c r="E125" s="70"/>
      <c r="F125" s="70"/>
      <c r="G125" s="70"/>
    </row>
    <row r="126" spans="1:7" s="15" customFormat="1" x14ac:dyDescent="0.2">
      <c r="A126" s="35">
        <v>13218</v>
      </c>
      <c r="B126" s="35" t="s">
        <v>158</v>
      </c>
      <c r="C126" s="46" t="s">
        <v>366</v>
      </c>
      <c r="D126" s="35" t="s">
        <v>10</v>
      </c>
      <c r="E126" s="36">
        <v>1</v>
      </c>
      <c r="F126" s="40">
        <v>17074.16</v>
      </c>
      <c r="G126" s="40">
        <f t="shared" si="2"/>
        <v>17074.16</v>
      </c>
    </row>
    <row r="127" spans="1:7" s="15" customFormat="1" x14ac:dyDescent="0.2">
      <c r="A127" s="86" t="s">
        <v>403</v>
      </c>
      <c r="B127" s="35" t="s">
        <v>325</v>
      </c>
      <c r="C127" s="46" t="s">
        <v>368</v>
      </c>
      <c r="D127" s="35" t="s">
        <v>10</v>
      </c>
      <c r="E127" s="36">
        <v>1</v>
      </c>
      <c r="F127" s="40">
        <v>9819.32</v>
      </c>
      <c r="G127" s="40">
        <f t="shared" si="2"/>
        <v>9819.32</v>
      </c>
    </row>
    <row r="128" spans="1:7" s="15" customFormat="1" x14ac:dyDescent="0.2">
      <c r="A128" s="86" t="s">
        <v>404</v>
      </c>
      <c r="B128" s="35" t="s">
        <v>326</v>
      </c>
      <c r="C128" s="46" t="s">
        <v>367</v>
      </c>
      <c r="D128" s="35" t="s">
        <v>35</v>
      </c>
      <c r="E128" s="36">
        <v>1</v>
      </c>
      <c r="F128" s="40">
        <v>5456.48</v>
      </c>
      <c r="G128" s="40">
        <f t="shared" si="2"/>
        <v>5456.48</v>
      </c>
    </row>
    <row r="129" spans="1:7" s="15" customFormat="1" x14ac:dyDescent="0.2">
      <c r="A129" s="35">
        <v>10256</v>
      </c>
      <c r="B129" s="35" t="s">
        <v>327</v>
      </c>
      <c r="C129" s="46" t="s">
        <v>159</v>
      </c>
      <c r="D129" s="35" t="s">
        <v>10</v>
      </c>
      <c r="E129" s="36">
        <v>1</v>
      </c>
      <c r="F129" s="40">
        <v>8610.73</v>
      </c>
      <c r="G129" s="40">
        <f t="shared" si="2"/>
        <v>8610.73</v>
      </c>
    </row>
    <row r="130" spans="1:7" s="15" customFormat="1" x14ac:dyDescent="0.2">
      <c r="A130" s="35">
        <v>12198</v>
      </c>
      <c r="B130" s="35" t="s">
        <v>328</v>
      </c>
      <c r="C130" s="46" t="s">
        <v>161</v>
      </c>
      <c r="D130" s="35" t="s">
        <v>35</v>
      </c>
      <c r="E130" s="36">
        <v>1</v>
      </c>
      <c r="F130" s="40">
        <v>21337.86</v>
      </c>
      <c r="G130" s="40">
        <f t="shared" si="2"/>
        <v>21337.86</v>
      </c>
    </row>
    <row r="131" spans="1:7" s="15" customFormat="1" x14ac:dyDescent="0.2">
      <c r="A131" s="35">
        <v>10851</v>
      </c>
      <c r="B131" s="35" t="s">
        <v>329</v>
      </c>
      <c r="C131" s="46" t="s">
        <v>163</v>
      </c>
      <c r="D131" s="35" t="s">
        <v>57</v>
      </c>
      <c r="E131" s="36">
        <v>1</v>
      </c>
      <c r="F131" s="40">
        <v>559024.65</v>
      </c>
      <c r="G131" s="40">
        <f t="shared" si="2"/>
        <v>559024.65</v>
      </c>
    </row>
    <row r="132" spans="1:7" s="15" customFormat="1" x14ac:dyDescent="0.2">
      <c r="A132" s="35">
        <v>10855</v>
      </c>
      <c r="B132" s="35" t="s">
        <v>160</v>
      </c>
      <c r="C132" s="46" t="s">
        <v>165</v>
      </c>
      <c r="D132" s="35" t="s">
        <v>57</v>
      </c>
      <c r="E132" s="36">
        <v>1</v>
      </c>
      <c r="F132" s="40">
        <v>193050.1</v>
      </c>
      <c r="G132" s="40">
        <f t="shared" si="2"/>
        <v>193050.1</v>
      </c>
    </row>
    <row r="133" spans="1:7" s="15" customFormat="1" x14ac:dyDescent="0.2">
      <c r="A133" s="35">
        <v>13972</v>
      </c>
      <c r="B133" s="35" t="s">
        <v>162</v>
      </c>
      <c r="C133" s="46" t="s">
        <v>167</v>
      </c>
      <c r="D133" s="35" t="s">
        <v>51</v>
      </c>
      <c r="E133" s="36">
        <v>1</v>
      </c>
      <c r="F133" s="40">
        <v>40547.379999999997</v>
      </c>
      <c r="G133" s="40">
        <f t="shared" si="2"/>
        <v>40547.379999999997</v>
      </c>
    </row>
    <row r="134" spans="1:7" s="15" customFormat="1" x14ac:dyDescent="0.2">
      <c r="A134" s="35">
        <v>13923</v>
      </c>
      <c r="B134" s="35" t="s">
        <v>164</v>
      </c>
      <c r="C134" s="46" t="s">
        <v>168</v>
      </c>
      <c r="D134" s="35" t="s">
        <v>51</v>
      </c>
      <c r="E134" s="36">
        <v>1</v>
      </c>
      <c r="F134" s="40">
        <v>541923.36</v>
      </c>
      <c r="G134" s="40">
        <f t="shared" si="2"/>
        <v>541923.36</v>
      </c>
    </row>
    <row r="135" spans="1:7" s="15" customFormat="1" x14ac:dyDescent="0.2">
      <c r="A135" s="35">
        <v>15788</v>
      </c>
      <c r="B135" s="35" t="s">
        <v>166</v>
      </c>
      <c r="C135" s="46" t="s">
        <v>169</v>
      </c>
      <c r="D135" s="35" t="s">
        <v>33</v>
      </c>
      <c r="E135" s="36">
        <v>1</v>
      </c>
      <c r="F135" s="40">
        <v>910172.47</v>
      </c>
      <c r="G135" s="40">
        <f t="shared" si="2"/>
        <v>910172.47</v>
      </c>
    </row>
    <row r="136" spans="1:7" x14ac:dyDescent="0.2">
      <c r="A136" s="63">
        <v>10</v>
      </c>
      <c r="B136" s="63">
        <v>10</v>
      </c>
      <c r="C136" s="67" t="s">
        <v>170</v>
      </c>
      <c r="D136" s="63" t="s">
        <v>1</v>
      </c>
      <c r="E136" s="64"/>
      <c r="F136" s="64"/>
      <c r="G136" s="64"/>
    </row>
    <row r="137" spans="1:7" x14ac:dyDescent="0.2">
      <c r="A137" s="68" t="s">
        <v>171</v>
      </c>
      <c r="B137" s="68" t="s">
        <v>171</v>
      </c>
      <c r="C137" s="69" t="s">
        <v>172</v>
      </c>
      <c r="D137" s="68" t="s">
        <v>1</v>
      </c>
      <c r="E137" s="70"/>
      <c r="F137" s="70"/>
      <c r="G137" s="70"/>
    </row>
    <row r="138" spans="1:7" s="15" customFormat="1" x14ac:dyDescent="0.2">
      <c r="A138" s="35">
        <v>10289</v>
      </c>
      <c r="B138" s="35" t="s">
        <v>173</v>
      </c>
      <c r="C138" s="46" t="s">
        <v>175</v>
      </c>
      <c r="D138" s="35" t="s">
        <v>10</v>
      </c>
      <c r="E138" s="36">
        <v>1</v>
      </c>
      <c r="F138" s="40">
        <v>40294.69</v>
      </c>
      <c r="G138" s="40">
        <f t="shared" si="2"/>
        <v>40294.69</v>
      </c>
    </row>
    <row r="139" spans="1:7" s="15" customFormat="1" x14ac:dyDescent="0.2">
      <c r="A139" s="35">
        <v>10854</v>
      </c>
      <c r="B139" s="35" t="s">
        <v>174</v>
      </c>
      <c r="C139" s="46" t="s">
        <v>177</v>
      </c>
      <c r="D139" s="35" t="s">
        <v>10</v>
      </c>
      <c r="E139" s="36">
        <v>1</v>
      </c>
      <c r="F139" s="40">
        <v>22505.16</v>
      </c>
      <c r="G139" s="40">
        <f t="shared" si="2"/>
        <v>22505.16</v>
      </c>
    </row>
    <row r="140" spans="1:7" s="16" customFormat="1" x14ac:dyDescent="0.2">
      <c r="A140" s="35">
        <v>12671</v>
      </c>
      <c r="B140" s="35" t="s">
        <v>176</v>
      </c>
      <c r="C140" s="46" t="s">
        <v>178</v>
      </c>
      <c r="D140" s="35" t="s">
        <v>10</v>
      </c>
      <c r="E140" s="36">
        <v>1</v>
      </c>
      <c r="F140" s="40">
        <v>17626.03</v>
      </c>
      <c r="G140" s="40">
        <f t="shared" si="2"/>
        <v>17626.03</v>
      </c>
    </row>
    <row r="141" spans="1:7" x14ac:dyDescent="0.2">
      <c r="A141" s="68" t="s">
        <v>179</v>
      </c>
      <c r="B141" s="68" t="s">
        <v>179</v>
      </c>
      <c r="C141" s="69" t="s">
        <v>180</v>
      </c>
      <c r="D141" s="68" t="s">
        <v>1</v>
      </c>
      <c r="E141" s="70"/>
      <c r="F141" s="70"/>
      <c r="G141" s="70"/>
    </row>
    <row r="142" spans="1:7" s="15" customFormat="1" x14ac:dyDescent="0.2">
      <c r="A142" s="35">
        <v>11691</v>
      </c>
      <c r="B142" s="35" t="s">
        <v>181</v>
      </c>
      <c r="C142" s="46" t="s">
        <v>405</v>
      </c>
      <c r="D142" s="35" t="s">
        <v>10</v>
      </c>
      <c r="E142" s="36">
        <v>1</v>
      </c>
      <c r="F142" s="40">
        <v>230174.65</v>
      </c>
      <c r="G142" s="40">
        <f t="shared" ref="G142:G193" si="3">F142</f>
        <v>230174.65</v>
      </c>
    </row>
    <row r="143" spans="1:7" s="15" customFormat="1" x14ac:dyDescent="0.2">
      <c r="A143" s="35">
        <v>10312</v>
      </c>
      <c r="B143" s="35" t="s">
        <v>364</v>
      </c>
      <c r="C143" s="46" t="s">
        <v>245</v>
      </c>
      <c r="D143" s="35" t="s">
        <v>10</v>
      </c>
      <c r="E143" s="36">
        <v>1</v>
      </c>
      <c r="F143" s="40">
        <v>110426.79</v>
      </c>
      <c r="G143" s="40">
        <f t="shared" si="3"/>
        <v>110426.79</v>
      </c>
    </row>
    <row r="144" spans="1:7" s="15" customFormat="1" x14ac:dyDescent="0.2">
      <c r="A144" s="35">
        <v>15001</v>
      </c>
      <c r="B144" s="35" t="s">
        <v>330</v>
      </c>
      <c r="C144" s="46" t="s">
        <v>118</v>
      </c>
      <c r="D144" s="35" t="s">
        <v>10</v>
      </c>
      <c r="E144" s="36">
        <v>1</v>
      </c>
      <c r="F144" s="40">
        <v>177399.84</v>
      </c>
      <c r="G144" s="40">
        <f t="shared" si="3"/>
        <v>177399.84</v>
      </c>
    </row>
    <row r="145" spans="1:7" s="15" customFormat="1" x14ac:dyDescent="0.2">
      <c r="A145" s="35">
        <v>17344</v>
      </c>
      <c r="B145" s="35" t="s">
        <v>370</v>
      </c>
      <c r="C145" s="46" t="s">
        <v>369</v>
      </c>
      <c r="D145" s="35" t="s">
        <v>10</v>
      </c>
      <c r="E145" s="36">
        <v>1</v>
      </c>
      <c r="F145" s="40">
        <v>64817.65</v>
      </c>
      <c r="G145" s="40">
        <f t="shared" si="3"/>
        <v>64817.65</v>
      </c>
    </row>
    <row r="146" spans="1:7" s="15" customFormat="1" x14ac:dyDescent="0.2">
      <c r="A146" s="35">
        <v>13287</v>
      </c>
      <c r="B146" s="35" t="s">
        <v>374</v>
      </c>
      <c r="C146" s="46" t="s">
        <v>380</v>
      </c>
      <c r="D146" s="35" t="s">
        <v>10</v>
      </c>
      <c r="E146" s="36">
        <v>1</v>
      </c>
      <c r="F146" s="40">
        <v>157324.35</v>
      </c>
      <c r="G146" s="40">
        <f>F146</f>
        <v>157324.35</v>
      </c>
    </row>
    <row r="147" spans="1:7" x14ac:dyDescent="0.2">
      <c r="A147" s="68" t="s">
        <v>182</v>
      </c>
      <c r="B147" s="68" t="s">
        <v>182</v>
      </c>
      <c r="C147" s="69" t="s">
        <v>183</v>
      </c>
      <c r="D147" s="68" t="s">
        <v>1</v>
      </c>
      <c r="E147" s="70"/>
      <c r="F147" s="70"/>
      <c r="G147" s="70"/>
    </row>
    <row r="148" spans="1:7" s="15" customFormat="1" x14ac:dyDescent="0.2">
      <c r="A148" s="35">
        <v>10015</v>
      </c>
      <c r="B148" s="35" t="s">
        <v>184</v>
      </c>
      <c r="C148" s="46" t="s">
        <v>246</v>
      </c>
      <c r="D148" s="35" t="s">
        <v>10</v>
      </c>
      <c r="E148" s="36">
        <v>1</v>
      </c>
      <c r="F148" s="40">
        <v>36999.74</v>
      </c>
      <c r="G148" s="40">
        <f t="shared" si="3"/>
        <v>36999.74</v>
      </c>
    </row>
    <row r="149" spans="1:7" s="15" customFormat="1" x14ac:dyDescent="0.2">
      <c r="A149" s="35">
        <v>12001</v>
      </c>
      <c r="B149" s="35" t="s">
        <v>185</v>
      </c>
      <c r="C149" s="46" t="s">
        <v>406</v>
      </c>
      <c r="D149" s="35" t="s">
        <v>10</v>
      </c>
      <c r="E149" s="36">
        <v>1</v>
      </c>
      <c r="F149" s="40">
        <v>163461.62</v>
      </c>
      <c r="G149" s="40">
        <f t="shared" si="3"/>
        <v>163461.62</v>
      </c>
    </row>
    <row r="150" spans="1:7" x14ac:dyDescent="0.2">
      <c r="A150" s="68" t="s">
        <v>186</v>
      </c>
      <c r="B150" s="68" t="s">
        <v>186</v>
      </c>
      <c r="C150" s="69" t="s">
        <v>187</v>
      </c>
      <c r="D150" s="68" t="s">
        <v>1</v>
      </c>
      <c r="E150" s="70"/>
      <c r="F150" s="70"/>
      <c r="G150" s="70"/>
    </row>
    <row r="151" spans="1:7" s="15" customFormat="1" x14ac:dyDescent="0.2">
      <c r="A151" s="35">
        <v>10407</v>
      </c>
      <c r="B151" s="35" t="s">
        <v>188</v>
      </c>
      <c r="C151" s="46" t="s">
        <v>189</v>
      </c>
      <c r="D151" s="35" t="s">
        <v>10</v>
      </c>
      <c r="E151" s="36">
        <v>1</v>
      </c>
      <c r="F151" s="40">
        <v>52071.83</v>
      </c>
      <c r="G151" s="40">
        <f t="shared" si="3"/>
        <v>52071.83</v>
      </c>
    </row>
    <row r="152" spans="1:7" s="15" customFormat="1" x14ac:dyDescent="0.2">
      <c r="A152" s="35">
        <v>12017</v>
      </c>
      <c r="B152" s="35" t="s">
        <v>190</v>
      </c>
      <c r="C152" s="46" t="s">
        <v>191</v>
      </c>
      <c r="D152" s="35" t="s">
        <v>10</v>
      </c>
      <c r="E152" s="36">
        <v>1</v>
      </c>
      <c r="F152" s="40">
        <v>164898.79999999999</v>
      </c>
      <c r="G152" s="40">
        <f t="shared" si="3"/>
        <v>164898.79999999999</v>
      </c>
    </row>
    <row r="153" spans="1:7" s="15" customFormat="1" x14ac:dyDescent="0.2">
      <c r="A153" s="35">
        <v>12021</v>
      </c>
      <c r="B153" s="35" t="s">
        <v>192</v>
      </c>
      <c r="C153" s="46" t="s">
        <v>193</v>
      </c>
      <c r="D153" s="35" t="s">
        <v>10</v>
      </c>
      <c r="E153" s="36">
        <v>1</v>
      </c>
      <c r="F153" s="40">
        <v>136645.85</v>
      </c>
      <c r="G153" s="40">
        <f t="shared" si="3"/>
        <v>136645.85</v>
      </c>
    </row>
    <row r="154" spans="1:7" s="15" customFormat="1" x14ac:dyDescent="0.2">
      <c r="A154" s="35">
        <v>12059</v>
      </c>
      <c r="B154" s="35" t="s">
        <v>194</v>
      </c>
      <c r="C154" s="46" t="s">
        <v>196</v>
      </c>
      <c r="D154" s="35" t="s">
        <v>10</v>
      </c>
      <c r="E154" s="36">
        <v>1</v>
      </c>
      <c r="F154" s="40">
        <v>103053.99</v>
      </c>
      <c r="G154" s="40">
        <f>F154</f>
        <v>103053.99</v>
      </c>
    </row>
    <row r="155" spans="1:7" s="15" customFormat="1" x14ac:dyDescent="0.2">
      <c r="A155" s="35">
        <v>17356</v>
      </c>
      <c r="B155" s="35" t="s">
        <v>331</v>
      </c>
      <c r="C155" s="46" t="s">
        <v>504</v>
      </c>
      <c r="D155" s="35" t="s">
        <v>35</v>
      </c>
      <c r="E155" s="36">
        <v>1</v>
      </c>
      <c r="F155" s="40">
        <v>59962.77</v>
      </c>
      <c r="G155" s="40">
        <f t="shared" si="3"/>
        <v>59962.77</v>
      </c>
    </row>
    <row r="156" spans="1:7" s="15" customFormat="1" x14ac:dyDescent="0.2">
      <c r="A156" s="35">
        <v>10269</v>
      </c>
      <c r="B156" s="35" t="s">
        <v>332</v>
      </c>
      <c r="C156" s="46" t="s">
        <v>199</v>
      </c>
      <c r="D156" s="35" t="s">
        <v>35</v>
      </c>
      <c r="E156" s="36">
        <v>1</v>
      </c>
      <c r="F156" s="40">
        <v>50733.91</v>
      </c>
      <c r="G156" s="40">
        <f t="shared" si="3"/>
        <v>50733.91</v>
      </c>
    </row>
    <row r="157" spans="1:7" s="15" customFormat="1" x14ac:dyDescent="0.2">
      <c r="A157" s="35">
        <v>12052</v>
      </c>
      <c r="B157" s="35" t="s">
        <v>333</v>
      </c>
      <c r="C157" s="46" t="s">
        <v>200</v>
      </c>
      <c r="D157" s="35" t="s">
        <v>35</v>
      </c>
      <c r="E157" s="36">
        <v>1</v>
      </c>
      <c r="F157" s="40">
        <v>150588.69</v>
      </c>
      <c r="G157" s="40">
        <f t="shared" si="3"/>
        <v>150588.69</v>
      </c>
    </row>
    <row r="158" spans="1:7" s="15" customFormat="1" x14ac:dyDescent="0.2">
      <c r="A158" s="35">
        <v>10660</v>
      </c>
      <c r="B158" s="35" t="s">
        <v>195</v>
      </c>
      <c r="C158" s="46" t="s">
        <v>201</v>
      </c>
      <c r="D158" s="35" t="s">
        <v>35</v>
      </c>
      <c r="E158" s="36">
        <v>1</v>
      </c>
      <c r="F158" s="40">
        <v>190522.33</v>
      </c>
      <c r="G158" s="40">
        <f t="shared" si="3"/>
        <v>190522.33</v>
      </c>
    </row>
    <row r="159" spans="1:7" s="15" customFormat="1" x14ac:dyDescent="0.2">
      <c r="A159" s="35">
        <v>10500</v>
      </c>
      <c r="B159" s="35" t="s">
        <v>197</v>
      </c>
      <c r="C159" s="46" t="s">
        <v>202</v>
      </c>
      <c r="D159" s="35" t="s">
        <v>35</v>
      </c>
      <c r="E159" s="36">
        <v>1</v>
      </c>
      <c r="F159" s="40">
        <v>46505.84</v>
      </c>
      <c r="G159" s="40">
        <f t="shared" si="3"/>
        <v>46505.84</v>
      </c>
    </row>
    <row r="160" spans="1:7" s="15" customFormat="1" x14ac:dyDescent="0.2">
      <c r="A160" s="214">
        <v>11047</v>
      </c>
      <c r="B160" s="35" t="s">
        <v>198</v>
      </c>
      <c r="C160" s="46" t="s">
        <v>379</v>
      </c>
      <c r="D160" s="35" t="s">
        <v>33</v>
      </c>
      <c r="E160" s="36">
        <v>1</v>
      </c>
      <c r="F160" s="215">
        <v>7145.72</v>
      </c>
      <c r="G160" s="40">
        <f>F160</f>
        <v>7145.72</v>
      </c>
    </row>
    <row r="161" spans="1:7" s="15" customFormat="1" x14ac:dyDescent="0.2">
      <c r="A161" s="35">
        <v>10145</v>
      </c>
      <c r="B161" s="35" t="s">
        <v>334</v>
      </c>
      <c r="C161" s="46" t="s">
        <v>239</v>
      </c>
      <c r="D161" s="35" t="s">
        <v>35</v>
      </c>
      <c r="E161" s="36">
        <v>1</v>
      </c>
      <c r="F161" s="40">
        <v>102641.44</v>
      </c>
      <c r="G161" s="40">
        <f t="shared" si="3"/>
        <v>102641.44</v>
      </c>
    </row>
    <row r="162" spans="1:7" s="15" customFormat="1" x14ac:dyDescent="0.2">
      <c r="A162" s="35">
        <v>12064</v>
      </c>
      <c r="B162" s="35" t="s">
        <v>378</v>
      </c>
      <c r="C162" s="46" t="s">
        <v>203</v>
      </c>
      <c r="D162" s="35" t="s">
        <v>35</v>
      </c>
      <c r="E162" s="36">
        <v>1</v>
      </c>
      <c r="F162" s="40">
        <v>75701.850000000006</v>
      </c>
      <c r="G162" s="40">
        <f t="shared" si="3"/>
        <v>75701.850000000006</v>
      </c>
    </row>
    <row r="163" spans="1:7" x14ac:dyDescent="0.2">
      <c r="A163" s="68">
        <v>11</v>
      </c>
      <c r="B163" s="68">
        <v>11</v>
      </c>
      <c r="C163" s="69" t="s">
        <v>258</v>
      </c>
      <c r="D163" s="68" t="s">
        <v>1</v>
      </c>
      <c r="E163" s="70"/>
      <c r="F163" s="70"/>
      <c r="G163" s="70"/>
    </row>
    <row r="164" spans="1:7" s="15" customFormat="1" x14ac:dyDescent="0.2">
      <c r="A164" s="35">
        <v>16050</v>
      </c>
      <c r="B164" s="35" t="s">
        <v>335</v>
      </c>
      <c r="C164" s="46" t="s">
        <v>205</v>
      </c>
      <c r="D164" s="35" t="s">
        <v>51</v>
      </c>
      <c r="E164" s="36">
        <v>1</v>
      </c>
      <c r="F164" s="216">
        <v>29024.240000000002</v>
      </c>
      <c r="G164" s="40">
        <f t="shared" si="3"/>
        <v>29024.240000000002</v>
      </c>
    </row>
    <row r="165" spans="1:7" s="15" customFormat="1" x14ac:dyDescent="0.2">
      <c r="A165" s="35">
        <v>12979</v>
      </c>
      <c r="B165" s="35" t="s">
        <v>337</v>
      </c>
      <c r="C165" s="46" t="s">
        <v>207</v>
      </c>
      <c r="D165" s="35" t="s">
        <v>33</v>
      </c>
      <c r="E165" s="36">
        <v>1</v>
      </c>
      <c r="F165" s="216">
        <v>113794.9</v>
      </c>
      <c r="G165" s="40">
        <f t="shared" si="3"/>
        <v>113794.9</v>
      </c>
    </row>
    <row r="166" spans="1:7" s="15" customFormat="1" x14ac:dyDescent="0.2">
      <c r="A166" s="35">
        <v>12980</v>
      </c>
      <c r="B166" s="35" t="s">
        <v>204</v>
      </c>
      <c r="C166" s="46" t="s">
        <v>209</v>
      </c>
      <c r="D166" s="35" t="s">
        <v>33</v>
      </c>
      <c r="E166" s="36">
        <v>1</v>
      </c>
      <c r="F166" s="216">
        <v>283220</v>
      </c>
      <c r="G166" s="40">
        <f t="shared" si="3"/>
        <v>283220</v>
      </c>
    </row>
    <row r="167" spans="1:7" s="15" customFormat="1" x14ac:dyDescent="0.2">
      <c r="A167" s="35">
        <v>10271</v>
      </c>
      <c r="B167" s="35" t="s">
        <v>340</v>
      </c>
      <c r="C167" s="46" t="s">
        <v>211</v>
      </c>
      <c r="D167" s="35" t="s">
        <v>51</v>
      </c>
      <c r="E167" s="36">
        <v>1</v>
      </c>
      <c r="F167" s="216">
        <v>208702.98</v>
      </c>
      <c r="G167" s="40">
        <f t="shared" si="3"/>
        <v>208702.98</v>
      </c>
    </row>
    <row r="168" spans="1:7" s="15" customFormat="1" x14ac:dyDescent="0.2">
      <c r="A168" s="35">
        <v>10292</v>
      </c>
      <c r="B168" s="35" t="s">
        <v>341</v>
      </c>
      <c r="C168" s="46" t="s">
        <v>213</v>
      </c>
      <c r="D168" s="35" t="s">
        <v>35</v>
      </c>
      <c r="E168" s="36">
        <v>1</v>
      </c>
      <c r="F168" s="216">
        <v>307738.84999999998</v>
      </c>
      <c r="G168" s="40">
        <f t="shared" si="3"/>
        <v>307738.84999999998</v>
      </c>
    </row>
    <row r="169" spans="1:7" s="15" customFormat="1" x14ac:dyDescent="0.2">
      <c r="A169" s="35">
        <v>17381</v>
      </c>
      <c r="B169" s="35" t="s">
        <v>342</v>
      </c>
      <c r="C169" s="46" t="s">
        <v>214</v>
      </c>
      <c r="D169" s="35" t="s">
        <v>33</v>
      </c>
      <c r="E169" s="36">
        <v>1</v>
      </c>
      <c r="F169" s="216">
        <v>380745.75</v>
      </c>
      <c r="G169" s="40">
        <f t="shared" si="3"/>
        <v>380745.75</v>
      </c>
    </row>
    <row r="170" spans="1:7" s="15" customFormat="1" x14ac:dyDescent="0.2">
      <c r="A170" s="35">
        <v>10738</v>
      </c>
      <c r="B170" s="35" t="s">
        <v>206</v>
      </c>
      <c r="C170" s="46" t="s">
        <v>215</v>
      </c>
      <c r="D170" s="35" t="s">
        <v>35</v>
      </c>
      <c r="E170" s="36">
        <v>1</v>
      </c>
      <c r="F170" s="216">
        <v>1175809.5</v>
      </c>
      <c r="G170" s="40">
        <f t="shared" si="3"/>
        <v>1175809.5</v>
      </c>
    </row>
    <row r="171" spans="1:7" s="15" customFormat="1" x14ac:dyDescent="0.2">
      <c r="A171" s="35">
        <v>10074</v>
      </c>
      <c r="B171" s="35" t="s">
        <v>208</v>
      </c>
      <c r="C171" s="46" t="s">
        <v>511</v>
      </c>
      <c r="D171" s="35" t="s">
        <v>35</v>
      </c>
      <c r="E171" s="36">
        <v>1</v>
      </c>
      <c r="F171" s="216">
        <v>1025650.8</v>
      </c>
      <c r="G171" s="40">
        <f t="shared" si="3"/>
        <v>1025650.8</v>
      </c>
    </row>
    <row r="172" spans="1:7" s="15" customFormat="1" x14ac:dyDescent="0.2">
      <c r="A172" s="35">
        <v>14670</v>
      </c>
      <c r="B172" s="35" t="s">
        <v>343</v>
      </c>
      <c r="C172" s="46" t="s">
        <v>361</v>
      </c>
      <c r="D172" s="35" t="s">
        <v>57</v>
      </c>
      <c r="E172" s="36">
        <v>1</v>
      </c>
      <c r="F172" s="216">
        <v>4819915.1399999997</v>
      </c>
      <c r="G172" s="40">
        <f t="shared" si="3"/>
        <v>4819915.1399999997</v>
      </c>
    </row>
    <row r="173" spans="1:7" s="16" customFormat="1" x14ac:dyDescent="0.2">
      <c r="A173" s="35">
        <v>10561</v>
      </c>
      <c r="B173" s="35" t="s">
        <v>344</v>
      </c>
      <c r="C173" s="46" t="s">
        <v>216</v>
      </c>
      <c r="D173" s="35" t="s">
        <v>57</v>
      </c>
      <c r="E173" s="36">
        <v>1</v>
      </c>
      <c r="F173" s="216">
        <v>2915999.68</v>
      </c>
      <c r="G173" s="40">
        <f t="shared" si="3"/>
        <v>2915999.68</v>
      </c>
    </row>
    <row r="174" spans="1:7" s="15" customFormat="1" x14ac:dyDescent="0.2">
      <c r="A174" s="35">
        <v>10429</v>
      </c>
      <c r="B174" s="35" t="s">
        <v>345</v>
      </c>
      <c r="C174" s="46" t="s">
        <v>217</v>
      </c>
      <c r="D174" s="35" t="s">
        <v>57</v>
      </c>
      <c r="E174" s="36">
        <v>1</v>
      </c>
      <c r="F174" s="216">
        <v>5929089.0800000001</v>
      </c>
      <c r="G174" s="40">
        <f t="shared" si="3"/>
        <v>5929089.0800000001</v>
      </c>
    </row>
    <row r="175" spans="1:7" s="15" customFormat="1" x14ac:dyDescent="0.2">
      <c r="A175" s="35">
        <v>14663</v>
      </c>
      <c r="B175" s="35" t="s">
        <v>346</v>
      </c>
      <c r="C175" s="46" t="s">
        <v>218</v>
      </c>
      <c r="D175" s="35" t="s">
        <v>57</v>
      </c>
      <c r="E175" s="36">
        <v>1</v>
      </c>
      <c r="F175" s="216">
        <v>3618955.13</v>
      </c>
      <c r="G175" s="40">
        <f>F175</f>
        <v>3618955.13</v>
      </c>
    </row>
    <row r="176" spans="1:7" s="15" customFormat="1" x14ac:dyDescent="0.2">
      <c r="A176" s="35">
        <v>13689</v>
      </c>
      <c r="B176" s="35" t="s">
        <v>347</v>
      </c>
      <c r="C176" s="46" t="s">
        <v>219</v>
      </c>
      <c r="D176" s="35" t="s">
        <v>33</v>
      </c>
      <c r="E176" s="36">
        <v>1</v>
      </c>
      <c r="F176" s="216">
        <v>5354.4</v>
      </c>
      <c r="G176" s="40">
        <f t="shared" si="3"/>
        <v>5354.4</v>
      </c>
    </row>
    <row r="177" spans="1:7" s="15" customFormat="1" x14ac:dyDescent="0.2">
      <c r="A177" s="35">
        <v>14674</v>
      </c>
      <c r="B177" s="35" t="s">
        <v>210</v>
      </c>
      <c r="C177" s="46" t="s">
        <v>220</v>
      </c>
      <c r="D177" s="35" t="s">
        <v>57</v>
      </c>
      <c r="E177" s="36">
        <v>1</v>
      </c>
      <c r="F177" s="216">
        <v>73101.62</v>
      </c>
      <c r="G177" s="40">
        <f t="shared" si="3"/>
        <v>73101.62</v>
      </c>
    </row>
    <row r="178" spans="1:7" s="15" customFormat="1" x14ac:dyDescent="0.2">
      <c r="A178" s="35">
        <v>15991</v>
      </c>
      <c r="B178" s="35" t="s">
        <v>348</v>
      </c>
      <c r="C178" s="46" t="s">
        <v>257</v>
      </c>
      <c r="D178" s="35" t="s">
        <v>57</v>
      </c>
      <c r="E178" s="36">
        <v>1</v>
      </c>
      <c r="F178" s="216">
        <v>6397441</v>
      </c>
      <c r="G178" s="40">
        <f t="shared" si="3"/>
        <v>6397441</v>
      </c>
    </row>
    <row r="179" spans="1:7" s="16" customFormat="1" x14ac:dyDescent="0.2">
      <c r="A179" s="35">
        <v>16125</v>
      </c>
      <c r="B179" s="35" t="s">
        <v>349</v>
      </c>
      <c r="C179" s="46" t="s">
        <v>228</v>
      </c>
      <c r="D179" s="35" t="s">
        <v>33</v>
      </c>
      <c r="E179" s="36">
        <v>1</v>
      </c>
      <c r="F179" s="216">
        <v>45884481.100000001</v>
      </c>
      <c r="G179" s="40">
        <f t="shared" si="3"/>
        <v>45884481.100000001</v>
      </c>
    </row>
    <row r="180" spans="1:7" s="15" customFormat="1" x14ac:dyDescent="0.2">
      <c r="A180" s="35">
        <v>10502</v>
      </c>
      <c r="B180" s="35" t="s">
        <v>350</v>
      </c>
      <c r="C180" s="46" t="s">
        <v>229</v>
      </c>
      <c r="D180" s="35" t="s">
        <v>33</v>
      </c>
      <c r="E180" s="36">
        <v>1</v>
      </c>
      <c r="F180" s="216">
        <v>1042822.47</v>
      </c>
      <c r="G180" s="40">
        <f t="shared" si="3"/>
        <v>1042822.47</v>
      </c>
    </row>
    <row r="181" spans="1:7" s="15" customFormat="1" x14ac:dyDescent="0.2">
      <c r="A181" s="35">
        <v>10227</v>
      </c>
      <c r="B181" s="35" t="s">
        <v>351</v>
      </c>
      <c r="C181" s="46" t="s">
        <v>230</v>
      </c>
      <c r="D181" s="35" t="s">
        <v>33</v>
      </c>
      <c r="E181" s="36">
        <v>1</v>
      </c>
      <c r="F181" s="216">
        <v>8872129.6199999992</v>
      </c>
      <c r="G181" s="40">
        <f t="shared" si="3"/>
        <v>8872129.6199999992</v>
      </c>
    </row>
    <row r="182" spans="1:7" s="15" customFormat="1" ht="14.25" customHeight="1" x14ac:dyDescent="0.2">
      <c r="A182" s="35">
        <v>14649</v>
      </c>
      <c r="B182" s="35" t="s">
        <v>352</v>
      </c>
      <c r="C182" s="211" t="s">
        <v>362</v>
      </c>
      <c r="D182" s="212" t="s">
        <v>33</v>
      </c>
      <c r="E182" s="36">
        <v>1</v>
      </c>
      <c r="F182" s="216">
        <v>2150408.0499999998</v>
      </c>
      <c r="G182" s="40">
        <f t="shared" si="3"/>
        <v>2150408.0499999998</v>
      </c>
    </row>
    <row r="183" spans="1:7" s="15" customFormat="1" x14ac:dyDescent="0.2">
      <c r="A183" s="35">
        <v>14883</v>
      </c>
      <c r="B183" s="35" t="s">
        <v>212</v>
      </c>
      <c r="C183" s="211" t="s">
        <v>407</v>
      </c>
      <c r="D183" s="212" t="s">
        <v>33</v>
      </c>
      <c r="E183" s="36">
        <v>1</v>
      </c>
      <c r="F183" s="216">
        <v>4099583.19</v>
      </c>
      <c r="G183" s="40">
        <f t="shared" si="3"/>
        <v>4099583.19</v>
      </c>
    </row>
    <row r="184" spans="1:7" s="15" customFormat="1" x14ac:dyDescent="0.2">
      <c r="A184" s="35">
        <v>16066</v>
      </c>
      <c r="B184" s="35" t="s">
        <v>353</v>
      </c>
      <c r="C184" s="220" t="s">
        <v>514</v>
      </c>
      <c r="D184" s="221" t="s">
        <v>51</v>
      </c>
      <c r="E184" s="36">
        <v>1</v>
      </c>
      <c r="F184" s="216">
        <v>2932844.29</v>
      </c>
      <c r="G184" s="40">
        <f t="shared" si="3"/>
        <v>2932844.29</v>
      </c>
    </row>
    <row r="185" spans="1:7" s="15" customFormat="1" x14ac:dyDescent="0.2">
      <c r="A185" s="35">
        <v>16064</v>
      </c>
      <c r="B185" s="35" t="s">
        <v>354</v>
      </c>
      <c r="C185" s="220" t="s">
        <v>231</v>
      </c>
      <c r="D185" s="221" t="s">
        <v>51</v>
      </c>
      <c r="E185" s="36">
        <v>1</v>
      </c>
      <c r="F185" s="216">
        <v>4600734.93</v>
      </c>
      <c r="G185" s="40">
        <f t="shared" si="3"/>
        <v>4600734.93</v>
      </c>
    </row>
    <row r="186" spans="1:7" s="15" customFormat="1" x14ac:dyDescent="0.2">
      <c r="A186" s="35">
        <v>16103</v>
      </c>
      <c r="B186" s="35" t="s">
        <v>355</v>
      </c>
      <c r="C186" s="220" t="s">
        <v>244</v>
      </c>
      <c r="D186" s="221" t="s">
        <v>51</v>
      </c>
      <c r="E186" s="36">
        <v>1</v>
      </c>
      <c r="F186" s="216">
        <v>181537.92000000001</v>
      </c>
      <c r="G186" s="40">
        <f t="shared" si="3"/>
        <v>181537.92000000001</v>
      </c>
    </row>
    <row r="187" spans="1:7" s="15" customFormat="1" x14ac:dyDescent="0.2">
      <c r="A187" s="35">
        <v>101518</v>
      </c>
      <c r="B187" s="35" t="s">
        <v>356</v>
      </c>
      <c r="C187" s="223" t="s">
        <v>259</v>
      </c>
      <c r="D187" s="221" t="s">
        <v>51</v>
      </c>
      <c r="E187" s="36">
        <v>1</v>
      </c>
      <c r="F187" s="216">
        <v>7818860</v>
      </c>
      <c r="G187" s="40">
        <f t="shared" si="3"/>
        <v>7818860</v>
      </c>
    </row>
    <row r="188" spans="1:7" s="15" customFormat="1" x14ac:dyDescent="0.2">
      <c r="A188" s="35">
        <v>14669</v>
      </c>
      <c r="B188" s="35" t="s">
        <v>357</v>
      </c>
      <c r="C188" s="46" t="s">
        <v>221</v>
      </c>
      <c r="D188" s="35" t="s">
        <v>57</v>
      </c>
      <c r="E188" s="36">
        <v>1</v>
      </c>
      <c r="F188" s="216">
        <v>193481.86</v>
      </c>
      <c r="G188" s="40">
        <f t="shared" si="3"/>
        <v>193481.86</v>
      </c>
    </row>
    <row r="189" spans="1:7" x14ac:dyDescent="0.2">
      <c r="A189" s="68" t="s">
        <v>222</v>
      </c>
      <c r="B189" s="68" t="s">
        <v>222</v>
      </c>
      <c r="C189" s="69" t="s">
        <v>223</v>
      </c>
      <c r="D189" s="68" t="s">
        <v>1</v>
      </c>
      <c r="E189" s="70" t="s">
        <v>2</v>
      </c>
      <c r="F189" s="70" t="s">
        <v>2</v>
      </c>
      <c r="G189" s="70" t="s">
        <v>2</v>
      </c>
    </row>
    <row r="190" spans="1:7" s="15" customFormat="1" x14ac:dyDescent="0.2">
      <c r="A190" s="35" t="s">
        <v>408</v>
      </c>
      <c r="B190" s="35" t="s">
        <v>336</v>
      </c>
      <c r="C190" s="46" t="s">
        <v>363</v>
      </c>
      <c r="D190" s="35" t="s">
        <v>51</v>
      </c>
      <c r="E190" s="36">
        <v>1</v>
      </c>
      <c r="F190" s="216">
        <v>422371.71</v>
      </c>
      <c r="G190" s="40">
        <f t="shared" si="3"/>
        <v>422371.71</v>
      </c>
    </row>
    <row r="191" spans="1:7" s="15" customFormat="1" x14ac:dyDescent="0.2">
      <c r="A191" s="35">
        <v>12832</v>
      </c>
      <c r="B191" s="35" t="s">
        <v>338</v>
      </c>
      <c r="C191" s="46" t="s">
        <v>226</v>
      </c>
      <c r="D191" s="35" t="s">
        <v>51</v>
      </c>
      <c r="E191" s="36">
        <v>1</v>
      </c>
      <c r="F191" s="216">
        <v>61877.88</v>
      </c>
      <c r="G191" s="40">
        <f t="shared" si="3"/>
        <v>61877.88</v>
      </c>
    </row>
    <row r="192" spans="1:7" s="15" customFormat="1" x14ac:dyDescent="0.2">
      <c r="A192" s="35">
        <v>10315</v>
      </c>
      <c r="B192" s="35" t="s">
        <v>339</v>
      </c>
      <c r="C192" s="46" t="s">
        <v>227</v>
      </c>
      <c r="D192" s="35" t="s">
        <v>33</v>
      </c>
      <c r="E192" s="36">
        <v>1</v>
      </c>
      <c r="F192" s="216">
        <v>517472.08</v>
      </c>
      <c r="G192" s="40">
        <f t="shared" si="3"/>
        <v>517472.08</v>
      </c>
    </row>
    <row r="193" spans="1:8" s="15" customFormat="1" x14ac:dyDescent="0.2">
      <c r="A193" s="35">
        <v>16648</v>
      </c>
      <c r="B193" s="224" t="s">
        <v>225</v>
      </c>
      <c r="C193" s="220" t="s">
        <v>224</v>
      </c>
      <c r="D193" s="221" t="s">
        <v>51</v>
      </c>
      <c r="E193" s="36">
        <v>1</v>
      </c>
      <c r="F193" s="216">
        <v>288137.28999999998</v>
      </c>
      <c r="G193" s="40">
        <f t="shared" si="3"/>
        <v>288137.28999999998</v>
      </c>
    </row>
    <row r="194" spans="1:8" x14ac:dyDescent="0.2">
      <c r="A194" s="342" t="s">
        <v>249</v>
      </c>
      <c r="B194" s="342"/>
      <c r="C194" s="342"/>
      <c r="D194" s="342"/>
      <c r="E194" s="342"/>
      <c r="F194" s="342"/>
      <c r="G194" s="74">
        <f>SUM(G12:G193)</f>
        <v>126613559.13000001</v>
      </c>
      <c r="H194" s="89"/>
    </row>
    <row r="195" spans="1:8" x14ac:dyDescent="0.2">
      <c r="A195" s="343" t="s">
        <v>266</v>
      </c>
      <c r="B195" s="344"/>
      <c r="C195" s="344"/>
      <c r="D195" s="344"/>
      <c r="E195" s="345"/>
      <c r="F195" s="75"/>
      <c r="G195" s="63" t="s">
        <v>262</v>
      </c>
    </row>
    <row r="196" spans="1:8" s="4" customFormat="1" ht="15.75" customHeight="1" x14ac:dyDescent="0.2">
      <c r="A196" s="343" t="s">
        <v>232</v>
      </c>
      <c r="B196" s="344"/>
      <c r="C196" s="344"/>
      <c r="D196" s="344"/>
      <c r="E196" s="345"/>
      <c r="F196" s="75" t="s">
        <v>263</v>
      </c>
      <c r="G196" s="76">
        <v>0.25</v>
      </c>
    </row>
    <row r="197" spans="1:8" s="4" customFormat="1" ht="15.75" customHeight="1" x14ac:dyDescent="0.2">
      <c r="A197" s="343" t="s">
        <v>233</v>
      </c>
      <c r="B197" s="344"/>
      <c r="C197" s="344"/>
      <c r="D197" s="344"/>
      <c r="E197" s="345"/>
      <c r="F197" s="75" t="s">
        <v>264</v>
      </c>
      <c r="G197" s="77">
        <v>0.01</v>
      </c>
    </row>
    <row r="198" spans="1:8" s="4" customFormat="1" ht="15.75" customHeight="1" x14ac:dyDescent="0.2">
      <c r="A198" s="343" t="s">
        <v>234</v>
      </c>
      <c r="B198" s="344"/>
      <c r="C198" s="344"/>
      <c r="D198" s="344"/>
      <c r="E198" s="345"/>
      <c r="F198" s="75" t="s">
        <v>265</v>
      </c>
      <c r="G198" s="77">
        <v>0.05</v>
      </c>
    </row>
    <row r="199" spans="1:8" s="4" customFormat="1" ht="15.75" customHeight="1" x14ac:dyDescent="0.2">
      <c r="A199" s="347"/>
      <c r="B199" s="348"/>
      <c r="C199" s="348"/>
      <c r="D199" s="348"/>
      <c r="E199" s="349"/>
      <c r="F199" s="77" t="s">
        <v>267</v>
      </c>
      <c r="G199" s="76">
        <f>+SUM(G196:G198)</f>
        <v>0.31</v>
      </c>
    </row>
    <row r="200" spans="1:8" ht="54" customHeight="1" x14ac:dyDescent="0.2">
      <c r="A200" s="346" t="s">
        <v>389</v>
      </c>
      <c r="B200" s="346"/>
      <c r="C200" s="346"/>
      <c r="D200" s="346"/>
      <c r="E200" s="346"/>
      <c r="F200" s="11"/>
      <c r="G200" s="11"/>
    </row>
    <row r="201" spans="1:8" ht="54" customHeight="1" x14ac:dyDescent="0.2">
      <c r="A201" s="346" t="s">
        <v>386</v>
      </c>
      <c r="B201" s="346"/>
      <c r="C201" s="346"/>
      <c r="D201" s="346"/>
      <c r="E201" s="346"/>
      <c r="F201" s="11"/>
      <c r="G201" s="11"/>
    </row>
    <row r="202" spans="1:8" ht="39.75" customHeight="1" x14ac:dyDescent="0.2">
      <c r="A202" s="330" t="s">
        <v>387</v>
      </c>
      <c r="B202" s="330"/>
      <c r="C202" s="330"/>
      <c r="D202" s="330"/>
      <c r="E202" s="330"/>
      <c r="F202" s="7"/>
      <c r="G202" s="10"/>
    </row>
    <row r="203" spans="1:8" ht="54" customHeight="1" x14ac:dyDescent="0.2">
      <c r="A203" s="328" t="s">
        <v>388</v>
      </c>
      <c r="B203" s="328"/>
      <c r="C203" s="328"/>
      <c r="D203" s="328"/>
      <c r="E203" s="328"/>
      <c r="F203" s="12"/>
      <c r="G203" s="12"/>
    </row>
    <row r="204" spans="1:8" ht="63" customHeight="1" x14ac:dyDescent="0.2">
      <c r="A204" s="328" t="s">
        <v>505</v>
      </c>
      <c r="B204" s="328"/>
      <c r="C204" s="328"/>
      <c r="D204" s="328"/>
      <c r="E204" s="328"/>
      <c r="F204" s="11"/>
      <c r="G204" s="11"/>
    </row>
    <row r="205" spans="1:8" ht="36" customHeight="1" x14ac:dyDescent="0.2">
      <c r="A205" s="328" t="s">
        <v>391</v>
      </c>
      <c r="B205" s="328"/>
      <c r="C205" s="328"/>
      <c r="D205" s="328"/>
      <c r="E205" s="328"/>
      <c r="F205" s="11"/>
      <c r="G205" s="11"/>
    </row>
    <row r="206" spans="1:8" ht="87" customHeight="1" x14ac:dyDescent="0.2">
      <c r="A206" s="329" t="s">
        <v>506</v>
      </c>
      <c r="B206" s="329"/>
      <c r="C206" s="329"/>
      <c r="D206" s="329"/>
      <c r="E206" s="329"/>
      <c r="F206" s="11"/>
      <c r="G206" s="11"/>
    </row>
    <row r="207" spans="1:8" x14ac:dyDescent="0.2">
      <c r="A207" s="1"/>
      <c r="B207" s="1"/>
      <c r="C207" s="1"/>
      <c r="D207" s="1"/>
      <c r="E207" s="1"/>
      <c r="F207" s="1"/>
      <c r="G207" s="1"/>
    </row>
    <row r="208" spans="1:8" x14ac:dyDescent="0.2">
      <c r="A208" s="1"/>
      <c r="B208" s="1"/>
      <c r="C208" s="1"/>
      <c r="D208" s="1"/>
      <c r="E208" s="1"/>
      <c r="F208" s="1"/>
      <c r="G208" s="1"/>
    </row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</sheetData>
  <autoFilter ref="B11:G206"/>
  <mergeCells count="16">
    <mergeCell ref="A205:E205"/>
    <mergeCell ref="A206:E206"/>
    <mergeCell ref="A202:E202"/>
    <mergeCell ref="A203:E203"/>
    <mergeCell ref="A2:D2"/>
    <mergeCell ref="A8:G8"/>
    <mergeCell ref="A6:G7"/>
    <mergeCell ref="A194:F194"/>
    <mergeCell ref="A195:E195"/>
    <mergeCell ref="A201:E201"/>
    <mergeCell ref="A204:E204"/>
    <mergeCell ref="A196:E196"/>
    <mergeCell ref="A197:E197"/>
    <mergeCell ref="A198:E198"/>
    <mergeCell ref="A199:E199"/>
    <mergeCell ref="A200:E200"/>
  </mergeCells>
  <phoneticPr fontId="9" type="noConversion"/>
  <pageMargins left="0.8" right="0.8" top="1" bottom="1" header="0.5" footer="0.5"/>
  <pageSetup paperSize="9" scale="65" firstPageNumber="42949672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U78"/>
  <sheetViews>
    <sheetView showGridLines="0" view="pageBreakPreview" topLeftCell="D27" zoomScale="115" zoomScaleNormal="100" zoomScaleSheetLayoutView="115" workbookViewId="0">
      <selection activeCell="K24" sqref="K24"/>
    </sheetView>
  </sheetViews>
  <sheetFormatPr baseColWidth="10" defaultColWidth="11.42578125" defaultRowHeight="12.75" x14ac:dyDescent="0.2"/>
  <cols>
    <col min="1" max="1" width="5.7109375" style="91" customWidth="1"/>
    <col min="2" max="2" width="7.42578125" style="97" bestFit="1" customWidth="1"/>
    <col min="3" max="3" width="47.140625" style="91" customWidth="1"/>
    <col min="4" max="4" width="14.7109375" style="91" customWidth="1"/>
    <col min="5" max="5" width="8.42578125" style="91" customWidth="1"/>
    <col min="6" max="6" width="9.7109375" style="91" customWidth="1"/>
    <col min="7" max="7" width="5" style="91" customWidth="1"/>
    <col min="8" max="8" width="30.140625" style="91" customWidth="1"/>
    <col min="9" max="9" width="14.85546875" style="91" bestFit="1" customWidth="1"/>
    <col min="10" max="10" width="12.85546875" style="91" bestFit="1" customWidth="1"/>
    <col min="11" max="11" width="6.5703125" style="91" customWidth="1"/>
    <col min="12" max="12" width="16.85546875" style="91" customWidth="1"/>
    <col min="13" max="13" width="23.5703125" style="91" customWidth="1"/>
    <col min="14" max="14" width="15" style="91" bestFit="1" customWidth="1"/>
    <col min="15" max="15" width="25.5703125" style="91" bestFit="1" customWidth="1"/>
    <col min="16" max="16" width="26.42578125" style="91" customWidth="1"/>
    <col min="17" max="17" width="20.7109375" style="91" customWidth="1"/>
    <col min="18" max="19" width="11.42578125" style="91"/>
    <col min="20" max="20" width="18.7109375" style="91" bestFit="1" customWidth="1"/>
    <col min="21" max="244" width="11.42578125" style="91"/>
    <col min="245" max="245" width="7.140625" style="91" bestFit="1" customWidth="1"/>
    <col min="246" max="246" width="5.28515625" style="91" bestFit="1" customWidth="1"/>
    <col min="247" max="247" width="47.140625" style="91" customWidth="1"/>
    <col min="248" max="248" width="14.7109375" style="91" customWidth="1"/>
    <col min="249" max="249" width="8.42578125" style="91" customWidth="1"/>
    <col min="250" max="250" width="9.7109375" style="91" customWidth="1"/>
    <col min="251" max="251" width="5" style="91" customWidth="1"/>
    <col min="252" max="252" width="5.28515625" style="91" customWidth="1"/>
    <col min="253" max="253" width="14.85546875" style="91" bestFit="1" customWidth="1"/>
    <col min="254" max="254" width="12.85546875" style="91" bestFit="1" customWidth="1"/>
    <col min="255" max="255" width="6.5703125" style="91" customWidth="1"/>
    <col min="256" max="256" width="16.85546875" style="91" customWidth="1"/>
    <col min="257" max="257" width="9.140625" style="91" customWidth="1"/>
    <col min="258" max="258" width="15" style="91" customWidth="1"/>
    <col min="259" max="259" width="48.140625" style="91" customWidth="1"/>
    <col min="260" max="260" width="15.140625" style="91" bestFit="1" customWidth="1"/>
    <col min="261" max="261" width="4.42578125" style="91" customWidth="1"/>
    <col min="262" max="262" width="3.5703125" style="91" bestFit="1" customWidth="1"/>
    <col min="263" max="263" width="4.140625" style="91" customWidth="1"/>
    <col min="264" max="264" width="35.42578125" style="91" customWidth="1"/>
    <col min="265" max="500" width="11.42578125" style="91"/>
    <col min="501" max="501" width="7.140625" style="91" bestFit="1" customWidth="1"/>
    <col min="502" max="502" width="5.28515625" style="91" bestFit="1" customWidth="1"/>
    <col min="503" max="503" width="47.140625" style="91" customWidth="1"/>
    <col min="504" max="504" width="14.7109375" style="91" customWidth="1"/>
    <col min="505" max="505" width="8.42578125" style="91" customWidth="1"/>
    <col min="506" max="506" width="9.7109375" style="91" customWidth="1"/>
    <col min="507" max="507" width="5" style="91" customWidth="1"/>
    <col min="508" max="508" width="5.28515625" style="91" customWidth="1"/>
    <col min="509" max="509" width="14.85546875" style="91" bestFit="1" customWidth="1"/>
    <col min="510" max="510" width="12.85546875" style="91" bestFit="1" customWidth="1"/>
    <col min="511" max="511" width="6.5703125" style="91" customWidth="1"/>
    <col min="512" max="512" width="16.85546875" style="91" customWidth="1"/>
    <col min="513" max="513" width="9.140625" style="91" customWidth="1"/>
    <col min="514" max="514" width="15" style="91" customWidth="1"/>
    <col min="515" max="515" width="48.140625" style="91" customWidth="1"/>
    <col min="516" max="516" width="15.140625" style="91" bestFit="1" customWidth="1"/>
    <col min="517" max="517" width="4.42578125" style="91" customWidth="1"/>
    <col min="518" max="518" width="3.5703125" style="91" bestFit="1" customWidth="1"/>
    <col min="519" max="519" width="4.140625" style="91" customWidth="1"/>
    <col min="520" max="520" width="35.42578125" style="91" customWidth="1"/>
    <col min="521" max="756" width="11.42578125" style="91"/>
    <col min="757" max="757" width="7.140625" style="91" bestFit="1" customWidth="1"/>
    <col min="758" max="758" width="5.28515625" style="91" bestFit="1" customWidth="1"/>
    <col min="759" max="759" width="47.140625" style="91" customWidth="1"/>
    <col min="760" max="760" width="14.7109375" style="91" customWidth="1"/>
    <col min="761" max="761" width="8.42578125" style="91" customWidth="1"/>
    <col min="762" max="762" width="9.7109375" style="91" customWidth="1"/>
    <col min="763" max="763" width="5" style="91" customWidth="1"/>
    <col min="764" max="764" width="5.28515625" style="91" customWidth="1"/>
    <col min="765" max="765" width="14.85546875" style="91" bestFit="1" customWidth="1"/>
    <col min="766" max="766" width="12.85546875" style="91" bestFit="1" customWidth="1"/>
    <col min="767" max="767" width="6.5703125" style="91" customWidth="1"/>
    <col min="768" max="768" width="16.85546875" style="91" customWidth="1"/>
    <col min="769" max="769" width="9.140625" style="91" customWidth="1"/>
    <col min="770" max="770" width="15" style="91" customWidth="1"/>
    <col min="771" max="771" width="48.140625" style="91" customWidth="1"/>
    <col min="772" max="772" width="15.140625" style="91" bestFit="1" customWidth="1"/>
    <col min="773" max="773" width="4.42578125" style="91" customWidth="1"/>
    <col min="774" max="774" width="3.5703125" style="91" bestFit="1" customWidth="1"/>
    <col min="775" max="775" width="4.140625" style="91" customWidth="1"/>
    <col min="776" max="776" width="35.42578125" style="91" customWidth="1"/>
    <col min="777" max="1012" width="11.42578125" style="91"/>
    <col min="1013" max="1013" width="7.140625" style="91" bestFit="1" customWidth="1"/>
    <col min="1014" max="1014" width="5.28515625" style="91" bestFit="1" customWidth="1"/>
    <col min="1015" max="1015" width="47.140625" style="91" customWidth="1"/>
    <col min="1016" max="1016" width="14.7109375" style="91" customWidth="1"/>
    <col min="1017" max="1017" width="8.42578125" style="91" customWidth="1"/>
    <col min="1018" max="1018" width="9.7109375" style="91" customWidth="1"/>
    <col min="1019" max="1019" width="5" style="91" customWidth="1"/>
    <col min="1020" max="1020" width="5.28515625" style="91" customWidth="1"/>
    <col min="1021" max="1021" width="14.85546875" style="91" bestFit="1" customWidth="1"/>
    <col min="1022" max="1022" width="12.85546875" style="91" bestFit="1" customWidth="1"/>
    <col min="1023" max="1023" width="6.5703125" style="91" customWidth="1"/>
    <col min="1024" max="1024" width="16.85546875" style="91" customWidth="1"/>
    <col min="1025" max="1025" width="9.140625" style="91" customWidth="1"/>
    <col min="1026" max="1026" width="15" style="91" customWidth="1"/>
    <col min="1027" max="1027" width="48.140625" style="91" customWidth="1"/>
    <col min="1028" max="1028" width="15.140625" style="91" bestFit="1" customWidth="1"/>
    <col min="1029" max="1029" width="4.42578125" style="91" customWidth="1"/>
    <col min="1030" max="1030" width="3.5703125" style="91" bestFit="1" customWidth="1"/>
    <col min="1031" max="1031" width="4.140625" style="91" customWidth="1"/>
    <col min="1032" max="1032" width="35.42578125" style="91" customWidth="1"/>
    <col min="1033" max="1268" width="11.42578125" style="91"/>
    <col min="1269" max="1269" width="7.140625" style="91" bestFit="1" customWidth="1"/>
    <col min="1270" max="1270" width="5.28515625" style="91" bestFit="1" customWidth="1"/>
    <col min="1271" max="1271" width="47.140625" style="91" customWidth="1"/>
    <col min="1272" max="1272" width="14.7109375" style="91" customWidth="1"/>
    <col min="1273" max="1273" width="8.42578125" style="91" customWidth="1"/>
    <col min="1274" max="1274" width="9.7109375" style="91" customWidth="1"/>
    <col min="1275" max="1275" width="5" style="91" customWidth="1"/>
    <col min="1276" max="1276" width="5.28515625" style="91" customWidth="1"/>
    <col min="1277" max="1277" width="14.85546875" style="91" bestFit="1" customWidth="1"/>
    <col min="1278" max="1278" width="12.85546875" style="91" bestFit="1" customWidth="1"/>
    <col min="1279" max="1279" width="6.5703125" style="91" customWidth="1"/>
    <col min="1280" max="1280" width="16.85546875" style="91" customWidth="1"/>
    <col min="1281" max="1281" width="9.140625" style="91" customWidth="1"/>
    <col min="1282" max="1282" width="15" style="91" customWidth="1"/>
    <col min="1283" max="1283" width="48.140625" style="91" customWidth="1"/>
    <col min="1284" max="1284" width="15.140625" style="91" bestFit="1" customWidth="1"/>
    <col min="1285" max="1285" width="4.42578125" style="91" customWidth="1"/>
    <col min="1286" max="1286" width="3.5703125" style="91" bestFit="1" customWidth="1"/>
    <col min="1287" max="1287" width="4.140625" style="91" customWidth="1"/>
    <col min="1288" max="1288" width="35.42578125" style="91" customWidth="1"/>
    <col min="1289" max="1524" width="11.42578125" style="91"/>
    <col min="1525" max="1525" width="7.140625" style="91" bestFit="1" customWidth="1"/>
    <col min="1526" max="1526" width="5.28515625" style="91" bestFit="1" customWidth="1"/>
    <col min="1527" max="1527" width="47.140625" style="91" customWidth="1"/>
    <col min="1528" max="1528" width="14.7109375" style="91" customWidth="1"/>
    <col min="1529" max="1529" width="8.42578125" style="91" customWidth="1"/>
    <col min="1530" max="1530" width="9.7109375" style="91" customWidth="1"/>
    <col min="1531" max="1531" width="5" style="91" customWidth="1"/>
    <col min="1532" max="1532" width="5.28515625" style="91" customWidth="1"/>
    <col min="1533" max="1533" width="14.85546875" style="91" bestFit="1" customWidth="1"/>
    <col min="1534" max="1534" width="12.85546875" style="91" bestFit="1" customWidth="1"/>
    <col min="1535" max="1535" width="6.5703125" style="91" customWidth="1"/>
    <col min="1536" max="1536" width="16.85546875" style="91" customWidth="1"/>
    <col min="1537" max="1537" width="9.140625" style="91" customWidth="1"/>
    <col min="1538" max="1538" width="15" style="91" customWidth="1"/>
    <col min="1539" max="1539" width="48.140625" style="91" customWidth="1"/>
    <col min="1540" max="1540" width="15.140625" style="91" bestFit="1" customWidth="1"/>
    <col min="1541" max="1541" width="4.42578125" style="91" customWidth="1"/>
    <col min="1542" max="1542" width="3.5703125" style="91" bestFit="1" customWidth="1"/>
    <col min="1543" max="1543" width="4.140625" style="91" customWidth="1"/>
    <col min="1544" max="1544" width="35.42578125" style="91" customWidth="1"/>
    <col min="1545" max="1780" width="11.42578125" style="91"/>
    <col min="1781" max="1781" width="7.140625" style="91" bestFit="1" customWidth="1"/>
    <col min="1782" max="1782" width="5.28515625" style="91" bestFit="1" customWidth="1"/>
    <col min="1783" max="1783" width="47.140625" style="91" customWidth="1"/>
    <col min="1784" max="1784" width="14.7109375" style="91" customWidth="1"/>
    <col min="1785" max="1785" width="8.42578125" style="91" customWidth="1"/>
    <col min="1786" max="1786" width="9.7109375" style="91" customWidth="1"/>
    <col min="1787" max="1787" width="5" style="91" customWidth="1"/>
    <col min="1788" max="1788" width="5.28515625" style="91" customWidth="1"/>
    <col min="1789" max="1789" width="14.85546875" style="91" bestFit="1" customWidth="1"/>
    <col min="1790" max="1790" width="12.85546875" style="91" bestFit="1" customWidth="1"/>
    <col min="1791" max="1791" width="6.5703125" style="91" customWidth="1"/>
    <col min="1792" max="1792" width="16.85546875" style="91" customWidth="1"/>
    <col min="1793" max="1793" width="9.140625" style="91" customWidth="1"/>
    <col min="1794" max="1794" width="15" style="91" customWidth="1"/>
    <col min="1795" max="1795" width="48.140625" style="91" customWidth="1"/>
    <col min="1796" max="1796" width="15.140625" style="91" bestFit="1" customWidth="1"/>
    <col min="1797" max="1797" width="4.42578125" style="91" customWidth="1"/>
    <col min="1798" max="1798" width="3.5703125" style="91" bestFit="1" customWidth="1"/>
    <col min="1799" max="1799" width="4.140625" style="91" customWidth="1"/>
    <col min="1800" max="1800" width="35.42578125" style="91" customWidth="1"/>
    <col min="1801" max="2036" width="11.42578125" style="91"/>
    <col min="2037" max="2037" width="7.140625" style="91" bestFit="1" customWidth="1"/>
    <col min="2038" max="2038" width="5.28515625" style="91" bestFit="1" customWidth="1"/>
    <col min="2039" max="2039" width="47.140625" style="91" customWidth="1"/>
    <col min="2040" max="2040" width="14.7109375" style="91" customWidth="1"/>
    <col min="2041" max="2041" width="8.42578125" style="91" customWidth="1"/>
    <col min="2042" max="2042" width="9.7109375" style="91" customWidth="1"/>
    <col min="2043" max="2043" width="5" style="91" customWidth="1"/>
    <col min="2044" max="2044" width="5.28515625" style="91" customWidth="1"/>
    <col min="2045" max="2045" width="14.85546875" style="91" bestFit="1" customWidth="1"/>
    <col min="2046" max="2046" width="12.85546875" style="91" bestFit="1" customWidth="1"/>
    <col min="2047" max="2047" width="6.5703125" style="91" customWidth="1"/>
    <col min="2048" max="2048" width="16.85546875" style="91" customWidth="1"/>
    <col min="2049" max="2049" width="9.140625" style="91" customWidth="1"/>
    <col min="2050" max="2050" width="15" style="91" customWidth="1"/>
    <col min="2051" max="2051" width="48.140625" style="91" customWidth="1"/>
    <col min="2052" max="2052" width="15.140625" style="91" bestFit="1" customWidth="1"/>
    <col min="2053" max="2053" width="4.42578125" style="91" customWidth="1"/>
    <col min="2054" max="2054" width="3.5703125" style="91" bestFit="1" customWidth="1"/>
    <col min="2055" max="2055" width="4.140625" style="91" customWidth="1"/>
    <col min="2056" max="2056" width="35.42578125" style="91" customWidth="1"/>
    <col min="2057" max="2292" width="11.42578125" style="91"/>
    <col min="2293" max="2293" width="7.140625" style="91" bestFit="1" customWidth="1"/>
    <col min="2294" max="2294" width="5.28515625" style="91" bestFit="1" customWidth="1"/>
    <col min="2295" max="2295" width="47.140625" style="91" customWidth="1"/>
    <col min="2296" max="2296" width="14.7109375" style="91" customWidth="1"/>
    <col min="2297" max="2297" width="8.42578125" style="91" customWidth="1"/>
    <col min="2298" max="2298" width="9.7109375" style="91" customWidth="1"/>
    <col min="2299" max="2299" width="5" style="91" customWidth="1"/>
    <col min="2300" max="2300" width="5.28515625" style="91" customWidth="1"/>
    <col min="2301" max="2301" width="14.85546875" style="91" bestFit="1" customWidth="1"/>
    <col min="2302" max="2302" width="12.85546875" style="91" bestFit="1" customWidth="1"/>
    <col min="2303" max="2303" width="6.5703125" style="91" customWidth="1"/>
    <col min="2304" max="2304" width="16.85546875" style="91" customWidth="1"/>
    <col min="2305" max="2305" width="9.140625" style="91" customWidth="1"/>
    <col min="2306" max="2306" width="15" style="91" customWidth="1"/>
    <col min="2307" max="2307" width="48.140625" style="91" customWidth="1"/>
    <col min="2308" max="2308" width="15.140625" style="91" bestFit="1" customWidth="1"/>
    <col min="2309" max="2309" width="4.42578125" style="91" customWidth="1"/>
    <col min="2310" max="2310" width="3.5703125" style="91" bestFit="1" customWidth="1"/>
    <col min="2311" max="2311" width="4.140625" style="91" customWidth="1"/>
    <col min="2312" max="2312" width="35.42578125" style="91" customWidth="1"/>
    <col min="2313" max="2548" width="11.42578125" style="91"/>
    <col min="2549" max="2549" width="7.140625" style="91" bestFit="1" customWidth="1"/>
    <col min="2550" max="2550" width="5.28515625" style="91" bestFit="1" customWidth="1"/>
    <col min="2551" max="2551" width="47.140625" style="91" customWidth="1"/>
    <col min="2552" max="2552" width="14.7109375" style="91" customWidth="1"/>
    <col min="2553" max="2553" width="8.42578125" style="91" customWidth="1"/>
    <col min="2554" max="2554" width="9.7109375" style="91" customWidth="1"/>
    <col min="2555" max="2555" width="5" style="91" customWidth="1"/>
    <col min="2556" max="2556" width="5.28515625" style="91" customWidth="1"/>
    <col min="2557" max="2557" width="14.85546875" style="91" bestFit="1" customWidth="1"/>
    <col min="2558" max="2558" width="12.85546875" style="91" bestFit="1" customWidth="1"/>
    <col min="2559" max="2559" width="6.5703125" style="91" customWidth="1"/>
    <col min="2560" max="2560" width="16.85546875" style="91" customWidth="1"/>
    <col min="2561" max="2561" width="9.140625" style="91" customWidth="1"/>
    <col min="2562" max="2562" width="15" style="91" customWidth="1"/>
    <col min="2563" max="2563" width="48.140625" style="91" customWidth="1"/>
    <col min="2564" max="2564" width="15.140625" style="91" bestFit="1" customWidth="1"/>
    <col min="2565" max="2565" width="4.42578125" style="91" customWidth="1"/>
    <col min="2566" max="2566" width="3.5703125" style="91" bestFit="1" customWidth="1"/>
    <col min="2567" max="2567" width="4.140625" style="91" customWidth="1"/>
    <col min="2568" max="2568" width="35.42578125" style="91" customWidth="1"/>
    <col min="2569" max="2804" width="11.42578125" style="91"/>
    <col min="2805" max="2805" width="7.140625" style="91" bestFit="1" customWidth="1"/>
    <col min="2806" max="2806" width="5.28515625" style="91" bestFit="1" customWidth="1"/>
    <col min="2807" max="2807" width="47.140625" style="91" customWidth="1"/>
    <col min="2808" max="2808" width="14.7109375" style="91" customWidth="1"/>
    <col min="2809" max="2809" width="8.42578125" style="91" customWidth="1"/>
    <col min="2810" max="2810" width="9.7109375" style="91" customWidth="1"/>
    <col min="2811" max="2811" width="5" style="91" customWidth="1"/>
    <col min="2812" max="2812" width="5.28515625" style="91" customWidth="1"/>
    <col min="2813" max="2813" width="14.85546875" style="91" bestFit="1" customWidth="1"/>
    <col min="2814" max="2814" width="12.85546875" style="91" bestFit="1" customWidth="1"/>
    <col min="2815" max="2815" width="6.5703125" style="91" customWidth="1"/>
    <col min="2816" max="2816" width="16.85546875" style="91" customWidth="1"/>
    <col min="2817" max="2817" width="9.140625" style="91" customWidth="1"/>
    <col min="2818" max="2818" width="15" style="91" customWidth="1"/>
    <col min="2819" max="2819" width="48.140625" style="91" customWidth="1"/>
    <col min="2820" max="2820" width="15.140625" style="91" bestFit="1" customWidth="1"/>
    <col min="2821" max="2821" width="4.42578125" style="91" customWidth="1"/>
    <col min="2822" max="2822" width="3.5703125" style="91" bestFit="1" customWidth="1"/>
    <col min="2823" max="2823" width="4.140625" style="91" customWidth="1"/>
    <col min="2824" max="2824" width="35.42578125" style="91" customWidth="1"/>
    <col min="2825" max="3060" width="11.42578125" style="91"/>
    <col min="3061" max="3061" width="7.140625" style="91" bestFit="1" customWidth="1"/>
    <col min="3062" max="3062" width="5.28515625" style="91" bestFit="1" customWidth="1"/>
    <col min="3063" max="3063" width="47.140625" style="91" customWidth="1"/>
    <col min="3064" max="3064" width="14.7109375" style="91" customWidth="1"/>
    <col min="3065" max="3065" width="8.42578125" style="91" customWidth="1"/>
    <col min="3066" max="3066" width="9.7109375" style="91" customWidth="1"/>
    <col min="3067" max="3067" width="5" style="91" customWidth="1"/>
    <col min="3068" max="3068" width="5.28515625" style="91" customWidth="1"/>
    <col min="3069" max="3069" width="14.85546875" style="91" bestFit="1" customWidth="1"/>
    <col min="3070" max="3070" width="12.85546875" style="91" bestFit="1" customWidth="1"/>
    <col min="3071" max="3071" width="6.5703125" style="91" customWidth="1"/>
    <col min="3072" max="3072" width="16.85546875" style="91" customWidth="1"/>
    <col min="3073" max="3073" width="9.140625" style="91" customWidth="1"/>
    <col min="3074" max="3074" width="15" style="91" customWidth="1"/>
    <col min="3075" max="3075" width="48.140625" style="91" customWidth="1"/>
    <col min="3076" max="3076" width="15.140625" style="91" bestFit="1" customWidth="1"/>
    <col min="3077" max="3077" width="4.42578125" style="91" customWidth="1"/>
    <col min="3078" max="3078" width="3.5703125" style="91" bestFit="1" customWidth="1"/>
    <col min="3079" max="3079" width="4.140625" style="91" customWidth="1"/>
    <col min="3080" max="3080" width="35.42578125" style="91" customWidth="1"/>
    <col min="3081" max="3316" width="11.42578125" style="91"/>
    <col min="3317" max="3317" width="7.140625" style="91" bestFit="1" customWidth="1"/>
    <col min="3318" max="3318" width="5.28515625" style="91" bestFit="1" customWidth="1"/>
    <col min="3319" max="3319" width="47.140625" style="91" customWidth="1"/>
    <col min="3320" max="3320" width="14.7109375" style="91" customWidth="1"/>
    <col min="3321" max="3321" width="8.42578125" style="91" customWidth="1"/>
    <col min="3322" max="3322" width="9.7109375" style="91" customWidth="1"/>
    <col min="3323" max="3323" width="5" style="91" customWidth="1"/>
    <col min="3324" max="3324" width="5.28515625" style="91" customWidth="1"/>
    <col min="3325" max="3325" width="14.85546875" style="91" bestFit="1" customWidth="1"/>
    <col min="3326" max="3326" width="12.85546875" style="91" bestFit="1" customWidth="1"/>
    <col min="3327" max="3327" width="6.5703125" style="91" customWidth="1"/>
    <col min="3328" max="3328" width="16.85546875" style="91" customWidth="1"/>
    <col min="3329" max="3329" width="9.140625" style="91" customWidth="1"/>
    <col min="3330" max="3330" width="15" style="91" customWidth="1"/>
    <col min="3331" max="3331" width="48.140625" style="91" customWidth="1"/>
    <col min="3332" max="3332" width="15.140625" style="91" bestFit="1" customWidth="1"/>
    <col min="3333" max="3333" width="4.42578125" style="91" customWidth="1"/>
    <col min="3334" max="3334" width="3.5703125" style="91" bestFit="1" customWidth="1"/>
    <col min="3335" max="3335" width="4.140625" style="91" customWidth="1"/>
    <col min="3336" max="3336" width="35.42578125" style="91" customWidth="1"/>
    <col min="3337" max="3572" width="11.42578125" style="91"/>
    <col min="3573" max="3573" width="7.140625" style="91" bestFit="1" customWidth="1"/>
    <col min="3574" max="3574" width="5.28515625" style="91" bestFit="1" customWidth="1"/>
    <col min="3575" max="3575" width="47.140625" style="91" customWidth="1"/>
    <col min="3576" max="3576" width="14.7109375" style="91" customWidth="1"/>
    <col min="3577" max="3577" width="8.42578125" style="91" customWidth="1"/>
    <col min="3578" max="3578" width="9.7109375" style="91" customWidth="1"/>
    <col min="3579" max="3579" width="5" style="91" customWidth="1"/>
    <col min="3580" max="3580" width="5.28515625" style="91" customWidth="1"/>
    <col min="3581" max="3581" width="14.85546875" style="91" bestFit="1" customWidth="1"/>
    <col min="3582" max="3582" width="12.85546875" style="91" bestFit="1" customWidth="1"/>
    <col min="3583" max="3583" width="6.5703125" style="91" customWidth="1"/>
    <col min="3584" max="3584" width="16.85546875" style="91" customWidth="1"/>
    <col min="3585" max="3585" width="9.140625" style="91" customWidth="1"/>
    <col min="3586" max="3586" width="15" style="91" customWidth="1"/>
    <col min="3587" max="3587" width="48.140625" style="91" customWidth="1"/>
    <col min="3588" max="3588" width="15.140625" style="91" bestFit="1" customWidth="1"/>
    <col min="3589" max="3589" width="4.42578125" style="91" customWidth="1"/>
    <col min="3590" max="3590" width="3.5703125" style="91" bestFit="1" customWidth="1"/>
    <col min="3591" max="3591" width="4.140625" style="91" customWidth="1"/>
    <col min="3592" max="3592" width="35.42578125" style="91" customWidth="1"/>
    <col min="3593" max="3828" width="11.42578125" style="91"/>
    <col min="3829" max="3829" width="7.140625" style="91" bestFit="1" customWidth="1"/>
    <col min="3830" max="3830" width="5.28515625" style="91" bestFit="1" customWidth="1"/>
    <col min="3831" max="3831" width="47.140625" style="91" customWidth="1"/>
    <col min="3832" max="3832" width="14.7109375" style="91" customWidth="1"/>
    <col min="3833" max="3833" width="8.42578125" style="91" customWidth="1"/>
    <col min="3834" max="3834" width="9.7109375" style="91" customWidth="1"/>
    <col min="3835" max="3835" width="5" style="91" customWidth="1"/>
    <col min="3836" max="3836" width="5.28515625" style="91" customWidth="1"/>
    <col min="3837" max="3837" width="14.85546875" style="91" bestFit="1" customWidth="1"/>
    <col min="3838" max="3838" width="12.85546875" style="91" bestFit="1" customWidth="1"/>
    <col min="3839" max="3839" width="6.5703125" style="91" customWidth="1"/>
    <col min="3840" max="3840" width="16.85546875" style="91" customWidth="1"/>
    <col min="3841" max="3841" width="9.140625" style="91" customWidth="1"/>
    <col min="3842" max="3842" width="15" style="91" customWidth="1"/>
    <col min="3843" max="3843" width="48.140625" style="91" customWidth="1"/>
    <col min="3844" max="3844" width="15.140625" style="91" bestFit="1" customWidth="1"/>
    <col min="3845" max="3845" width="4.42578125" style="91" customWidth="1"/>
    <col min="3846" max="3846" width="3.5703125" style="91" bestFit="1" customWidth="1"/>
    <col min="3847" max="3847" width="4.140625" style="91" customWidth="1"/>
    <col min="3848" max="3848" width="35.42578125" style="91" customWidth="1"/>
    <col min="3849" max="4084" width="11.42578125" style="91"/>
    <col min="4085" max="4085" width="7.140625" style="91" bestFit="1" customWidth="1"/>
    <col min="4086" max="4086" width="5.28515625" style="91" bestFit="1" customWidth="1"/>
    <col min="4087" max="4087" width="47.140625" style="91" customWidth="1"/>
    <col min="4088" max="4088" width="14.7109375" style="91" customWidth="1"/>
    <col min="4089" max="4089" width="8.42578125" style="91" customWidth="1"/>
    <col min="4090" max="4090" width="9.7109375" style="91" customWidth="1"/>
    <col min="4091" max="4091" width="5" style="91" customWidth="1"/>
    <col min="4092" max="4092" width="5.28515625" style="91" customWidth="1"/>
    <col min="4093" max="4093" width="14.85546875" style="91" bestFit="1" customWidth="1"/>
    <col min="4094" max="4094" width="12.85546875" style="91" bestFit="1" customWidth="1"/>
    <col min="4095" max="4095" width="6.5703125" style="91" customWidth="1"/>
    <col min="4096" max="4096" width="16.85546875" style="91" customWidth="1"/>
    <col min="4097" max="4097" width="9.140625" style="91" customWidth="1"/>
    <col min="4098" max="4098" width="15" style="91" customWidth="1"/>
    <col min="4099" max="4099" width="48.140625" style="91" customWidth="1"/>
    <col min="4100" max="4100" width="15.140625" style="91" bestFit="1" customWidth="1"/>
    <col min="4101" max="4101" width="4.42578125" style="91" customWidth="1"/>
    <col min="4102" max="4102" width="3.5703125" style="91" bestFit="1" customWidth="1"/>
    <col min="4103" max="4103" width="4.140625" style="91" customWidth="1"/>
    <col min="4104" max="4104" width="35.42578125" style="91" customWidth="1"/>
    <col min="4105" max="4340" width="11.42578125" style="91"/>
    <col min="4341" max="4341" width="7.140625" style="91" bestFit="1" customWidth="1"/>
    <col min="4342" max="4342" width="5.28515625" style="91" bestFit="1" customWidth="1"/>
    <col min="4343" max="4343" width="47.140625" style="91" customWidth="1"/>
    <col min="4344" max="4344" width="14.7109375" style="91" customWidth="1"/>
    <col min="4345" max="4345" width="8.42578125" style="91" customWidth="1"/>
    <col min="4346" max="4346" width="9.7109375" style="91" customWidth="1"/>
    <col min="4347" max="4347" width="5" style="91" customWidth="1"/>
    <col min="4348" max="4348" width="5.28515625" style="91" customWidth="1"/>
    <col min="4349" max="4349" width="14.85546875" style="91" bestFit="1" customWidth="1"/>
    <col min="4350" max="4350" width="12.85546875" style="91" bestFit="1" customWidth="1"/>
    <col min="4351" max="4351" width="6.5703125" style="91" customWidth="1"/>
    <col min="4352" max="4352" width="16.85546875" style="91" customWidth="1"/>
    <col min="4353" max="4353" width="9.140625" style="91" customWidth="1"/>
    <col min="4354" max="4354" width="15" style="91" customWidth="1"/>
    <col min="4355" max="4355" width="48.140625" style="91" customWidth="1"/>
    <col min="4356" max="4356" width="15.140625" style="91" bestFit="1" customWidth="1"/>
    <col min="4357" max="4357" width="4.42578125" style="91" customWidth="1"/>
    <col min="4358" max="4358" width="3.5703125" style="91" bestFit="1" customWidth="1"/>
    <col min="4359" max="4359" width="4.140625" style="91" customWidth="1"/>
    <col min="4360" max="4360" width="35.42578125" style="91" customWidth="1"/>
    <col min="4361" max="4596" width="11.42578125" style="91"/>
    <col min="4597" max="4597" width="7.140625" style="91" bestFit="1" customWidth="1"/>
    <col min="4598" max="4598" width="5.28515625" style="91" bestFit="1" customWidth="1"/>
    <col min="4599" max="4599" width="47.140625" style="91" customWidth="1"/>
    <col min="4600" max="4600" width="14.7109375" style="91" customWidth="1"/>
    <col min="4601" max="4601" width="8.42578125" style="91" customWidth="1"/>
    <col min="4602" max="4602" width="9.7109375" style="91" customWidth="1"/>
    <col min="4603" max="4603" width="5" style="91" customWidth="1"/>
    <col min="4604" max="4604" width="5.28515625" style="91" customWidth="1"/>
    <col min="4605" max="4605" width="14.85546875" style="91" bestFit="1" customWidth="1"/>
    <col min="4606" max="4606" width="12.85546875" style="91" bestFit="1" customWidth="1"/>
    <col min="4607" max="4607" width="6.5703125" style="91" customWidth="1"/>
    <col min="4608" max="4608" width="16.85546875" style="91" customWidth="1"/>
    <col min="4609" max="4609" width="9.140625" style="91" customWidth="1"/>
    <col min="4610" max="4610" width="15" style="91" customWidth="1"/>
    <col min="4611" max="4611" width="48.140625" style="91" customWidth="1"/>
    <col min="4612" max="4612" width="15.140625" style="91" bestFit="1" customWidth="1"/>
    <col min="4613" max="4613" width="4.42578125" style="91" customWidth="1"/>
    <col min="4614" max="4614" width="3.5703125" style="91" bestFit="1" customWidth="1"/>
    <col min="4615" max="4615" width="4.140625" style="91" customWidth="1"/>
    <col min="4616" max="4616" width="35.42578125" style="91" customWidth="1"/>
    <col min="4617" max="4852" width="11.42578125" style="91"/>
    <col min="4853" max="4853" width="7.140625" style="91" bestFit="1" customWidth="1"/>
    <col min="4854" max="4854" width="5.28515625" style="91" bestFit="1" customWidth="1"/>
    <col min="4855" max="4855" width="47.140625" style="91" customWidth="1"/>
    <col min="4856" max="4856" width="14.7109375" style="91" customWidth="1"/>
    <col min="4857" max="4857" width="8.42578125" style="91" customWidth="1"/>
    <col min="4858" max="4858" width="9.7109375" style="91" customWidth="1"/>
    <col min="4859" max="4859" width="5" style="91" customWidth="1"/>
    <col min="4860" max="4860" width="5.28515625" style="91" customWidth="1"/>
    <col min="4861" max="4861" width="14.85546875" style="91" bestFit="1" customWidth="1"/>
    <col min="4862" max="4862" width="12.85546875" style="91" bestFit="1" customWidth="1"/>
    <col min="4863" max="4863" width="6.5703125" style="91" customWidth="1"/>
    <col min="4864" max="4864" width="16.85546875" style="91" customWidth="1"/>
    <col min="4865" max="4865" width="9.140625" style="91" customWidth="1"/>
    <col min="4866" max="4866" width="15" style="91" customWidth="1"/>
    <col min="4867" max="4867" width="48.140625" style="91" customWidth="1"/>
    <col min="4868" max="4868" width="15.140625" style="91" bestFit="1" customWidth="1"/>
    <col min="4869" max="4869" width="4.42578125" style="91" customWidth="1"/>
    <col min="4870" max="4870" width="3.5703125" style="91" bestFit="1" customWidth="1"/>
    <col min="4871" max="4871" width="4.140625" style="91" customWidth="1"/>
    <col min="4872" max="4872" width="35.42578125" style="91" customWidth="1"/>
    <col min="4873" max="5108" width="11.42578125" style="91"/>
    <col min="5109" max="5109" width="7.140625" style="91" bestFit="1" customWidth="1"/>
    <col min="5110" max="5110" width="5.28515625" style="91" bestFit="1" customWidth="1"/>
    <col min="5111" max="5111" width="47.140625" style="91" customWidth="1"/>
    <col min="5112" max="5112" width="14.7109375" style="91" customWidth="1"/>
    <col min="5113" max="5113" width="8.42578125" style="91" customWidth="1"/>
    <col min="5114" max="5114" width="9.7109375" style="91" customWidth="1"/>
    <col min="5115" max="5115" width="5" style="91" customWidth="1"/>
    <col min="5116" max="5116" width="5.28515625" style="91" customWidth="1"/>
    <col min="5117" max="5117" width="14.85546875" style="91" bestFit="1" customWidth="1"/>
    <col min="5118" max="5118" width="12.85546875" style="91" bestFit="1" customWidth="1"/>
    <col min="5119" max="5119" width="6.5703125" style="91" customWidth="1"/>
    <col min="5120" max="5120" width="16.85546875" style="91" customWidth="1"/>
    <col min="5121" max="5121" width="9.140625" style="91" customWidth="1"/>
    <col min="5122" max="5122" width="15" style="91" customWidth="1"/>
    <col min="5123" max="5123" width="48.140625" style="91" customWidth="1"/>
    <col min="5124" max="5124" width="15.140625" style="91" bestFit="1" customWidth="1"/>
    <col min="5125" max="5125" width="4.42578125" style="91" customWidth="1"/>
    <col min="5126" max="5126" width="3.5703125" style="91" bestFit="1" customWidth="1"/>
    <col min="5127" max="5127" width="4.140625" style="91" customWidth="1"/>
    <col min="5128" max="5128" width="35.42578125" style="91" customWidth="1"/>
    <col min="5129" max="5364" width="11.42578125" style="91"/>
    <col min="5365" max="5365" width="7.140625" style="91" bestFit="1" customWidth="1"/>
    <col min="5366" max="5366" width="5.28515625" style="91" bestFit="1" customWidth="1"/>
    <col min="5367" max="5367" width="47.140625" style="91" customWidth="1"/>
    <col min="5368" max="5368" width="14.7109375" style="91" customWidth="1"/>
    <col min="5369" max="5369" width="8.42578125" style="91" customWidth="1"/>
    <col min="5370" max="5370" width="9.7109375" style="91" customWidth="1"/>
    <col min="5371" max="5371" width="5" style="91" customWidth="1"/>
    <col min="5372" max="5372" width="5.28515625" style="91" customWidth="1"/>
    <col min="5373" max="5373" width="14.85546875" style="91" bestFit="1" customWidth="1"/>
    <col min="5374" max="5374" width="12.85546875" style="91" bestFit="1" customWidth="1"/>
    <col min="5375" max="5375" width="6.5703125" style="91" customWidth="1"/>
    <col min="5376" max="5376" width="16.85546875" style="91" customWidth="1"/>
    <col min="5377" max="5377" width="9.140625" style="91" customWidth="1"/>
    <col min="5378" max="5378" width="15" style="91" customWidth="1"/>
    <col min="5379" max="5379" width="48.140625" style="91" customWidth="1"/>
    <col min="5380" max="5380" width="15.140625" style="91" bestFit="1" customWidth="1"/>
    <col min="5381" max="5381" width="4.42578125" style="91" customWidth="1"/>
    <col min="5382" max="5382" width="3.5703125" style="91" bestFit="1" customWidth="1"/>
    <col min="5383" max="5383" width="4.140625" style="91" customWidth="1"/>
    <col min="5384" max="5384" width="35.42578125" style="91" customWidth="1"/>
    <col min="5385" max="5620" width="11.42578125" style="91"/>
    <col min="5621" max="5621" width="7.140625" style="91" bestFit="1" customWidth="1"/>
    <col min="5622" max="5622" width="5.28515625" style="91" bestFit="1" customWidth="1"/>
    <col min="5623" max="5623" width="47.140625" style="91" customWidth="1"/>
    <col min="5624" max="5624" width="14.7109375" style="91" customWidth="1"/>
    <col min="5625" max="5625" width="8.42578125" style="91" customWidth="1"/>
    <col min="5626" max="5626" width="9.7109375" style="91" customWidth="1"/>
    <col min="5627" max="5627" width="5" style="91" customWidth="1"/>
    <col min="5628" max="5628" width="5.28515625" style="91" customWidth="1"/>
    <col min="5629" max="5629" width="14.85546875" style="91" bestFit="1" customWidth="1"/>
    <col min="5630" max="5630" width="12.85546875" style="91" bestFit="1" customWidth="1"/>
    <col min="5631" max="5631" width="6.5703125" style="91" customWidth="1"/>
    <col min="5632" max="5632" width="16.85546875" style="91" customWidth="1"/>
    <col min="5633" max="5633" width="9.140625" style="91" customWidth="1"/>
    <col min="5634" max="5634" width="15" style="91" customWidth="1"/>
    <col min="5635" max="5635" width="48.140625" style="91" customWidth="1"/>
    <col min="5636" max="5636" width="15.140625" style="91" bestFit="1" customWidth="1"/>
    <col min="5637" max="5637" width="4.42578125" style="91" customWidth="1"/>
    <col min="5638" max="5638" width="3.5703125" style="91" bestFit="1" customWidth="1"/>
    <col min="5639" max="5639" width="4.140625" style="91" customWidth="1"/>
    <col min="5640" max="5640" width="35.42578125" style="91" customWidth="1"/>
    <col min="5641" max="5876" width="11.42578125" style="91"/>
    <col min="5877" max="5877" width="7.140625" style="91" bestFit="1" customWidth="1"/>
    <col min="5878" max="5878" width="5.28515625" style="91" bestFit="1" customWidth="1"/>
    <col min="5879" max="5879" width="47.140625" style="91" customWidth="1"/>
    <col min="5880" max="5880" width="14.7109375" style="91" customWidth="1"/>
    <col min="5881" max="5881" width="8.42578125" style="91" customWidth="1"/>
    <col min="5882" max="5882" width="9.7109375" style="91" customWidth="1"/>
    <col min="5883" max="5883" width="5" style="91" customWidth="1"/>
    <col min="5884" max="5884" width="5.28515625" style="91" customWidth="1"/>
    <col min="5885" max="5885" width="14.85546875" style="91" bestFit="1" customWidth="1"/>
    <col min="5886" max="5886" width="12.85546875" style="91" bestFit="1" customWidth="1"/>
    <col min="5887" max="5887" width="6.5703125" style="91" customWidth="1"/>
    <col min="5888" max="5888" width="16.85546875" style="91" customWidth="1"/>
    <col min="5889" max="5889" width="9.140625" style="91" customWidth="1"/>
    <col min="5890" max="5890" width="15" style="91" customWidth="1"/>
    <col min="5891" max="5891" width="48.140625" style="91" customWidth="1"/>
    <col min="5892" max="5892" width="15.140625" style="91" bestFit="1" customWidth="1"/>
    <col min="5893" max="5893" width="4.42578125" style="91" customWidth="1"/>
    <col min="5894" max="5894" width="3.5703125" style="91" bestFit="1" customWidth="1"/>
    <col min="5895" max="5895" width="4.140625" style="91" customWidth="1"/>
    <col min="5896" max="5896" width="35.42578125" style="91" customWidth="1"/>
    <col min="5897" max="6132" width="11.42578125" style="91"/>
    <col min="6133" max="6133" width="7.140625" style="91" bestFit="1" customWidth="1"/>
    <col min="6134" max="6134" width="5.28515625" style="91" bestFit="1" customWidth="1"/>
    <col min="6135" max="6135" width="47.140625" style="91" customWidth="1"/>
    <col min="6136" max="6136" width="14.7109375" style="91" customWidth="1"/>
    <col min="6137" max="6137" width="8.42578125" style="91" customWidth="1"/>
    <col min="6138" max="6138" width="9.7109375" style="91" customWidth="1"/>
    <col min="6139" max="6139" width="5" style="91" customWidth="1"/>
    <col min="6140" max="6140" width="5.28515625" style="91" customWidth="1"/>
    <col min="6141" max="6141" width="14.85546875" style="91" bestFit="1" customWidth="1"/>
    <col min="6142" max="6142" width="12.85546875" style="91" bestFit="1" customWidth="1"/>
    <col min="6143" max="6143" width="6.5703125" style="91" customWidth="1"/>
    <col min="6144" max="6144" width="16.85546875" style="91" customWidth="1"/>
    <col min="6145" max="6145" width="9.140625" style="91" customWidth="1"/>
    <col min="6146" max="6146" width="15" style="91" customWidth="1"/>
    <col min="6147" max="6147" width="48.140625" style="91" customWidth="1"/>
    <col min="6148" max="6148" width="15.140625" style="91" bestFit="1" customWidth="1"/>
    <col min="6149" max="6149" width="4.42578125" style="91" customWidth="1"/>
    <col min="6150" max="6150" width="3.5703125" style="91" bestFit="1" customWidth="1"/>
    <col min="6151" max="6151" width="4.140625" style="91" customWidth="1"/>
    <col min="6152" max="6152" width="35.42578125" style="91" customWidth="1"/>
    <col min="6153" max="6388" width="11.42578125" style="91"/>
    <col min="6389" max="6389" width="7.140625" style="91" bestFit="1" customWidth="1"/>
    <col min="6390" max="6390" width="5.28515625" style="91" bestFit="1" customWidth="1"/>
    <col min="6391" max="6391" width="47.140625" style="91" customWidth="1"/>
    <col min="6392" max="6392" width="14.7109375" style="91" customWidth="1"/>
    <col min="6393" max="6393" width="8.42578125" style="91" customWidth="1"/>
    <col min="6394" max="6394" width="9.7109375" style="91" customWidth="1"/>
    <col min="6395" max="6395" width="5" style="91" customWidth="1"/>
    <col min="6396" max="6396" width="5.28515625" style="91" customWidth="1"/>
    <col min="6397" max="6397" width="14.85546875" style="91" bestFit="1" customWidth="1"/>
    <col min="6398" max="6398" width="12.85546875" style="91" bestFit="1" customWidth="1"/>
    <col min="6399" max="6399" width="6.5703125" style="91" customWidth="1"/>
    <col min="6400" max="6400" width="16.85546875" style="91" customWidth="1"/>
    <col min="6401" max="6401" width="9.140625" style="91" customWidth="1"/>
    <col min="6402" max="6402" width="15" style="91" customWidth="1"/>
    <col min="6403" max="6403" width="48.140625" style="91" customWidth="1"/>
    <col min="6404" max="6404" width="15.140625" style="91" bestFit="1" customWidth="1"/>
    <col min="6405" max="6405" width="4.42578125" style="91" customWidth="1"/>
    <col min="6406" max="6406" width="3.5703125" style="91" bestFit="1" customWidth="1"/>
    <col min="6407" max="6407" width="4.140625" style="91" customWidth="1"/>
    <col min="6408" max="6408" width="35.42578125" style="91" customWidth="1"/>
    <col min="6409" max="6644" width="11.42578125" style="91"/>
    <col min="6645" max="6645" width="7.140625" style="91" bestFit="1" customWidth="1"/>
    <col min="6646" max="6646" width="5.28515625" style="91" bestFit="1" customWidth="1"/>
    <col min="6647" max="6647" width="47.140625" style="91" customWidth="1"/>
    <col min="6648" max="6648" width="14.7109375" style="91" customWidth="1"/>
    <col min="6649" max="6649" width="8.42578125" style="91" customWidth="1"/>
    <col min="6650" max="6650" width="9.7109375" style="91" customWidth="1"/>
    <col min="6651" max="6651" width="5" style="91" customWidth="1"/>
    <col min="6652" max="6652" width="5.28515625" style="91" customWidth="1"/>
    <col min="6653" max="6653" width="14.85546875" style="91" bestFit="1" customWidth="1"/>
    <col min="6654" max="6654" width="12.85546875" style="91" bestFit="1" customWidth="1"/>
    <col min="6655" max="6655" width="6.5703125" style="91" customWidth="1"/>
    <col min="6656" max="6656" width="16.85546875" style="91" customWidth="1"/>
    <col min="6657" max="6657" width="9.140625" style="91" customWidth="1"/>
    <col min="6658" max="6658" width="15" style="91" customWidth="1"/>
    <col min="6659" max="6659" width="48.140625" style="91" customWidth="1"/>
    <col min="6660" max="6660" width="15.140625" style="91" bestFit="1" customWidth="1"/>
    <col min="6661" max="6661" width="4.42578125" style="91" customWidth="1"/>
    <col min="6662" max="6662" width="3.5703125" style="91" bestFit="1" customWidth="1"/>
    <col min="6663" max="6663" width="4.140625" style="91" customWidth="1"/>
    <col min="6664" max="6664" width="35.42578125" style="91" customWidth="1"/>
    <col min="6665" max="6900" width="11.42578125" style="91"/>
    <col min="6901" max="6901" width="7.140625" style="91" bestFit="1" customWidth="1"/>
    <col min="6902" max="6902" width="5.28515625" style="91" bestFit="1" customWidth="1"/>
    <col min="6903" max="6903" width="47.140625" style="91" customWidth="1"/>
    <col min="6904" max="6904" width="14.7109375" style="91" customWidth="1"/>
    <col min="6905" max="6905" width="8.42578125" style="91" customWidth="1"/>
    <col min="6906" max="6906" width="9.7109375" style="91" customWidth="1"/>
    <col min="6907" max="6907" width="5" style="91" customWidth="1"/>
    <col min="6908" max="6908" width="5.28515625" style="91" customWidth="1"/>
    <col min="6909" max="6909" width="14.85546875" style="91" bestFit="1" customWidth="1"/>
    <col min="6910" max="6910" width="12.85546875" style="91" bestFit="1" customWidth="1"/>
    <col min="6911" max="6911" width="6.5703125" style="91" customWidth="1"/>
    <col min="6912" max="6912" width="16.85546875" style="91" customWidth="1"/>
    <col min="6913" max="6913" width="9.140625" style="91" customWidth="1"/>
    <col min="6914" max="6914" width="15" style="91" customWidth="1"/>
    <col min="6915" max="6915" width="48.140625" style="91" customWidth="1"/>
    <col min="6916" max="6916" width="15.140625" style="91" bestFit="1" customWidth="1"/>
    <col min="6917" max="6917" width="4.42578125" style="91" customWidth="1"/>
    <col min="6918" max="6918" width="3.5703125" style="91" bestFit="1" customWidth="1"/>
    <col min="6919" max="6919" width="4.140625" style="91" customWidth="1"/>
    <col min="6920" max="6920" width="35.42578125" style="91" customWidth="1"/>
    <col min="6921" max="7156" width="11.42578125" style="91"/>
    <col min="7157" max="7157" width="7.140625" style="91" bestFit="1" customWidth="1"/>
    <col min="7158" max="7158" width="5.28515625" style="91" bestFit="1" customWidth="1"/>
    <col min="7159" max="7159" width="47.140625" style="91" customWidth="1"/>
    <col min="7160" max="7160" width="14.7109375" style="91" customWidth="1"/>
    <col min="7161" max="7161" width="8.42578125" style="91" customWidth="1"/>
    <col min="7162" max="7162" width="9.7109375" style="91" customWidth="1"/>
    <col min="7163" max="7163" width="5" style="91" customWidth="1"/>
    <col min="7164" max="7164" width="5.28515625" style="91" customWidth="1"/>
    <col min="7165" max="7165" width="14.85546875" style="91" bestFit="1" customWidth="1"/>
    <col min="7166" max="7166" width="12.85546875" style="91" bestFit="1" customWidth="1"/>
    <col min="7167" max="7167" width="6.5703125" style="91" customWidth="1"/>
    <col min="7168" max="7168" width="16.85546875" style="91" customWidth="1"/>
    <col min="7169" max="7169" width="9.140625" style="91" customWidth="1"/>
    <col min="7170" max="7170" width="15" style="91" customWidth="1"/>
    <col min="7171" max="7171" width="48.140625" style="91" customWidth="1"/>
    <col min="7172" max="7172" width="15.140625" style="91" bestFit="1" customWidth="1"/>
    <col min="7173" max="7173" width="4.42578125" style="91" customWidth="1"/>
    <col min="7174" max="7174" width="3.5703125" style="91" bestFit="1" customWidth="1"/>
    <col min="7175" max="7175" width="4.140625" style="91" customWidth="1"/>
    <col min="7176" max="7176" width="35.42578125" style="91" customWidth="1"/>
    <col min="7177" max="7412" width="11.42578125" style="91"/>
    <col min="7413" max="7413" width="7.140625" style="91" bestFit="1" customWidth="1"/>
    <col min="7414" max="7414" width="5.28515625" style="91" bestFit="1" customWidth="1"/>
    <col min="7415" max="7415" width="47.140625" style="91" customWidth="1"/>
    <col min="7416" max="7416" width="14.7109375" style="91" customWidth="1"/>
    <col min="7417" max="7417" width="8.42578125" style="91" customWidth="1"/>
    <col min="7418" max="7418" width="9.7109375" style="91" customWidth="1"/>
    <col min="7419" max="7419" width="5" style="91" customWidth="1"/>
    <col min="7420" max="7420" width="5.28515625" style="91" customWidth="1"/>
    <col min="7421" max="7421" width="14.85546875" style="91" bestFit="1" customWidth="1"/>
    <col min="7422" max="7422" width="12.85546875" style="91" bestFit="1" customWidth="1"/>
    <col min="7423" max="7423" width="6.5703125" style="91" customWidth="1"/>
    <col min="7424" max="7424" width="16.85546875" style="91" customWidth="1"/>
    <col min="7425" max="7425" width="9.140625" style="91" customWidth="1"/>
    <col min="7426" max="7426" width="15" style="91" customWidth="1"/>
    <col min="7427" max="7427" width="48.140625" style="91" customWidth="1"/>
    <col min="7428" max="7428" width="15.140625" style="91" bestFit="1" customWidth="1"/>
    <col min="7429" max="7429" width="4.42578125" style="91" customWidth="1"/>
    <col min="7430" max="7430" width="3.5703125" style="91" bestFit="1" customWidth="1"/>
    <col min="7431" max="7431" width="4.140625" style="91" customWidth="1"/>
    <col min="7432" max="7432" width="35.42578125" style="91" customWidth="1"/>
    <col min="7433" max="7668" width="11.42578125" style="91"/>
    <col min="7669" max="7669" width="7.140625" style="91" bestFit="1" customWidth="1"/>
    <col min="7670" max="7670" width="5.28515625" style="91" bestFit="1" customWidth="1"/>
    <col min="7671" max="7671" width="47.140625" style="91" customWidth="1"/>
    <col min="7672" max="7672" width="14.7109375" style="91" customWidth="1"/>
    <col min="7673" max="7673" width="8.42578125" style="91" customWidth="1"/>
    <col min="7674" max="7674" width="9.7109375" style="91" customWidth="1"/>
    <col min="7675" max="7675" width="5" style="91" customWidth="1"/>
    <col min="7676" max="7676" width="5.28515625" style="91" customWidth="1"/>
    <col min="7677" max="7677" width="14.85546875" style="91" bestFit="1" customWidth="1"/>
    <col min="7678" max="7678" width="12.85546875" style="91" bestFit="1" customWidth="1"/>
    <col min="7679" max="7679" width="6.5703125" style="91" customWidth="1"/>
    <col min="7680" max="7680" width="16.85546875" style="91" customWidth="1"/>
    <col min="7681" max="7681" width="9.140625" style="91" customWidth="1"/>
    <col min="7682" max="7682" width="15" style="91" customWidth="1"/>
    <col min="7683" max="7683" width="48.140625" style="91" customWidth="1"/>
    <col min="7684" max="7684" width="15.140625" style="91" bestFit="1" customWidth="1"/>
    <col min="7685" max="7685" width="4.42578125" style="91" customWidth="1"/>
    <col min="7686" max="7686" width="3.5703125" style="91" bestFit="1" customWidth="1"/>
    <col min="7687" max="7687" width="4.140625" style="91" customWidth="1"/>
    <col min="7688" max="7688" width="35.42578125" style="91" customWidth="1"/>
    <col min="7689" max="7924" width="11.42578125" style="91"/>
    <col min="7925" max="7925" width="7.140625" style="91" bestFit="1" customWidth="1"/>
    <col min="7926" max="7926" width="5.28515625" style="91" bestFit="1" customWidth="1"/>
    <col min="7927" max="7927" width="47.140625" style="91" customWidth="1"/>
    <col min="7928" max="7928" width="14.7109375" style="91" customWidth="1"/>
    <col min="7929" max="7929" width="8.42578125" style="91" customWidth="1"/>
    <col min="7930" max="7930" width="9.7109375" style="91" customWidth="1"/>
    <col min="7931" max="7931" width="5" style="91" customWidth="1"/>
    <col min="7932" max="7932" width="5.28515625" style="91" customWidth="1"/>
    <col min="7933" max="7933" width="14.85546875" style="91" bestFit="1" customWidth="1"/>
    <col min="7934" max="7934" width="12.85546875" style="91" bestFit="1" customWidth="1"/>
    <col min="7935" max="7935" width="6.5703125" style="91" customWidth="1"/>
    <col min="7936" max="7936" width="16.85546875" style="91" customWidth="1"/>
    <col min="7937" max="7937" width="9.140625" style="91" customWidth="1"/>
    <col min="7938" max="7938" width="15" style="91" customWidth="1"/>
    <col min="7939" max="7939" width="48.140625" style="91" customWidth="1"/>
    <col min="7940" max="7940" width="15.140625" style="91" bestFit="1" customWidth="1"/>
    <col min="7941" max="7941" width="4.42578125" style="91" customWidth="1"/>
    <col min="7942" max="7942" width="3.5703125" style="91" bestFit="1" customWidth="1"/>
    <col min="7943" max="7943" width="4.140625" style="91" customWidth="1"/>
    <col min="7944" max="7944" width="35.42578125" style="91" customWidth="1"/>
    <col min="7945" max="8180" width="11.42578125" style="91"/>
    <col min="8181" max="8181" width="7.140625" style="91" bestFit="1" customWidth="1"/>
    <col min="8182" max="8182" width="5.28515625" style="91" bestFit="1" customWidth="1"/>
    <col min="8183" max="8183" width="47.140625" style="91" customWidth="1"/>
    <col min="8184" max="8184" width="14.7109375" style="91" customWidth="1"/>
    <col min="8185" max="8185" width="8.42578125" style="91" customWidth="1"/>
    <col min="8186" max="8186" width="9.7109375" style="91" customWidth="1"/>
    <col min="8187" max="8187" width="5" style="91" customWidth="1"/>
    <col min="8188" max="8188" width="5.28515625" style="91" customWidth="1"/>
    <col min="8189" max="8189" width="14.85546875" style="91" bestFit="1" customWidth="1"/>
    <col min="8190" max="8190" width="12.85546875" style="91" bestFit="1" customWidth="1"/>
    <col min="8191" max="8191" width="6.5703125" style="91" customWidth="1"/>
    <col min="8192" max="8192" width="16.85546875" style="91" customWidth="1"/>
    <col min="8193" max="8193" width="9.140625" style="91" customWidth="1"/>
    <col min="8194" max="8194" width="15" style="91" customWidth="1"/>
    <col min="8195" max="8195" width="48.140625" style="91" customWidth="1"/>
    <col min="8196" max="8196" width="15.140625" style="91" bestFit="1" customWidth="1"/>
    <col min="8197" max="8197" width="4.42578125" style="91" customWidth="1"/>
    <col min="8198" max="8198" width="3.5703125" style="91" bestFit="1" customWidth="1"/>
    <col min="8199" max="8199" width="4.140625" style="91" customWidth="1"/>
    <col min="8200" max="8200" width="35.42578125" style="91" customWidth="1"/>
    <col min="8201" max="8436" width="11.42578125" style="91"/>
    <col min="8437" max="8437" width="7.140625" style="91" bestFit="1" customWidth="1"/>
    <col min="8438" max="8438" width="5.28515625" style="91" bestFit="1" customWidth="1"/>
    <col min="8439" max="8439" width="47.140625" style="91" customWidth="1"/>
    <col min="8440" max="8440" width="14.7109375" style="91" customWidth="1"/>
    <col min="8441" max="8441" width="8.42578125" style="91" customWidth="1"/>
    <col min="8442" max="8442" width="9.7109375" style="91" customWidth="1"/>
    <col min="8443" max="8443" width="5" style="91" customWidth="1"/>
    <col min="8444" max="8444" width="5.28515625" style="91" customWidth="1"/>
    <col min="8445" max="8445" width="14.85546875" style="91" bestFit="1" customWidth="1"/>
    <col min="8446" max="8446" width="12.85546875" style="91" bestFit="1" customWidth="1"/>
    <col min="8447" max="8447" width="6.5703125" style="91" customWidth="1"/>
    <col min="8448" max="8448" width="16.85546875" style="91" customWidth="1"/>
    <col min="8449" max="8449" width="9.140625" style="91" customWidth="1"/>
    <col min="8450" max="8450" width="15" style="91" customWidth="1"/>
    <col min="8451" max="8451" width="48.140625" style="91" customWidth="1"/>
    <col min="8452" max="8452" width="15.140625" style="91" bestFit="1" customWidth="1"/>
    <col min="8453" max="8453" width="4.42578125" style="91" customWidth="1"/>
    <col min="8454" max="8454" width="3.5703125" style="91" bestFit="1" customWidth="1"/>
    <col min="8455" max="8455" width="4.140625" style="91" customWidth="1"/>
    <col min="8456" max="8456" width="35.42578125" style="91" customWidth="1"/>
    <col min="8457" max="8692" width="11.42578125" style="91"/>
    <col min="8693" max="8693" width="7.140625" style="91" bestFit="1" customWidth="1"/>
    <col min="8694" max="8694" width="5.28515625" style="91" bestFit="1" customWidth="1"/>
    <col min="8695" max="8695" width="47.140625" style="91" customWidth="1"/>
    <col min="8696" max="8696" width="14.7109375" style="91" customWidth="1"/>
    <col min="8697" max="8697" width="8.42578125" style="91" customWidth="1"/>
    <col min="8698" max="8698" width="9.7109375" style="91" customWidth="1"/>
    <col min="8699" max="8699" width="5" style="91" customWidth="1"/>
    <col min="8700" max="8700" width="5.28515625" style="91" customWidth="1"/>
    <col min="8701" max="8701" width="14.85546875" style="91" bestFit="1" customWidth="1"/>
    <col min="8702" max="8702" width="12.85546875" style="91" bestFit="1" customWidth="1"/>
    <col min="8703" max="8703" width="6.5703125" style="91" customWidth="1"/>
    <col min="8704" max="8704" width="16.85546875" style="91" customWidth="1"/>
    <col min="8705" max="8705" width="9.140625" style="91" customWidth="1"/>
    <col min="8706" max="8706" width="15" style="91" customWidth="1"/>
    <col min="8707" max="8707" width="48.140625" style="91" customWidth="1"/>
    <col min="8708" max="8708" width="15.140625" style="91" bestFit="1" customWidth="1"/>
    <col min="8709" max="8709" width="4.42578125" style="91" customWidth="1"/>
    <col min="8710" max="8710" width="3.5703125" style="91" bestFit="1" customWidth="1"/>
    <col min="8711" max="8711" width="4.140625" style="91" customWidth="1"/>
    <col min="8712" max="8712" width="35.42578125" style="91" customWidth="1"/>
    <col min="8713" max="8948" width="11.42578125" style="91"/>
    <col min="8949" max="8949" width="7.140625" style="91" bestFit="1" customWidth="1"/>
    <col min="8950" max="8950" width="5.28515625" style="91" bestFit="1" customWidth="1"/>
    <col min="8951" max="8951" width="47.140625" style="91" customWidth="1"/>
    <col min="8952" max="8952" width="14.7109375" style="91" customWidth="1"/>
    <col min="8953" max="8953" width="8.42578125" style="91" customWidth="1"/>
    <col min="8954" max="8954" width="9.7109375" style="91" customWidth="1"/>
    <col min="8955" max="8955" width="5" style="91" customWidth="1"/>
    <col min="8956" max="8956" width="5.28515625" style="91" customWidth="1"/>
    <col min="8957" max="8957" width="14.85546875" style="91" bestFit="1" customWidth="1"/>
    <col min="8958" max="8958" width="12.85546875" style="91" bestFit="1" customWidth="1"/>
    <col min="8959" max="8959" width="6.5703125" style="91" customWidth="1"/>
    <col min="8960" max="8960" width="16.85546875" style="91" customWidth="1"/>
    <col min="8961" max="8961" width="9.140625" style="91" customWidth="1"/>
    <col min="8962" max="8962" width="15" style="91" customWidth="1"/>
    <col min="8963" max="8963" width="48.140625" style="91" customWidth="1"/>
    <col min="8964" max="8964" width="15.140625" style="91" bestFit="1" customWidth="1"/>
    <col min="8965" max="8965" width="4.42578125" style="91" customWidth="1"/>
    <col min="8966" max="8966" width="3.5703125" style="91" bestFit="1" customWidth="1"/>
    <col min="8967" max="8967" width="4.140625" style="91" customWidth="1"/>
    <col min="8968" max="8968" width="35.42578125" style="91" customWidth="1"/>
    <col min="8969" max="9204" width="11.42578125" style="91"/>
    <col min="9205" max="9205" width="7.140625" style="91" bestFit="1" customWidth="1"/>
    <col min="9206" max="9206" width="5.28515625" style="91" bestFit="1" customWidth="1"/>
    <col min="9207" max="9207" width="47.140625" style="91" customWidth="1"/>
    <col min="9208" max="9208" width="14.7109375" style="91" customWidth="1"/>
    <col min="9209" max="9209" width="8.42578125" style="91" customWidth="1"/>
    <col min="9210" max="9210" width="9.7109375" style="91" customWidth="1"/>
    <col min="9211" max="9211" width="5" style="91" customWidth="1"/>
    <col min="9212" max="9212" width="5.28515625" style="91" customWidth="1"/>
    <col min="9213" max="9213" width="14.85546875" style="91" bestFit="1" customWidth="1"/>
    <col min="9214" max="9214" width="12.85546875" style="91" bestFit="1" customWidth="1"/>
    <col min="9215" max="9215" width="6.5703125" style="91" customWidth="1"/>
    <col min="9216" max="9216" width="16.85546875" style="91" customWidth="1"/>
    <col min="9217" max="9217" width="9.140625" style="91" customWidth="1"/>
    <col min="9218" max="9218" width="15" style="91" customWidth="1"/>
    <col min="9219" max="9219" width="48.140625" style="91" customWidth="1"/>
    <col min="9220" max="9220" width="15.140625" style="91" bestFit="1" customWidth="1"/>
    <col min="9221" max="9221" width="4.42578125" style="91" customWidth="1"/>
    <col min="9222" max="9222" width="3.5703125" style="91" bestFit="1" customWidth="1"/>
    <col min="9223" max="9223" width="4.140625" style="91" customWidth="1"/>
    <col min="9224" max="9224" width="35.42578125" style="91" customWidth="1"/>
    <col min="9225" max="9460" width="11.42578125" style="91"/>
    <col min="9461" max="9461" width="7.140625" style="91" bestFit="1" customWidth="1"/>
    <col min="9462" max="9462" width="5.28515625" style="91" bestFit="1" customWidth="1"/>
    <col min="9463" max="9463" width="47.140625" style="91" customWidth="1"/>
    <col min="9464" max="9464" width="14.7109375" style="91" customWidth="1"/>
    <col min="9465" max="9465" width="8.42578125" style="91" customWidth="1"/>
    <col min="9466" max="9466" width="9.7109375" style="91" customWidth="1"/>
    <col min="9467" max="9467" width="5" style="91" customWidth="1"/>
    <col min="9468" max="9468" width="5.28515625" style="91" customWidth="1"/>
    <col min="9469" max="9469" width="14.85546875" style="91" bestFit="1" customWidth="1"/>
    <col min="9470" max="9470" width="12.85546875" style="91" bestFit="1" customWidth="1"/>
    <col min="9471" max="9471" width="6.5703125" style="91" customWidth="1"/>
    <col min="9472" max="9472" width="16.85546875" style="91" customWidth="1"/>
    <col min="9473" max="9473" width="9.140625" style="91" customWidth="1"/>
    <col min="9474" max="9474" width="15" style="91" customWidth="1"/>
    <col min="9475" max="9475" width="48.140625" style="91" customWidth="1"/>
    <col min="9476" max="9476" width="15.140625" style="91" bestFit="1" customWidth="1"/>
    <col min="9477" max="9477" width="4.42578125" style="91" customWidth="1"/>
    <col min="9478" max="9478" width="3.5703125" style="91" bestFit="1" customWidth="1"/>
    <col min="9479" max="9479" width="4.140625" style="91" customWidth="1"/>
    <col min="9480" max="9480" width="35.42578125" style="91" customWidth="1"/>
    <col min="9481" max="9716" width="11.42578125" style="91"/>
    <col min="9717" max="9717" width="7.140625" style="91" bestFit="1" customWidth="1"/>
    <col min="9718" max="9718" width="5.28515625" style="91" bestFit="1" customWidth="1"/>
    <col min="9719" max="9719" width="47.140625" style="91" customWidth="1"/>
    <col min="9720" max="9720" width="14.7109375" style="91" customWidth="1"/>
    <col min="9721" max="9721" width="8.42578125" style="91" customWidth="1"/>
    <col min="9722" max="9722" width="9.7109375" style="91" customWidth="1"/>
    <col min="9723" max="9723" width="5" style="91" customWidth="1"/>
    <col min="9724" max="9724" width="5.28515625" style="91" customWidth="1"/>
    <col min="9725" max="9725" width="14.85546875" style="91" bestFit="1" customWidth="1"/>
    <col min="9726" max="9726" width="12.85546875" style="91" bestFit="1" customWidth="1"/>
    <col min="9727" max="9727" width="6.5703125" style="91" customWidth="1"/>
    <col min="9728" max="9728" width="16.85546875" style="91" customWidth="1"/>
    <col min="9729" max="9729" width="9.140625" style="91" customWidth="1"/>
    <col min="9730" max="9730" width="15" style="91" customWidth="1"/>
    <col min="9731" max="9731" width="48.140625" style="91" customWidth="1"/>
    <col min="9732" max="9732" width="15.140625" style="91" bestFit="1" customWidth="1"/>
    <col min="9733" max="9733" width="4.42578125" style="91" customWidth="1"/>
    <col min="9734" max="9734" width="3.5703125" style="91" bestFit="1" customWidth="1"/>
    <col min="9735" max="9735" width="4.140625" style="91" customWidth="1"/>
    <col min="9736" max="9736" width="35.42578125" style="91" customWidth="1"/>
    <col min="9737" max="9972" width="11.42578125" style="91"/>
    <col min="9973" max="9973" width="7.140625" style="91" bestFit="1" customWidth="1"/>
    <col min="9974" max="9974" width="5.28515625" style="91" bestFit="1" customWidth="1"/>
    <col min="9975" max="9975" width="47.140625" style="91" customWidth="1"/>
    <col min="9976" max="9976" width="14.7109375" style="91" customWidth="1"/>
    <col min="9977" max="9977" width="8.42578125" style="91" customWidth="1"/>
    <col min="9978" max="9978" width="9.7109375" style="91" customWidth="1"/>
    <col min="9979" max="9979" width="5" style="91" customWidth="1"/>
    <col min="9980" max="9980" width="5.28515625" style="91" customWidth="1"/>
    <col min="9981" max="9981" width="14.85546875" style="91" bestFit="1" customWidth="1"/>
    <col min="9982" max="9982" width="12.85546875" style="91" bestFit="1" customWidth="1"/>
    <col min="9983" max="9983" width="6.5703125" style="91" customWidth="1"/>
    <col min="9984" max="9984" width="16.85546875" style="91" customWidth="1"/>
    <col min="9985" max="9985" width="9.140625" style="91" customWidth="1"/>
    <col min="9986" max="9986" width="15" style="91" customWidth="1"/>
    <col min="9987" max="9987" width="48.140625" style="91" customWidth="1"/>
    <col min="9988" max="9988" width="15.140625" style="91" bestFit="1" customWidth="1"/>
    <col min="9989" max="9989" width="4.42578125" style="91" customWidth="1"/>
    <col min="9990" max="9990" width="3.5703125" style="91" bestFit="1" customWidth="1"/>
    <col min="9991" max="9991" width="4.140625" style="91" customWidth="1"/>
    <col min="9992" max="9992" width="35.42578125" style="91" customWidth="1"/>
    <col min="9993" max="10228" width="11.42578125" style="91"/>
    <col min="10229" max="10229" width="7.140625" style="91" bestFit="1" customWidth="1"/>
    <col min="10230" max="10230" width="5.28515625" style="91" bestFit="1" customWidth="1"/>
    <col min="10231" max="10231" width="47.140625" style="91" customWidth="1"/>
    <col min="10232" max="10232" width="14.7109375" style="91" customWidth="1"/>
    <col min="10233" max="10233" width="8.42578125" style="91" customWidth="1"/>
    <col min="10234" max="10234" width="9.7109375" style="91" customWidth="1"/>
    <col min="10235" max="10235" width="5" style="91" customWidth="1"/>
    <col min="10236" max="10236" width="5.28515625" style="91" customWidth="1"/>
    <col min="10237" max="10237" width="14.85546875" style="91" bestFit="1" customWidth="1"/>
    <col min="10238" max="10238" width="12.85546875" style="91" bestFit="1" customWidth="1"/>
    <col min="10239" max="10239" width="6.5703125" style="91" customWidth="1"/>
    <col min="10240" max="10240" width="16.85546875" style="91" customWidth="1"/>
    <col min="10241" max="10241" width="9.140625" style="91" customWidth="1"/>
    <col min="10242" max="10242" width="15" style="91" customWidth="1"/>
    <col min="10243" max="10243" width="48.140625" style="91" customWidth="1"/>
    <col min="10244" max="10244" width="15.140625" style="91" bestFit="1" customWidth="1"/>
    <col min="10245" max="10245" width="4.42578125" style="91" customWidth="1"/>
    <col min="10246" max="10246" width="3.5703125" style="91" bestFit="1" customWidth="1"/>
    <col min="10247" max="10247" width="4.140625" style="91" customWidth="1"/>
    <col min="10248" max="10248" width="35.42578125" style="91" customWidth="1"/>
    <col min="10249" max="10484" width="11.42578125" style="91"/>
    <col min="10485" max="10485" width="7.140625" style="91" bestFit="1" customWidth="1"/>
    <col min="10486" max="10486" width="5.28515625" style="91" bestFit="1" customWidth="1"/>
    <col min="10487" max="10487" width="47.140625" style="91" customWidth="1"/>
    <col min="10488" max="10488" width="14.7109375" style="91" customWidth="1"/>
    <col min="10489" max="10489" width="8.42578125" style="91" customWidth="1"/>
    <col min="10490" max="10490" width="9.7109375" style="91" customWidth="1"/>
    <col min="10491" max="10491" width="5" style="91" customWidth="1"/>
    <col min="10492" max="10492" width="5.28515625" style="91" customWidth="1"/>
    <col min="10493" max="10493" width="14.85546875" style="91" bestFit="1" customWidth="1"/>
    <col min="10494" max="10494" width="12.85546875" style="91" bestFit="1" customWidth="1"/>
    <col min="10495" max="10495" width="6.5703125" style="91" customWidth="1"/>
    <col min="10496" max="10496" width="16.85546875" style="91" customWidth="1"/>
    <col min="10497" max="10497" width="9.140625" style="91" customWidth="1"/>
    <col min="10498" max="10498" width="15" style="91" customWidth="1"/>
    <col min="10499" max="10499" width="48.140625" style="91" customWidth="1"/>
    <col min="10500" max="10500" width="15.140625" style="91" bestFit="1" customWidth="1"/>
    <col min="10501" max="10501" width="4.42578125" style="91" customWidth="1"/>
    <col min="10502" max="10502" width="3.5703125" style="91" bestFit="1" customWidth="1"/>
    <col min="10503" max="10503" width="4.140625" style="91" customWidth="1"/>
    <col min="10504" max="10504" width="35.42578125" style="91" customWidth="1"/>
    <col min="10505" max="10740" width="11.42578125" style="91"/>
    <col min="10741" max="10741" width="7.140625" style="91" bestFit="1" customWidth="1"/>
    <col min="10742" max="10742" width="5.28515625" style="91" bestFit="1" customWidth="1"/>
    <col min="10743" max="10743" width="47.140625" style="91" customWidth="1"/>
    <col min="10744" max="10744" width="14.7109375" style="91" customWidth="1"/>
    <col min="10745" max="10745" width="8.42578125" style="91" customWidth="1"/>
    <col min="10746" max="10746" width="9.7109375" style="91" customWidth="1"/>
    <col min="10747" max="10747" width="5" style="91" customWidth="1"/>
    <col min="10748" max="10748" width="5.28515625" style="91" customWidth="1"/>
    <col min="10749" max="10749" width="14.85546875" style="91" bestFit="1" customWidth="1"/>
    <col min="10750" max="10750" width="12.85546875" style="91" bestFit="1" customWidth="1"/>
    <col min="10751" max="10751" width="6.5703125" style="91" customWidth="1"/>
    <col min="10752" max="10752" width="16.85546875" style="91" customWidth="1"/>
    <col min="10753" max="10753" width="9.140625" style="91" customWidth="1"/>
    <col min="10754" max="10754" width="15" style="91" customWidth="1"/>
    <col min="10755" max="10755" width="48.140625" style="91" customWidth="1"/>
    <col min="10756" max="10756" width="15.140625" style="91" bestFit="1" customWidth="1"/>
    <col min="10757" max="10757" width="4.42578125" style="91" customWidth="1"/>
    <col min="10758" max="10758" width="3.5703125" style="91" bestFit="1" customWidth="1"/>
    <col min="10759" max="10759" width="4.140625" style="91" customWidth="1"/>
    <col min="10760" max="10760" width="35.42578125" style="91" customWidth="1"/>
    <col min="10761" max="10996" width="11.42578125" style="91"/>
    <col min="10997" max="10997" width="7.140625" style="91" bestFit="1" customWidth="1"/>
    <col min="10998" max="10998" width="5.28515625" style="91" bestFit="1" customWidth="1"/>
    <col min="10999" max="10999" width="47.140625" style="91" customWidth="1"/>
    <col min="11000" max="11000" width="14.7109375" style="91" customWidth="1"/>
    <col min="11001" max="11001" width="8.42578125" style="91" customWidth="1"/>
    <col min="11002" max="11002" width="9.7109375" style="91" customWidth="1"/>
    <col min="11003" max="11003" width="5" style="91" customWidth="1"/>
    <col min="11004" max="11004" width="5.28515625" style="91" customWidth="1"/>
    <col min="11005" max="11005" width="14.85546875" style="91" bestFit="1" customWidth="1"/>
    <col min="11006" max="11006" width="12.85546875" style="91" bestFit="1" customWidth="1"/>
    <col min="11007" max="11007" width="6.5703125" style="91" customWidth="1"/>
    <col min="11008" max="11008" width="16.85546875" style="91" customWidth="1"/>
    <col min="11009" max="11009" width="9.140625" style="91" customWidth="1"/>
    <col min="11010" max="11010" width="15" style="91" customWidth="1"/>
    <col min="11011" max="11011" width="48.140625" style="91" customWidth="1"/>
    <col min="11012" max="11012" width="15.140625" style="91" bestFit="1" customWidth="1"/>
    <col min="11013" max="11013" width="4.42578125" style="91" customWidth="1"/>
    <col min="11014" max="11014" width="3.5703125" style="91" bestFit="1" customWidth="1"/>
    <col min="11015" max="11015" width="4.140625" style="91" customWidth="1"/>
    <col min="11016" max="11016" width="35.42578125" style="91" customWidth="1"/>
    <col min="11017" max="11252" width="11.42578125" style="91"/>
    <col min="11253" max="11253" width="7.140625" style="91" bestFit="1" customWidth="1"/>
    <col min="11254" max="11254" width="5.28515625" style="91" bestFit="1" customWidth="1"/>
    <col min="11255" max="11255" width="47.140625" style="91" customWidth="1"/>
    <col min="11256" max="11256" width="14.7109375" style="91" customWidth="1"/>
    <col min="11257" max="11257" width="8.42578125" style="91" customWidth="1"/>
    <col min="11258" max="11258" width="9.7109375" style="91" customWidth="1"/>
    <col min="11259" max="11259" width="5" style="91" customWidth="1"/>
    <col min="11260" max="11260" width="5.28515625" style="91" customWidth="1"/>
    <col min="11261" max="11261" width="14.85546875" style="91" bestFit="1" customWidth="1"/>
    <col min="11262" max="11262" width="12.85546875" style="91" bestFit="1" customWidth="1"/>
    <col min="11263" max="11263" width="6.5703125" style="91" customWidth="1"/>
    <col min="11264" max="11264" width="16.85546875" style="91" customWidth="1"/>
    <col min="11265" max="11265" width="9.140625" style="91" customWidth="1"/>
    <col min="11266" max="11266" width="15" style="91" customWidth="1"/>
    <col min="11267" max="11267" width="48.140625" style="91" customWidth="1"/>
    <col min="11268" max="11268" width="15.140625" style="91" bestFit="1" customWidth="1"/>
    <col min="11269" max="11269" width="4.42578125" style="91" customWidth="1"/>
    <col min="11270" max="11270" width="3.5703125" style="91" bestFit="1" customWidth="1"/>
    <col min="11271" max="11271" width="4.140625" style="91" customWidth="1"/>
    <col min="11272" max="11272" width="35.42578125" style="91" customWidth="1"/>
    <col min="11273" max="11508" width="11.42578125" style="91"/>
    <col min="11509" max="11509" width="7.140625" style="91" bestFit="1" customWidth="1"/>
    <col min="11510" max="11510" width="5.28515625" style="91" bestFit="1" customWidth="1"/>
    <col min="11511" max="11511" width="47.140625" style="91" customWidth="1"/>
    <col min="11512" max="11512" width="14.7109375" style="91" customWidth="1"/>
    <col min="11513" max="11513" width="8.42578125" style="91" customWidth="1"/>
    <col min="11514" max="11514" width="9.7109375" style="91" customWidth="1"/>
    <col min="11515" max="11515" width="5" style="91" customWidth="1"/>
    <col min="11516" max="11516" width="5.28515625" style="91" customWidth="1"/>
    <col min="11517" max="11517" width="14.85546875" style="91" bestFit="1" customWidth="1"/>
    <col min="11518" max="11518" width="12.85546875" style="91" bestFit="1" customWidth="1"/>
    <col min="11519" max="11519" width="6.5703125" style="91" customWidth="1"/>
    <col min="11520" max="11520" width="16.85546875" style="91" customWidth="1"/>
    <col min="11521" max="11521" width="9.140625" style="91" customWidth="1"/>
    <col min="11522" max="11522" width="15" style="91" customWidth="1"/>
    <col min="11523" max="11523" width="48.140625" style="91" customWidth="1"/>
    <col min="11524" max="11524" width="15.140625" style="91" bestFit="1" customWidth="1"/>
    <col min="11525" max="11525" width="4.42578125" style="91" customWidth="1"/>
    <col min="11526" max="11526" width="3.5703125" style="91" bestFit="1" customWidth="1"/>
    <col min="11527" max="11527" width="4.140625" style="91" customWidth="1"/>
    <col min="11528" max="11528" width="35.42578125" style="91" customWidth="1"/>
    <col min="11529" max="11764" width="11.42578125" style="91"/>
    <col min="11765" max="11765" width="7.140625" style="91" bestFit="1" customWidth="1"/>
    <col min="11766" max="11766" width="5.28515625" style="91" bestFit="1" customWidth="1"/>
    <col min="11767" max="11767" width="47.140625" style="91" customWidth="1"/>
    <col min="11768" max="11768" width="14.7109375" style="91" customWidth="1"/>
    <col min="11769" max="11769" width="8.42578125" style="91" customWidth="1"/>
    <col min="11770" max="11770" width="9.7109375" style="91" customWidth="1"/>
    <col min="11771" max="11771" width="5" style="91" customWidth="1"/>
    <col min="11772" max="11772" width="5.28515625" style="91" customWidth="1"/>
    <col min="11773" max="11773" width="14.85546875" style="91" bestFit="1" customWidth="1"/>
    <col min="11774" max="11774" width="12.85546875" style="91" bestFit="1" customWidth="1"/>
    <col min="11775" max="11775" width="6.5703125" style="91" customWidth="1"/>
    <col min="11776" max="11776" width="16.85546875" style="91" customWidth="1"/>
    <col min="11777" max="11777" width="9.140625" style="91" customWidth="1"/>
    <col min="11778" max="11778" width="15" style="91" customWidth="1"/>
    <col min="11779" max="11779" width="48.140625" style="91" customWidth="1"/>
    <col min="11780" max="11780" width="15.140625" style="91" bestFit="1" customWidth="1"/>
    <col min="11781" max="11781" width="4.42578125" style="91" customWidth="1"/>
    <col min="11782" max="11782" width="3.5703125" style="91" bestFit="1" customWidth="1"/>
    <col min="11783" max="11783" width="4.140625" style="91" customWidth="1"/>
    <col min="11784" max="11784" width="35.42578125" style="91" customWidth="1"/>
    <col min="11785" max="12020" width="11.42578125" style="91"/>
    <col min="12021" max="12021" width="7.140625" style="91" bestFit="1" customWidth="1"/>
    <col min="12022" max="12022" width="5.28515625" style="91" bestFit="1" customWidth="1"/>
    <col min="12023" max="12023" width="47.140625" style="91" customWidth="1"/>
    <col min="12024" max="12024" width="14.7109375" style="91" customWidth="1"/>
    <col min="12025" max="12025" width="8.42578125" style="91" customWidth="1"/>
    <col min="12026" max="12026" width="9.7109375" style="91" customWidth="1"/>
    <col min="12027" max="12027" width="5" style="91" customWidth="1"/>
    <col min="12028" max="12028" width="5.28515625" style="91" customWidth="1"/>
    <col min="12029" max="12029" width="14.85546875" style="91" bestFit="1" customWidth="1"/>
    <col min="12030" max="12030" width="12.85546875" style="91" bestFit="1" customWidth="1"/>
    <col min="12031" max="12031" width="6.5703125" style="91" customWidth="1"/>
    <col min="12032" max="12032" width="16.85546875" style="91" customWidth="1"/>
    <col min="12033" max="12033" width="9.140625" style="91" customWidth="1"/>
    <col min="12034" max="12034" width="15" style="91" customWidth="1"/>
    <col min="12035" max="12035" width="48.140625" style="91" customWidth="1"/>
    <col min="12036" max="12036" width="15.140625" style="91" bestFit="1" customWidth="1"/>
    <col min="12037" max="12037" width="4.42578125" style="91" customWidth="1"/>
    <col min="12038" max="12038" width="3.5703125" style="91" bestFit="1" customWidth="1"/>
    <col min="12039" max="12039" width="4.140625" style="91" customWidth="1"/>
    <col min="12040" max="12040" width="35.42578125" style="91" customWidth="1"/>
    <col min="12041" max="12276" width="11.42578125" style="91"/>
    <col min="12277" max="12277" width="7.140625" style="91" bestFit="1" customWidth="1"/>
    <col min="12278" max="12278" width="5.28515625" style="91" bestFit="1" customWidth="1"/>
    <col min="12279" max="12279" width="47.140625" style="91" customWidth="1"/>
    <col min="12280" max="12280" width="14.7109375" style="91" customWidth="1"/>
    <col min="12281" max="12281" width="8.42578125" style="91" customWidth="1"/>
    <col min="12282" max="12282" width="9.7109375" style="91" customWidth="1"/>
    <col min="12283" max="12283" width="5" style="91" customWidth="1"/>
    <col min="12284" max="12284" width="5.28515625" style="91" customWidth="1"/>
    <col min="12285" max="12285" width="14.85546875" style="91" bestFit="1" customWidth="1"/>
    <col min="12286" max="12286" width="12.85546875" style="91" bestFit="1" customWidth="1"/>
    <col min="12287" max="12287" width="6.5703125" style="91" customWidth="1"/>
    <col min="12288" max="12288" width="16.85546875" style="91" customWidth="1"/>
    <col min="12289" max="12289" width="9.140625" style="91" customWidth="1"/>
    <col min="12290" max="12290" width="15" style="91" customWidth="1"/>
    <col min="12291" max="12291" width="48.140625" style="91" customWidth="1"/>
    <col min="12292" max="12292" width="15.140625" style="91" bestFit="1" customWidth="1"/>
    <col min="12293" max="12293" width="4.42578125" style="91" customWidth="1"/>
    <col min="12294" max="12294" width="3.5703125" style="91" bestFit="1" customWidth="1"/>
    <col min="12295" max="12295" width="4.140625" style="91" customWidth="1"/>
    <col min="12296" max="12296" width="35.42578125" style="91" customWidth="1"/>
    <col min="12297" max="12532" width="11.42578125" style="91"/>
    <col min="12533" max="12533" width="7.140625" style="91" bestFit="1" customWidth="1"/>
    <col min="12534" max="12534" width="5.28515625" style="91" bestFit="1" customWidth="1"/>
    <col min="12535" max="12535" width="47.140625" style="91" customWidth="1"/>
    <col min="12536" max="12536" width="14.7109375" style="91" customWidth="1"/>
    <col min="12537" max="12537" width="8.42578125" style="91" customWidth="1"/>
    <col min="12538" max="12538" width="9.7109375" style="91" customWidth="1"/>
    <col min="12539" max="12539" width="5" style="91" customWidth="1"/>
    <col min="12540" max="12540" width="5.28515625" style="91" customWidth="1"/>
    <col min="12541" max="12541" width="14.85546875" style="91" bestFit="1" customWidth="1"/>
    <col min="12542" max="12542" width="12.85546875" style="91" bestFit="1" customWidth="1"/>
    <col min="12543" max="12543" width="6.5703125" style="91" customWidth="1"/>
    <col min="12544" max="12544" width="16.85546875" style="91" customWidth="1"/>
    <col min="12545" max="12545" width="9.140625" style="91" customWidth="1"/>
    <col min="12546" max="12546" width="15" style="91" customWidth="1"/>
    <col min="12547" max="12547" width="48.140625" style="91" customWidth="1"/>
    <col min="12548" max="12548" width="15.140625" style="91" bestFit="1" customWidth="1"/>
    <col min="12549" max="12549" width="4.42578125" style="91" customWidth="1"/>
    <col min="12550" max="12550" width="3.5703125" style="91" bestFit="1" customWidth="1"/>
    <col min="12551" max="12551" width="4.140625" style="91" customWidth="1"/>
    <col min="12552" max="12552" width="35.42578125" style="91" customWidth="1"/>
    <col min="12553" max="12788" width="11.42578125" style="91"/>
    <col min="12789" max="12789" width="7.140625" style="91" bestFit="1" customWidth="1"/>
    <col min="12790" max="12790" width="5.28515625" style="91" bestFit="1" customWidth="1"/>
    <col min="12791" max="12791" width="47.140625" style="91" customWidth="1"/>
    <col min="12792" max="12792" width="14.7109375" style="91" customWidth="1"/>
    <col min="12793" max="12793" width="8.42578125" style="91" customWidth="1"/>
    <col min="12794" max="12794" width="9.7109375" style="91" customWidth="1"/>
    <col min="12795" max="12795" width="5" style="91" customWidth="1"/>
    <col min="12796" max="12796" width="5.28515625" style="91" customWidth="1"/>
    <col min="12797" max="12797" width="14.85546875" style="91" bestFit="1" customWidth="1"/>
    <col min="12798" max="12798" width="12.85546875" style="91" bestFit="1" customWidth="1"/>
    <col min="12799" max="12799" width="6.5703125" style="91" customWidth="1"/>
    <col min="12800" max="12800" width="16.85546875" style="91" customWidth="1"/>
    <col min="12801" max="12801" width="9.140625" style="91" customWidth="1"/>
    <col min="12802" max="12802" width="15" style="91" customWidth="1"/>
    <col min="12803" max="12803" width="48.140625" style="91" customWidth="1"/>
    <col min="12804" max="12804" width="15.140625" style="91" bestFit="1" customWidth="1"/>
    <col min="12805" max="12805" width="4.42578125" style="91" customWidth="1"/>
    <col min="12806" max="12806" width="3.5703125" style="91" bestFit="1" customWidth="1"/>
    <col min="12807" max="12807" width="4.140625" style="91" customWidth="1"/>
    <col min="12808" max="12808" width="35.42578125" style="91" customWidth="1"/>
    <col min="12809" max="13044" width="11.42578125" style="91"/>
    <col min="13045" max="13045" width="7.140625" style="91" bestFit="1" customWidth="1"/>
    <col min="13046" max="13046" width="5.28515625" style="91" bestFit="1" customWidth="1"/>
    <col min="13047" max="13047" width="47.140625" style="91" customWidth="1"/>
    <col min="13048" max="13048" width="14.7109375" style="91" customWidth="1"/>
    <col min="13049" max="13049" width="8.42578125" style="91" customWidth="1"/>
    <col min="13050" max="13050" width="9.7109375" style="91" customWidth="1"/>
    <col min="13051" max="13051" width="5" style="91" customWidth="1"/>
    <col min="13052" max="13052" width="5.28515625" style="91" customWidth="1"/>
    <col min="13053" max="13053" width="14.85546875" style="91" bestFit="1" customWidth="1"/>
    <col min="13054" max="13054" width="12.85546875" style="91" bestFit="1" customWidth="1"/>
    <col min="13055" max="13055" width="6.5703125" style="91" customWidth="1"/>
    <col min="13056" max="13056" width="16.85546875" style="91" customWidth="1"/>
    <col min="13057" max="13057" width="9.140625" style="91" customWidth="1"/>
    <col min="13058" max="13058" width="15" style="91" customWidth="1"/>
    <col min="13059" max="13059" width="48.140625" style="91" customWidth="1"/>
    <col min="13060" max="13060" width="15.140625" style="91" bestFit="1" customWidth="1"/>
    <col min="13061" max="13061" width="4.42578125" style="91" customWidth="1"/>
    <col min="13062" max="13062" width="3.5703125" style="91" bestFit="1" customWidth="1"/>
    <col min="13063" max="13063" width="4.140625" style="91" customWidth="1"/>
    <col min="13064" max="13064" width="35.42578125" style="91" customWidth="1"/>
    <col min="13065" max="13300" width="11.42578125" style="91"/>
    <col min="13301" max="13301" width="7.140625" style="91" bestFit="1" customWidth="1"/>
    <col min="13302" max="13302" width="5.28515625" style="91" bestFit="1" customWidth="1"/>
    <col min="13303" max="13303" width="47.140625" style="91" customWidth="1"/>
    <col min="13304" max="13304" width="14.7109375" style="91" customWidth="1"/>
    <col min="13305" max="13305" width="8.42578125" style="91" customWidth="1"/>
    <col min="13306" max="13306" width="9.7109375" style="91" customWidth="1"/>
    <col min="13307" max="13307" width="5" style="91" customWidth="1"/>
    <col min="13308" max="13308" width="5.28515625" style="91" customWidth="1"/>
    <col min="13309" max="13309" width="14.85546875" style="91" bestFit="1" customWidth="1"/>
    <col min="13310" max="13310" width="12.85546875" style="91" bestFit="1" customWidth="1"/>
    <col min="13311" max="13311" width="6.5703125" style="91" customWidth="1"/>
    <col min="13312" max="13312" width="16.85546875" style="91" customWidth="1"/>
    <col min="13313" max="13313" width="9.140625" style="91" customWidth="1"/>
    <col min="13314" max="13314" width="15" style="91" customWidth="1"/>
    <col min="13315" max="13315" width="48.140625" style="91" customWidth="1"/>
    <col min="13316" max="13316" width="15.140625" style="91" bestFit="1" customWidth="1"/>
    <col min="13317" max="13317" width="4.42578125" style="91" customWidth="1"/>
    <col min="13318" max="13318" width="3.5703125" style="91" bestFit="1" customWidth="1"/>
    <col min="13319" max="13319" width="4.140625" style="91" customWidth="1"/>
    <col min="13320" max="13320" width="35.42578125" style="91" customWidth="1"/>
    <col min="13321" max="13556" width="11.42578125" style="91"/>
    <col min="13557" max="13557" width="7.140625" style="91" bestFit="1" customWidth="1"/>
    <col min="13558" max="13558" width="5.28515625" style="91" bestFit="1" customWidth="1"/>
    <col min="13559" max="13559" width="47.140625" style="91" customWidth="1"/>
    <col min="13560" max="13560" width="14.7109375" style="91" customWidth="1"/>
    <col min="13561" max="13561" width="8.42578125" style="91" customWidth="1"/>
    <col min="13562" max="13562" width="9.7109375" style="91" customWidth="1"/>
    <col min="13563" max="13563" width="5" style="91" customWidth="1"/>
    <col min="13564" max="13564" width="5.28515625" style="91" customWidth="1"/>
    <col min="13565" max="13565" width="14.85546875" style="91" bestFit="1" customWidth="1"/>
    <col min="13566" max="13566" width="12.85546875" style="91" bestFit="1" customWidth="1"/>
    <col min="13567" max="13567" width="6.5703125" style="91" customWidth="1"/>
    <col min="13568" max="13568" width="16.85546875" style="91" customWidth="1"/>
    <col min="13569" max="13569" width="9.140625" style="91" customWidth="1"/>
    <col min="13570" max="13570" width="15" style="91" customWidth="1"/>
    <col min="13571" max="13571" width="48.140625" style="91" customWidth="1"/>
    <col min="13572" max="13572" width="15.140625" style="91" bestFit="1" customWidth="1"/>
    <col min="13573" max="13573" width="4.42578125" style="91" customWidth="1"/>
    <col min="13574" max="13574" width="3.5703125" style="91" bestFit="1" customWidth="1"/>
    <col min="13575" max="13575" width="4.140625" style="91" customWidth="1"/>
    <col min="13576" max="13576" width="35.42578125" style="91" customWidth="1"/>
    <col min="13577" max="13812" width="11.42578125" style="91"/>
    <col min="13813" max="13813" width="7.140625" style="91" bestFit="1" customWidth="1"/>
    <col min="13814" max="13814" width="5.28515625" style="91" bestFit="1" customWidth="1"/>
    <col min="13815" max="13815" width="47.140625" style="91" customWidth="1"/>
    <col min="13816" max="13816" width="14.7109375" style="91" customWidth="1"/>
    <col min="13817" max="13817" width="8.42578125" style="91" customWidth="1"/>
    <col min="13818" max="13818" width="9.7109375" style="91" customWidth="1"/>
    <col min="13819" max="13819" width="5" style="91" customWidth="1"/>
    <col min="13820" max="13820" width="5.28515625" style="91" customWidth="1"/>
    <col min="13821" max="13821" width="14.85546875" style="91" bestFit="1" customWidth="1"/>
    <col min="13822" max="13822" width="12.85546875" style="91" bestFit="1" customWidth="1"/>
    <col min="13823" max="13823" width="6.5703125" style="91" customWidth="1"/>
    <col min="13824" max="13824" width="16.85546875" style="91" customWidth="1"/>
    <col min="13825" max="13825" width="9.140625" style="91" customWidth="1"/>
    <col min="13826" max="13826" width="15" style="91" customWidth="1"/>
    <col min="13827" max="13827" width="48.140625" style="91" customWidth="1"/>
    <col min="13828" max="13828" width="15.140625" style="91" bestFit="1" customWidth="1"/>
    <col min="13829" max="13829" width="4.42578125" style="91" customWidth="1"/>
    <col min="13830" max="13830" width="3.5703125" style="91" bestFit="1" customWidth="1"/>
    <col min="13831" max="13831" width="4.140625" style="91" customWidth="1"/>
    <col min="13832" max="13832" width="35.42578125" style="91" customWidth="1"/>
    <col min="13833" max="14068" width="11.42578125" style="91"/>
    <col min="14069" max="14069" width="7.140625" style="91" bestFit="1" customWidth="1"/>
    <col min="14070" max="14070" width="5.28515625" style="91" bestFit="1" customWidth="1"/>
    <col min="14071" max="14071" width="47.140625" style="91" customWidth="1"/>
    <col min="14072" max="14072" width="14.7109375" style="91" customWidth="1"/>
    <col min="14073" max="14073" width="8.42578125" style="91" customWidth="1"/>
    <col min="14074" max="14074" width="9.7109375" style="91" customWidth="1"/>
    <col min="14075" max="14075" width="5" style="91" customWidth="1"/>
    <col min="14076" max="14076" width="5.28515625" style="91" customWidth="1"/>
    <col min="14077" max="14077" width="14.85546875" style="91" bestFit="1" customWidth="1"/>
    <col min="14078" max="14078" width="12.85546875" style="91" bestFit="1" customWidth="1"/>
    <col min="14079" max="14079" width="6.5703125" style="91" customWidth="1"/>
    <col min="14080" max="14080" width="16.85546875" style="91" customWidth="1"/>
    <col min="14081" max="14081" width="9.140625" style="91" customWidth="1"/>
    <col min="14082" max="14082" width="15" style="91" customWidth="1"/>
    <col min="14083" max="14083" width="48.140625" style="91" customWidth="1"/>
    <col min="14084" max="14084" width="15.140625" style="91" bestFit="1" customWidth="1"/>
    <col min="14085" max="14085" width="4.42578125" style="91" customWidth="1"/>
    <col min="14086" max="14086" width="3.5703125" style="91" bestFit="1" customWidth="1"/>
    <col min="14087" max="14087" width="4.140625" style="91" customWidth="1"/>
    <col min="14088" max="14088" width="35.42578125" style="91" customWidth="1"/>
    <col min="14089" max="14324" width="11.42578125" style="91"/>
    <col min="14325" max="14325" width="7.140625" style="91" bestFit="1" customWidth="1"/>
    <col min="14326" max="14326" width="5.28515625" style="91" bestFit="1" customWidth="1"/>
    <col min="14327" max="14327" width="47.140625" style="91" customWidth="1"/>
    <col min="14328" max="14328" width="14.7109375" style="91" customWidth="1"/>
    <col min="14329" max="14329" width="8.42578125" style="91" customWidth="1"/>
    <col min="14330" max="14330" width="9.7109375" style="91" customWidth="1"/>
    <col min="14331" max="14331" width="5" style="91" customWidth="1"/>
    <col min="14332" max="14332" width="5.28515625" style="91" customWidth="1"/>
    <col min="14333" max="14333" width="14.85546875" style="91" bestFit="1" customWidth="1"/>
    <col min="14334" max="14334" width="12.85546875" style="91" bestFit="1" customWidth="1"/>
    <col min="14335" max="14335" width="6.5703125" style="91" customWidth="1"/>
    <col min="14336" max="14336" width="16.85546875" style="91" customWidth="1"/>
    <col min="14337" max="14337" width="9.140625" style="91" customWidth="1"/>
    <col min="14338" max="14338" width="15" style="91" customWidth="1"/>
    <col min="14339" max="14339" width="48.140625" style="91" customWidth="1"/>
    <col min="14340" max="14340" width="15.140625" style="91" bestFit="1" customWidth="1"/>
    <col min="14341" max="14341" width="4.42578125" style="91" customWidth="1"/>
    <col min="14342" max="14342" width="3.5703125" style="91" bestFit="1" customWidth="1"/>
    <col min="14343" max="14343" width="4.140625" style="91" customWidth="1"/>
    <col min="14344" max="14344" width="35.42578125" style="91" customWidth="1"/>
    <col min="14345" max="14580" width="11.42578125" style="91"/>
    <col min="14581" max="14581" width="7.140625" style="91" bestFit="1" customWidth="1"/>
    <col min="14582" max="14582" width="5.28515625" style="91" bestFit="1" customWidth="1"/>
    <col min="14583" max="14583" width="47.140625" style="91" customWidth="1"/>
    <col min="14584" max="14584" width="14.7109375" style="91" customWidth="1"/>
    <col min="14585" max="14585" width="8.42578125" style="91" customWidth="1"/>
    <col min="14586" max="14586" width="9.7109375" style="91" customWidth="1"/>
    <col min="14587" max="14587" width="5" style="91" customWidth="1"/>
    <col min="14588" max="14588" width="5.28515625" style="91" customWidth="1"/>
    <col min="14589" max="14589" width="14.85546875" style="91" bestFit="1" customWidth="1"/>
    <col min="14590" max="14590" width="12.85546875" style="91" bestFit="1" customWidth="1"/>
    <col min="14591" max="14591" width="6.5703125" style="91" customWidth="1"/>
    <col min="14592" max="14592" width="16.85546875" style="91" customWidth="1"/>
    <col min="14593" max="14593" width="9.140625" style="91" customWidth="1"/>
    <col min="14594" max="14594" width="15" style="91" customWidth="1"/>
    <col min="14595" max="14595" width="48.140625" style="91" customWidth="1"/>
    <col min="14596" max="14596" width="15.140625" style="91" bestFit="1" customWidth="1"/>
    <col min="14597" max="14597" width="4.42578125" style="91" customWidth="1"/>
    <col min="14598" max="14598" width="3.5703125" style="91" bestFit="1" customWidth="1"/>
    <col min="14599" max="14599" width="4.140625" style="91" customWidth="1"/>
    <col min="14600" max="14600" width="35.42578125" style="91" customWidth="1"/>
    <col min="14601" max="14836" width="11.42578125" style="91"/>
    <col min="14837" max="14837" width="7.140625" style="91" bestFit="1" customWidth="1"/>
    <col min="14838" max="14838" width="5.28515625" style="91" bestFit="1" customWidth="1"/>
    <col min="14839" max="14839" width="47.140625" style="91" customWidth="1"/>
    <col min="14840" max="14840" width="14.7109375" style="91" customWidth="1"/>
    <col min="14841" max="14841" width="8.42578125" style="91" customWidth="1"/>
    <col min="14842" max="14842" width="9.7109375" style="91" customWidth="1"/>
    <col min="14843" max="14843" width="5" style="91" customWidth="1"/>
    <col min="14844" max="14844" width="5.28515625" style="91" customWidth="1"/>
    <col min="14845" max="14845" width="14.85546875" style="91" bestFit="1" customWidth="1"/>
    <col min="14846" max="14846" width="12.85546875" style="91" bestFit="1" customWidth="1"/>
    <col min="14847" max="14847" width="6.5703125" style="91" customWidth="1"/>
    <col min="14848" max="14848" width="16.85546875" style="91" customWidth="1"/>
    <col min="14849" max="14849" width="9.140625" style="91" customWidth="1"/>
    <col min="14850" max="14850" width="15" style="91" customWidth="1"/>
    <col min="14851" max="14851" width="48.140625" style="91" customWidth="1"/>
    <col min="14852" max="14852" width="15.140625" style="91" bestFit="1" customWidth="1"/>
    <col min="14853" max="14853" width="4.42578125" style="91" customWidth="1"/>
    <col min="14854" max="14854" width="3.5703125" style="91" bestFit="1" customWidth="1"/>
    <col min="14855" max="14855" width="4.140625" style="91" customWidth="1"/>
    <col min="14856" max="14856" width="35.42578125" style="91" customWidth="1"/>
    <col min="14857" max="15092" width="11.42578125" style="91"/>
    <col min="15093" max="15093" width="7.140625" style="91" bestFit="1" customWidth="1"/>
    <col min="15094" max="15094" width="5.28515625" style="91" bestFit="1" customWidth="1"/>
    <col min="15095" max="15095" width="47.140625" style="91" customWidth="1"/>
    <col min="15096" max="15096" width="14.7109375" style="91" customWidth="1"/>
    <col min="15097" max="15097" width="8.42578125" style="91" customWidth="1"/>
    <col min="15098" max="15098" width="9.7109375" style="91" customWidth="1"/>
    <col min="15099" max="15099" width="5" style="91" customWidth="1"/>
    <col min="15100" max="15100" width="5.28515625" style="91" customWidth="1"/>
    <col min="15101" max="15101" width="14.85546875" style="91" bestFit="1" customWidth="1"/>
    <col min="15102" max="15102" width="12.85546875" style="91" bestFit="1" customWidth="1"/>
    <col min="15103" max="15103" width="6.5703125" style="91" customWidth="1"/>
    <col min="15104" max="15104" width="16.85546875" style="91" customWidth="1"/>
    <col min="15105" max="15105" width="9.140625" style="91" customWidth="1"/>
    <col min="15106" max="15106" width="15" style="91" customWidth="1"/>
    <col min="15107" max="15107" width="48.140625" style="91" customWidth="1"/>
    <col min="15108" max="15108" width="15.140625" style="91" bestFit="1" customWidth="1"/>
    <col min="15109" max="15109" width="4.42578125" style="91" customWidth="1"/>
    <col min="15110" max="15110" width="3.5703125" style="91" bestFit="1" customWidth="1"/>
    <col min="15111" max="15111" width="4.140625" style="91" customWidth="1"/>
    <col min="15112" max="15112" width="35.42578125" style="91" customWidth="1"/>
    <col min="15113" max="15348" width="11.42578125" style="91"/>
    <col min="15349" max="15349" width="7.140625" style="91" bestFit="1" customWidth="1"/>
    <col min="15350" max="15350" width="5.28515625" style="91" bestFit="1" customWidth="1"/>
    <col min="15351" max="15351" width="47.140625" style="91" customWidth="1"/>
    <col min="15352" max="15352" width="14.7109375" style="91" customWidth="1"/>
    <col min="15353" max="15353" width="8.42578125" style="91" customWidth="1"/>
    <col min="15354" max="15354" width="9.7109375" style="91" customWidth="1"/>
    <col min="15355" max="15355" width="5" style="91" customWidth="1"/>
    <col min="15356" max="15356" width="5.28515625" style="91" customWidth="1"/>
    <col min="15357" max="15357" width="14.85546875" style="91" bestFit="1" customWidth="1"/>
    <col min="15358" max="15358" width="12.85546875" style="91" bestFit="1" customWidth="1"/>
    <col min="15359" max="15359" width="6.5703125" style="91" customWidth="1"/>
    <col min="15360" max="15360" width="16.85546875" style="91" customWidth="1"/>
    <col min="15361" max="15361" width="9.140625" style="91" customWidth="1"/>
    <col min="15362" max="15362" width="15" style="91" customWidth="1"/>
    <col min="15363" max="15363" width="48.140625" style="91" customWidth="1"/>
    <col min="15364" max="15364" width="15.140625" style="91" bestFit="1" customWidth="1"/>
    <col min="15365" max="15365" width="4.42578125" style="91" customWidth="1"/>
    <col min="15366" max="15366" width="3.5703125" style="91" bestFit="1" customWidth="1"/>
    <col min="15367" max="15367" width="4.140625" style="91" customWidth="1"/>
    <col min="15368" max="15368" width="35.42578125" style="91" customWidth="1"/>
    <col min="15369" max="15604" width="11.42578125" style="91"/>
    <col min="15605" max="15605" width="7.140625" style="91" bestFit="1" customWidth="1"/>
    <col min="15606" max="15606" width="5.28515625" style="91" bestFit="1" customWidth="1"/>
    <col min="15607" max="15607" width="47.140625" style="91" customWidth="1"/>
    <col min="15608" max="15608" width="14.7109375" style="91" customWidth="1"/>
    <col min="15609" max="15609" width="8.42578125" style="91" customWidth="1"/>
    <col min="15610" max="15610" width="9.7109375" style="91" customWidth="1"/>
    <col min="15611" max="15611" width="5" style="91" customWidth="1"/>
    <col min="15612" max="15612" width="5.28515625" style="91" customWidth="1"/>
    <col min="15613" max="15613" width="14.85546875" style="91" bestFit="1" customWidth="1"/>
    <col min="15614" max="15614" width="12.85546875" style="91" bestFit="1" customWidth="1"/>
    <col min="15615" max="15615" width="6.5703125" style="91" customWidth="1"/>
    <col min="15616" max="15616" width="16.85546875" style="91" customWidth="1"/>
    <col min="15617" max="15617" width="9.140625" style="91" customWidth="1"/>
    <col min="15618" max="15618" width="15" style="91" customWidth="1"/>
    <col min="15619" max="15619" width="48.140625" style="91" customWidth="1"/>
    <col min="15620" max="15620" width="15.140625" style="91" bestFit="1" customWidth="1"/>
    <col min="15621" max="15621" width="4.42578125" style="91" customWidth="1"/>
    <col min="15622" max="15622" width="3.5703125" style="91" bestFit="1" customWidth="1"/>
    <col min="15623" max="15623" width="4.140625" style="91" customWidth="1"/>
    <col min="15624" max="15624" width="35.42578125" style="91" customWidth="1"/>
    <col min="15625" max="15860" width="11.42578125" style="91"/>
    <col min="15861" max="15861" width="7.140625" style="91" bestFit="1" customWidth="1"/>
    <col min="15862" max="15862" width="5.28515625" style="91" bestFit="1" customWidth="1"/>
    <col min="15863" max="15863" width="47.140625" style="91" customWidth="1"/>
    <col min="15864" max="15864" width="14.7109375" style="91" customWidth="1"/>
    <col min="15865" max="15865" width="8.42578125" style="91" customWidth="1"/>
    <col min="15866" max="15866" width="9.7109375" style="91" customWidth="1"/>
    <col min="15867" max="15867" width="5" style="91" customWidth="1"/>
    <col min="15868" max="15868" width="5.28515625" style="91" customWidth="1"/>
    <col min="15869" max="15869" width="14.85546875" style="91" bestFit="1" customWidth="1"/>
    <col min="15870" max="15870" width="12.85546875" style="91" bestFit="1" customWidth="1"/>
    <col min="15871" max="15871" width="6.5703125" style="91" customWidth="1"/>
    <col min="15872" max="15872" width="16.85546875" style="91" customWidth="1"/>
    <col min="15873" max="15873" width="9.140625" style="91" customWidth="1"/>
    <col min="15874" max="15874" width="15" style="91" customWidth="1"/>
    <col min="15875" max="15875" width="48.140625" style="91" customWidth="1"/>
    <col min="15876" max="15876" width="15.140625" style="91" bestFit="1" customWidth="1"/>
    <col min="15877" max="15877" width="4.42578125" style="91" customWidth="1"/>
    <col min="15878" max="15878" width="3.5703125" style="91" bestFit="1" customWidth="1"/>
    <col min="15879" max="15879" width="4.140625" style="91" customWidth="1"/>
    <col min="15880" max="15880" width="35.42578125" style="91" customWidth="1"/>
    <col min="15881" max="16116" width="11.42578125" style="91"/>
    <col min="16117" max="16117" width="7.140625" style="91" bestFit="1" customWidth="1"/>
    <col min="16118" max="16118" width="5.28515625" style="91" bestFit="1" customWidth="1"/>
    <col min="16119" max="16119" width="47.140625" style="91" customWidth="1"/>
    <col min="16120" max="16120" width="14.7109375" style="91" customWidth="1"/>
    <col min="16121" max="16121" width="8.42578125" style="91" customWidth="1"/>
    <col min="16122" max="16122" width="9.7109375" style="91" customWidth="1"/>
    <col min="16123" max="16123" width="5" style="91" customWidth="1"/>
    <col min="16124" max="16124" width="5.28515625" style="91" customWidth="1"/>
    <col min="16125" max="16125" width="14.85546875" style="91" bestFit="1" customWidth="1"/>
    <col min="16126" max="16126" width="12.85546875" style="91" bestFit="1" customWidth="1"/>
    <col min="16127" max="16127" width="6.5703125" style="91" customWidth="1"/>
    <col min="16128" max="16128" width="16.85546875" style="91" customWidth="1"/>
    <col min="16129" max="16129" width="9.140625" style="91" customWidth="1"/>
    <col min="16130" max="16130" width="15" style="91" customWidth="1"/>
    <col min="16131" max="16131" width="48.140625" style="91" customWidth="1"/>
    <col min="16132" max="16132" width="15.140625" style="91" bestFit="1" customWidth="1"/>
    <col min="16133" max="16133" width="4.42578125" style="91" customWidth="1"/>
    <col min="16134" max="16134" width="3.5703125" style="91" bestFit="1" customWidth="1"/>
    <col min="16135" max="16135" width="4.140625" style="91" customWidth="1"/>
    <col min="16136" max="16136" width="35.42578125" style="91" customWidth="1"/>
    <col min="16137" max="16384" width="11.42578125" style="91"/>
  </cols>
  <sheetData>
    <row r="1" spans="2:14" ht="7.5" customHeight="1" thickBot="1" x14ac:dyDescent="0.25"/>
    <row r="2" spans="2:14" x14ac:dyDescent="0.2">
      <c r="B2" s="312" t="s">
        <v>409</v>
      </c>
      <c r="C2" s="313"/>
      <c r="D2" s="93" t="s">
        <v>410</v>
      </c>
      <c r="E2" s="314" t="s">
        <v>411</v>
      </c>
      <c r="F2" s="314"/>
      <c r="G2" s="314"/>
      <c r="H2" s="314"/>
      <c r="I2" s="94" t="s">
        <v>412</v>
      </c>
      <c r="J2" s="315"/>
      <c r="K2" s="316"/>
      <c r="L2" s="317"/>
    </row>
    <row r="3" spans="2:14" ht="25.5" x14ac:dyDescent="0.2">
      <c r="B3" s="321" t="s">
        <v>413</v>
      </c>
      <c r="C3" s="322"/>
      <c r="D3" s="95" t="s">
        <v>414</v>
      </c>
      <c r="E3" s="323" t="s">
        <v>415</v>
      </c>
      <c r="F3" s="323"/>
      <c r="G3" s="323"/>
      <c r="H3" s="323"/>
      <c r="I3" s="96" t="s">
        <v>416</v>
      </c>
      <c r="J3" s="318"/>
      <c r="K3" s="319"/>
      <c r="L3" s="320"/>
    </row>
    <row r="4" spans="2:14" x14ac:dyDescent="0.2">
      <c r="B4" s="324" t="s">
        <v>417</v>
      </c>
      <c r="C4" s="325"/>
      <c r="D4" s="325"/>
      <c r="E4" s="325"/>
      <c r="F4" s="325"/>
      <c r="G4" s="325"/>
      <c r="H4" s="325"/>
      <c r="I4" s="325"/>
      <c r="J4" s="318"/>
      <c r="K4" s="319"/>
      <c r="L4" s="320"/>
    </row>
    <row r="5" spans="2:14" x14ac:dyDescent="0.2">
      <c r="B5" s="324" t="str">
        <f>'[7]DATOS ENTRADA'!$C$3</f>
        <v>FONDO DE DESARROLLO LOCAL</v>
      </c>
      <c r="C5" s="325"/>
      <c r="D5" s="325"/>
      <c r="E5" s="325"/>
      <c r="F5" s="325"/>
      <c r="G5" s="325"/>
      <c r="H5" s="325"/>
      <c r="I5" s="325"/>
      <c r="J5" s="318"/>
      <c r="K5" s="319"/>
      <c r="L5" s="320"/>
    </row>
    <row r="6" spans="2:14" x14ac:dyDescent="0.2">
      <c r="B6" s="324"/>
      <c r="C6" s="325"/>
      <c r="D6" s="325"/>
      <c r="E6" s="325"/>
      <c r="F6" s="325"/>
      <c r="G6" s="325"/>
      <c r="H6" s="325"/>
      <c r="I6" s="325"/>
      <c r="J6" s="318"/>
      <c r="K6" s="319"/>
      <c r="L6" s="320"/>
    </row>
    <row r="7" spans="2:14" x14ac:dyDescent="0.2">
      <c r="B7" s="326"/>
      <c r="C7" s="327"/>
      <c r="D7" s="327"/>
      <c r="E7" s="327"/>
      <c r="F7" s="327"/>
      <c r="G7" s="327"/>
      <c r="H7" s="327"/>
      <c r="I7" s="327"/>
      <c r="J7" s="318"/>
      <c r="K7" s="319"/>
      <c r="L7" s="320"/>
    </row>
    <row r="8" spans="2:14" ht="45" customHeight="1" thickBot="1" x14ac:dyDescent="0.25">
      <c r="B8" s="303" t="str">
        <f>'[7]DATOS ENTRADA'!B7</f>
        <v>OBJETO DE LA LICITACIÓN:</v>
      </c>
      <c r="C8" s="298"/>
      <c r="D8" s="304" t="s">
        <v>418</v>
      </c>
      <c r="E8" s="304"/>
      <c r="F8" s="304"/>
      <c r="G8" s="304"/>
      <c r="H8" s="304"/>
      <c r="I8" s="304"/>
      <c r="J8" s="304"/>
      <c r="K8" s="304"/>
      <c r="L8" s="305"/>
    </row>
    <row r="9" spans="2:14" ht="13.5" thickBot="1" x14ac:dyDescent="0.25"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</row>
    <row r="10" spans="2:14" x14ac:dyDescent="0.2">
      <c r="B10" s="306" t="s">
        <v>419</v>
      </c>
      <c r="C10" s="307"/>
      <c r="D10" s="307"/>
      <c r="E10" s="308">
        <v>3875778182</v>
      </c>
      <c r="F10" s="308"/>
      <c r="G10" s="308"/>
      <c r="H10" s="99"/>
      <c r="I10" s="100" t="s">
        <v>274</v>
      </c>
      <c r="J10" s="309">
        <v>44332</v>
      </c>
      <c r="K10" s="309"/>
      <c r="L10" s="310"/>
    </row>
    <row r="11" spans="2:14" x14ac:dyDescent="0.2">
      <c r="B11" s="289" t="s">
        <v>420</v>
      </c>
      <c r="C11" s="290"/>
      <c r="D11" s="290"/>
      <c r="E11" s="311">
        <v>2892371777</v>
      </c>
      <c r="F11" s="311"/>
      <c r="G11" s="311"/>
      <c r="H11" s="101"/>
      <c r="I11" s="102"/>
      <c r="J11" s="103"/>
      <c r="K11" s="103"/>
      <c r="L11" s="104"/>
      <c r="M11" s="105"/>
    </row>
    <row r="12" spans="2:14" x14ac:dyDescent="0.2">
      <c r="B12" s="289" t="s">
        <v>421</v>
      </c>
      <c r="C12" s="290"/>
      <c r="D12" s="290"/>
      <c r="E12" s="106">
        <v>7</v>
      </c>
      <c r="F12" s="290" t="s">
        <v>422</v>
      </c>
      <c r="G12" s="290"/>
      <c r="H12" s="101"/>
      <c r="I12" s="102" t="s">
        <v>423</v>
      </c>
      <c r="J12" s="291" t="s">
        <v>414</v>
      </c>
      <c r="K12" s="291"/>
      <c r="L12" s="292"/>
      <c r="M12" s="107"/>
    </row>
    <row r="13" spans="2:14" x14ac:dyDescent="0.2">
      <c r="B13" s="293" t="s">
        <v>424</v>
      </c>
      <c r="C13" s="294"/>
      <c r="D13" s="294"/>
      <c r="E13" s="295">
        <f>+E11*L72</f>
        <v>0</v>
      </c>
      <c r="F13" s="295"/>
      <c r="G13" s="295"/>
      <c r="H13" s="108"/>
      <c r="I13" s="296"/>
      <c r="J13" s="296"/>
      <c r="K13" s="296"/>
      <c r="L13" s="297"/>
      <c r="M13" s="109"/>
      <c r="N13" s="110"/>
    </row>
    <row r="14" spans="2:14" x14ac:dyDescent="0.2">
      <c r="B14" s="293" t="s">
        <v>425</v>
      </c>
      <c r="C14" s="294"/>
      <c r="D14" s="294"/>
      <c r="E14" s="295">
        <v>57847436</v>
      </c>
      <c r="F14" s="295"/>
      <c r="G14" s="295"/>
      <c r="H14" s="108"/>
      <c r="I14" s="296"/>
      <c r="J14" s="296"/>
      <c r="K14" s="296"/>
      <c r="L14" s="297"/>
      <c r="M14" s="109"/>
      <c r="N14" s="110"/>
    </row>
    <row r="15" spans="2:14" x14ac:dyDescent="0.2">
      <c r="B15" s="293" t="s">
        <v>426</v>
      </c>
      <c r="C15" s="294"/>
      <c r="D15" s="294"/>
      <c r="E15" s="295">
        <v>14461859</v>
      </c>
      <c r="F15" s="295"/>
      <c r="G15" s="295"/>
      <c r="H15" s="108"/>
      <c r="I15" s="296"/>
      <c r="J15" s="296"/>
      <c r="K15" s="296"/>
      <c r="L15" s="297"/>
      <c r="M15" s="109"/>
      <c r="N15" s="110"/>
    </row>
    <row r="16" spans="2:14" x14ac:dyDescent="0.2">
      <c r="B16" s="293" t="s">
        <v>427</v>
      </c>
      <c r="C16" s="294"/>
      <c r="D16" s="294"/>
      <c r="E16" s="295">
        <v>14461859</v>
      </c>
      <c r="F16" s="295"/>
      <c r="G16" s="295"/>
      <c r="H16" s="108"/>
      <c r="I16" s="296"/>
      <c r="J16" s="296"/>
      <c r="K16" s="296"/>
      <c r="L16" s="297"/>
      <c r="M16" s="109"/>
      <c r="N16" s="110"/>
    </row>
    <row r="17" spans="2:21" ht="17.25" customHeight="1" thickBot="1" x14ac:dyDescent="0.25">
      <c r="B17" s="300" t="s">
        <v>428</v>
      </c>
      <c r="C17" s="301"/>
      <c r="D17" s="301"/>
      <c r="E17" s="302">
        <f>+E11+E13+E14+E15+E16</f>
        <v>2979142931</v>
      </c>
      <c r="F17" s="302"/>
      <c r="G17" s="302"/>
      <c r="H17" s="111"/>
      <c r="I17" s="298"/>
      <c r="J17" s="298"/>
      <c r="K17" s="298"/>
      <c r="L17" s="299"/>
      <c r="M17" s="105"/>
      <c r="N17" s="110"/>
    </row>
    <row r="18" spans="2:21" ht="19.5" customHeight="1" x14ac:dyDescent="0.2">
      <c r="N18" s="112"/>
    </row>
    <row r="19" spans="2:21" s="113" customFormat="1" ht="13.5" customHeight="1" x14ac:dyDescent="0.2">
      <c r="B19" s="285" t="s">
        <v>429</v>
      </c>
      <c r="C19" s="260" t="s">
        <v>430</v>
      </c>
      <c r="D19" s="260"/>
      <c r="E19" s="260"/>
      <c r="F19" s="260"/>
      <c r="G19" s="260"/>
      <c r="H19" s="260"/>
      <c r="I19" s="260"/>
      <c r="J19" s="260"/>
      <c r="K19" s="260"/>
      <c r="L19" s="260"/>
    </row>
    <row r="20" spans="2:21" s="114" customFormat="1" ht="13.5" customHeight="1" x14ac:dyDescent="0.2">
      <c r="B20" s="285"/>
      <c r="C20" s="286" t="s">
        <v>431</v>
      </c>
      <c r="D20" s="287"/>
      <c r="E20" s="287"/>
      <c r="F20" s="287"/>
      <c r="G20" s="287"/>
      <c r="H20" s="287"/>
      <c r="I20" s="287"/>
      <c r="J20" s="287"/>
      <c r="K20" s="287"/>
      <c r="L20" s="288"/>
    </row>
    <row r="21" spans="2:21" s="116" customFormat="1" ht="22.5" x14ac:dyDescent="0.2">
      <c r="B21" s="285"/>
      <c r="C21" s="285" t="s">
        <v>432</v>
      </c>
      <c r="D21" s="285"/>
      <c r="E21" s="115" t="s">
        <v>254</v>
      </c>
      <c r="F21" s="285" t="s">
        <v>433</v>
      </c>
      <c r="G21" s="285" t="s">
        <v>434</v>
      </c>
      <c r="H21" s="285"/>
      <c r="I21" s="115" t="s">
        <v>435</v>
      </c>
      <c r="J21" s="115" t="s">
        <v>436</v>
      </c>
      <c r="K21" s="115" t="s">
        <v>437</v>
      </c>
      <c r="L21" s="115" t="s">
        <v>438</v>
      </c>
    </row>
    <row r="22" spans="2:21" s="116" customFormat="1" ht="10.5" customHeight="1" x14ac:dyDescent="0.2">
      <c r="B22" s="285"/>
      <c r="C22" s="285"/>
      <c r="D22" s="285"/>
      <c r="E22" s="118" t="s">
        <v>263</v>
      </c>
      <c r="F22" s="285"/>
      <c r="G22" s="281" t="s">
        <v>439</v>
      </c>
      <c r="H22" s="281"/>
      <c r="I22" s="118" t="s">
        <v>440</v>
      </c>
      <c r="J22" s="118" t="s">
        <v>441</v>
      </c>
      <c r="K22" s="118" t="s">
        <v>442</v>
      </c>
      <c r="L22" s="118" t="s">
        <v>443</v>
      </c>
    </row>
    <row r="23" spans="2:21" s="123" customFormat="1" ht="11.25" x14ac:dyDescent="0.2">
      <c r="B23" s="115">
        <v>1.1000000000000001</v>
      </c>
      <c r="C23" s="119" t="s">
        <v>444</v>
      </c>
      <c r="D23" s="120"/>
      <c r="E23" s="121"/>
      <c r="F23" s="121"/>
      <c r="G23" s="121"/>
      <c r="H23" s="121"/>
      <c r="I23" s="121"/>
      <c r="J23" s="121"/>
      <c r="K23" s="121"/>
      <c r="L23" s="122"/>
    </row>
    <row r="24" spans="2:21" s="114" customFormat="1" ht="13.5" customHeight="1" x14ac:dyDescent="0.2">
      <c r="B24" s="124">
        <f t="shared" ref="B24:B26" si="0">B23+0.001</f>
        <v>1.101</v>
      </c>
      <c r="C24" s="282" t="s">
        <v>445</v>
      </c>
      <c r="D24" s="283"/>
      <c r="E24" s="125">
        <v>1</v>
      </c>
      <c r="F24" s="125">
        <v>4</v>
      </c>
      <c r="G24" s="284">
        <v>0.5</v>
      </c>
      <c r="H24" s="280"/>
      <c r="I24" s="126"/>
      <c r="J24" s="127"/>
      <c r="K24" s="127">
        <f t="shared" ref="K24:K27" si="1">$E$12</f>
        <v>7</v>
      </c>
      <c r="L24" s="128"/>
      <c r="M24" s="129"/>
    </row>
    <row r="25" spans="2:21" s="114" customFormat="1" ht="13.5" customHeight="1" x14ac:dyDescent="0.2">
      <c r="B25" s="124">
        <f t="shared" si="0"/>
        <v>1.1019999999999999</v>
      </c>
      <c r="C25" s="282" t="s">
        <v>446</v>
      </c>
      <c r="D25" s="283"/>
      <c r="E25" s="125">
        <v>2</v>
      </c>
      <c r="F25" s="125">
        <v>5</v>
      </c>
      <c r="G25" s="275">
        <v>1</v>
      </c>
      <c r="H25" s="272"/>
      <c r="I25" s="126"/>
      <c r="J25" s="127"/>
      <c r="K25" s="127">
        <f t="shared" si="1"/>
        <v>7</v>
      </c>
      <c r="L25" s="128"/>
      <c r="M25" s="129"/>
      <c r="O25" s="130"/>
    </row>
    <row r="26" spans="2:21" s="114" customFormat="1" ht="23.25" customHeight="1" x14ac:dyDescent="0.2">
      <c r="B26" s="124">
        <f t="shared" si="0"/>
        <v>1.1029999999999998</v>
      </c>
      <c r="C26" s="282" t="s">
        <v>447</v>
      </c>
      <c r="D26" s="283"/>
      <c r="E26" s="125">
        <v>1</v>
      </c>
      <c r="F26" s="125">
        <v>5</v>
      </c>
      <c r="G26" s="284">
        <v>1</v>
      </c>
      <c r="H26" s="280"/>
      <c r="I26" s="126"/>
      <c r="J26" s="127"/>
      <c r="K26" s="127">
        <f t="shared" si="1"/>
        <v>7</v>
      </c>
      <c r="L26" s="128"/>
      <c r="M26" s="129"/>
      <c r="P26" s="131"/>
      <c r="Q26" s="131"/>
    </row>
    <row r="27" spans="2:21" s="114" customFormat="1" ht="13.5" customHeight="1" x14ac:dyDescent="0.2">
      <c r="B27" s="124" t="e">
        <f>#REF!+0.001</f>
        <v>#REF!</v>
      </c>
      <c r="C27" s="282" t="s">
        <v>448</v>
      </c>
      <c r="D27" s="283"/>
      <c r="E27" s="125">
        <v>1</v>
      </c>
      <c r="F27" s="125">
        <v>5</v>
      </c>
      <c r="G27" s="284">
        <v>1</v>
      </c>
      <c r="H27" s="280"/>
      <c r="I27" s="126"/>
      <c r="J27" s="127"/>
      <c r="K27" s="127">
        <f t="shared" si="1"/>
        <v>7</v>
      </c>
      <c r="L27" s="128"/>
      <c r="M27" s="129"/>
      <c r="P27" s="132"/>
      <c r="Q27" s="132"/>
      <c r="T27" s="131"/>
    </row>
    <row r="28" spans="2:21" s="123" customFormat="1" ht="18" x14ac:dyDescent="0.2">
      <c r="B28" s="115">
        <v>1.2</v>
      </c>
      <c r="C28" s="133" t="s">
        <v>449</v>
      </c>
      <c r="D28" s="120"/>
      <c r="E28" s="121"/>
      <c r="F28" s="121"/>
      <c r="G28" s="121"/>
      <c r="H28" s="121"/>
      <c r="I28" s="121"/>
      <c r="J28" s="134"/>
      <c r="K28" s="121"/>
      <c r="L28" s="122"/>
      <c r="M28" s="129"/>
      <c r="O28" s="114"/>
      <c r="P28" s="131"/>
      <c r="Q28" s="131"/>
      <c r="T28" s="132"/>
    </row>
    <row r="29" spans="2:21" s="116" customFormat="1" ht="25.5" customHeight="1" x14ac:dyDescent="0.2">
      <c r="B29" s="124">
        <f>B28+0.001</f>
        <v>1.2009999999999998</v>
      </c>
      <c r="C29" s="277" t="s">
        <v>450</v>
      </c>
      <c r="D29" s="278"/>
      <c r="E29" s="135">
        <v>1</v>
      </c>
      <c r="F29" s="136" t="s">
        <v>451</v>
      </c>
      <c r="G29" s="279">
        <v>0.4</v>
      </c>
      <c r="H29" s="280"/>
      <c r="I29" s="126"/>
      <c r="J29" s="127"/>
      <c r="K29" s="127">
        <f>$E$12</f>
        <v>7</v>
      </c>
      <c r="L29" s="128"/>
      <c r="M29" s="129"/>
      <c r="O29" s="137"/>
      <c r="P29" s="138"/>
      <c r="Q29" s="131"/>
      <c r="T29" s="131"/>
      <c r="U29" s="114"/>
    </row>
    <row r="30" spans="2:21" s="116" customFormat="1" ht="25.5" customHeight="1" x14ac:dyDescent="0.2">
      <c r="B30" s="124">
        <f>B29+0.001</f>
        <v>1.2019999999999997</v>
      </c>
      <c r="C30" s="277" t="s">
        <v>452</v>
      </c>
      <c r="D30" s="278"/>
      <c r="E30" s="135">
        <v>1</v>
      </c>
      <c r="F30" s="136" t="s">
        <v>451</v>
      </c>
      <c r="G30" s="279">
        <v>0.4</v>
      </c>
      <c r="H30" s="280"/>
      <c r="I30" s="126"/>
      <c r="J30" s="127"/>
      <c r="K30" s="127">
        <f>$E$12</f>
        <v>7</v>
      </c>
      <c r="L30" s="128"/>
      <c r="M30" s="129"/>
      <c r="O30" s="137"/>
      <c r="P30" s="139"/>
      <c r="Q30" s="140"/>
      <c r="T30" s="139"/>
      <c r="U30" s="114"/>
    </row>
    <row r="31" spans="2:21" s="114" customFormat="1" ht="25.5" customHeight="1" x14ac:dyDescent="0.2">
      <c r="B31" s="124">
        <f>B28+0.003</f>
        <v>1.2029999999999998</v>
      </c>
      <c r="C31" s="269" t="s">
        <v>453</v>
      </c>
      <c r="D31" s="270"/>
      <c r="E31" s="135">
        <v>2</v>
      </c>
      <c r="F31" s="136" t="s">
        <v>451</v>
      </c>
      <c r="G31" s="271">
        <v>1</v>
      </c>
      <c r="H31" s="272"/>
      <c r="I31" s="126"/>
      <c r="J31" s="127"/>
      <c r="K31" s="127">
        <f>$E$12</f>
        <v>7</v>
      </c>
      <c r="L31" s="128"/>
      <c r="M31" s="129"/>
      <c r="P31" s="139"/>
      <c r="Q31" s="131"/>
      <c r="T31" s="131"/>
    </row>
    <row r="32" spans="2:21" s="114" customFormat="1" ht="25.5" customHeight="1" x14ac:dyDescent="0.2">
      <c r="B32" s="124">
        <v>9481</v>
      </c>
      <c r="C32" s="269" t="s">
        <v>454</v>
      </c>
      <c r="D32" s="270"/>
      <c r="E32" s="135">
        <v>1</v>
      </c>
      <c r="F32" s="136" t="s">
        <v>451</v>
      </c>
      <c r="G32" s="271">
        <v>0.4</v>
      </c>
      <c r="H32" s="272"/>
      <c r="I32" s="126"/>
      <c r="J32" s="127"/>
      <c r="K32" s="127">
        <v>7</v>
      </c>
      <c r="L32" s="128"/>
      <c r="M32" s="129"/>
      <c r="P32" s="139"/>
      <c r="Q32" s="131"/>
      <c r="T32" s="141"/>
    </row>
    <row r="33" spans="2:21" s="114" customFormat="1" ht="18" x14ac:dyDescent="0.2">
      <c r="B33" s="142">
        <v>1.3</v>
      </c>
      <c r="C33" s="119" t="s">
        <v>455</v>
      </c>
      <c r="D33" s="143"/>
      <c r="E33" s="144"/>
      <c r="F33" s="144"/>
      <c r="G33" s="145"/>
      <c r="H33" s="145"/>
      <c r="I33" s="146"/>
      <c r="J33" s="147"/>
      <c r="K33" s="147"/>
      <c r="L33" s="148"/>
      <c r="M33" s="129"/>
      <c r="P33" s="149"/>
      <c r="Q33" s="131"/>
      <c r="T33" s="141"/>
    </row>
    <row r="34" spans="2:21" s="114" customFormat="1" ht="24.75" customHeight="1" x14ac:dyDescent="0.2">
      <c r="B34" s="124">
        <f>B33+0.001</f>
        <v>1.3009999999999999</v>
      </c>
      <c r="C34" s="273" t="s">
        <v>456</v>
      </c>
      <c r="D34" s="274"/>
      <c r="E34" s="125">
        <v>1</v>
      </c>
      <c r="F34" s="150" t="s">
        <v>451</v>
      </c>
      <c r="G34" s="275">
        <v>0.5</v>
      </c>
      <c r="H34" s="276"/>
      <c r="I34" s="126"/>
      <c r="J34" s="127"/>
      <c r="K34" s="127">
        <f>$E$12</f>
        <v>7</v>
      </c>
      <c r="L34" s="128"/>
      <c r="M34" s="129"/>
      <c r="P34" s="149"/>
      <c r="T34" s="151"/>
      <c r="U34" s="152"/>
    </row>
    <row r="35" spans="2:21" s="114" customFormat="1" ht="31.5" customHeight="1" x14ac:dyDescent="0.2">
      <c r="B35" s="153"/>
      <c r="C35" s="264" t="s">
        <v>457</v>
      </c>
      <c r="D35" s="264"/>
      <c r="E35" s="264"/>
      <c r="F35" s="264"/>
      <c r="G35" s="264"/>
      <c r="H35" s="264"/>
      <c r="I35" s="264"/>
      <c r="J35" s="264"/>
      <c r="K35" s="264"/>
      <c r="L35" s="154"/>
      <c r="M35" s="152"/>
      <c r="P35" s="155"/>
      <c r="Q35" s="156"/>
      <c r="T35" s="157"/>
      <c r="U35" s="123"/>
    </row>
    <row r="36" spans="2:21" s="114" customFormat="1" ht="25.5" customHeight="1" x14ac:dyDescent="0.2"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N36" s="158"/>
      <c r="P36" s="159"/>
      <c r="Q36" s="132"/>
      <c r="S36" s="123"/>
      <c r="T36" s="156"/>
      <c r="U36" s="116"/>
    </row>
    <row r="37" spans="2:21" s="164" customFormat="1" ht="22.5" x14ac:dyDescent="0.2">
      <c r="B37" s="115">
        <v>2</v>
      </c>
      <c r="C37" s="260" t="s">
        <v>458</v>
      </c>
      <c r="D37" s="260"/>
      <c r="E37" s="161" t="s">
        <v>459</v>
      </c>
      <c r="F37" s="115" t="s">
        <v>460</v>
      </c>
      <c r="G37" s="246" t="s">
        <v>461</v>
      </c>
      <c r="H37" s="246"/>
      <c r="I37" s="115" t="s">
        <v>462</v>
      </c>
      <c r="J37" s="115" t="s">
        <v>463</v>
      </c>
      <c r="K37" s="115" t="s">
        <v>437</v>
      </c>
      <c r="L37" s="115" t="s">
        <v>464</v>
      </c>
      <c r="M37" s="162"/>
      <c r="N37" s="163"/>
      <c r="O37" s="114"/>
      <c r="P37" s="159"/>
      <c r="Q37" s="132"/>
      <c r="S37" s="114"/>
      <c r="T37" s="132"/>
      <c r="U37" s="114"/>
    </row>
    <row r="38" spans="2:21" s="114" customFormat="1" ht="24.75" customHeight="1" x14ac:dyDescent="0.2">
      <c r="B38" s="165">
        <f t="shared" ref="B38" si="2">B37+0.01</f>
        <v>2.0099999999999998</v>
      </c>
      <c r="C38" s="266" t="s">
        <v>465</v>
      </c>
      <c r="D38" s="267"/>
      <c r="E38" s="166">
        <v>1</v>
      </c>
      <c r="F38" s="167" t="s">
        <v>466</v>
      </c>
      <c r="G38" s="268">
        <v>1</v>
      </c>
      <c r="H38" s="268"/>
      <c r="I38" s="168"/>
      <c r="J38" s="169"/>
      <c r="K38" s="127"/>
      <c r="L38" s="126"/>
      <c r="M38" s="170"/>
      <c r="O38" s="113"/>
      <c r="P38" s="131"/>
      <c r="Q38" s="131"/>
    </row>
    <row r="39" spans="2:21" s="114" customFormat="1" ht="15" customHeight="1" x14ac:dyDescent="0.2">
      <c r="B39" s="153"/>
      <c r="C39" s="256" t="s">
        <v>467</v>
      </c>
      <c r="D39" s="257"/>
      <c r="E39" s="257"/>
      <c r="F39" s="257"/>
      <c r="G39" s="257"/>
      <c r="H39" s="257"/>
      <c r="I39" s="257"/>
      <c r="J39" s="257"/>
      <c r="K39" s="258"/>
      <c r="L39" s="154"/>
      <c r="S39" s="116"/>
    </row>
    <row r="40" spans="2:21" s="114" customFormat="1" ht="9.75" customHeight="1" x14ac:dyDescent="0.2">
      <c r="B40" s="153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S40" s="116"/>
    </row>
    <row r="41" spans="2:21" s="114" customFormat="1" ht="15" customHeight="1" x14ac:dyDescent="0.2">
      <c r="B41" s="153"/>
      <c r="C41" s="171" t="s">
        <v>468</v>
      </c>
      <c r="D41" s="172"/>
      <c r="E41" s="172"/>
      <c r="F41" s="172"/>
      <c r="G41" s="172"/>
      <c r="H41" s="172"/>
      <c r="I41" s="172"/>
      <c r="J41" s="172"/>
      <c r="K41" s="173"/>
      <c r="L41" s="154"/>
      <c r="O41" s="130"/>
    </row>
    <row r="42" spans="2:21" s="114" customFormat="1" ht="15.75" customHeight="1" x14ac:dyDescent="0.2">
      <c r="B42" s="153"/>
      <c r="C42" s="171" t="s">
        <v>469</v>
      </c>
      <c r="D42" s="172"/>
      <c r="E42" s="172"/>
      <c r="F42" s="172"/>
      <c r="G42" s="172"/>
      <c r="H42" s="172"/>
      <c r="I42" s="172"/>
      <c r="J42" s="172"/>
      <c r="K42" s="173"/>
      <c r="L42" s="174"/>
    </row>
    <row r="43" spans="2:21" s="114" customFormat="1" ht="7.5" customHeight="1" x14ac:dyDescent="0.2">
      <c r="B43" s="153"/>
      <c r="C43" s="175"/>
      <c r="D43" s="175"/>
      <c r="E43" s="175"/>
      <c r="F43" s="175"/>
      <c r="G43" s="259"/>
      <c r="H43" s="259"/>
      <c r="I43" s="175"/>
      <c r="J43" s="175"/>
      <c r="K43" s="175"/>
      <c r="L43" s="176"/>
      <c r="S43" s="123"/>
    </row>
    <row r="44" spans="2:21" s="114" customFormat="1" ht="12.75" customHeight="1" x14ac:dyDescent="0.2">
      <c r="B44" s="260" t="s">
        <v>470</v>
      </c>
      <c r="C44" s="260"/>
      <c r="D44" s="260"/>
      <c r="E44" s="260"/>
      <c r="F44" s="260"/>
      <c r="G44" s="260"/>
      <c r="H44" s="260"/>
      <c r="I44" s="260"/>
      <c r="J44" s="260"/>
      <c r="K44" s="260"/>
      <c r="L44" s="260"/>
    </row>
    <row r="45" spans="2:21" s="137" customFormat="1" ht="11.25" x14ac:dyDescent="0.2">
      <c r="B45" s="161">
        <v>3.1</v>
      </c>
      <c r="C45" s="261" t="s">
        <v>471</v>
      </c>
      <c r="D45" s="261"/>
      <c r="E45" s="261"/>
      <c r="F45" s="261"/>
      <c r="G45" s="261"/>
      <c r="H45" s="261"/>
      <c r="I45" s="261"/>
      <c r="J45" s="261"/>
      <c r="K45" s="261"/>
      <c r="L45" s="261"/>
      <c r="S45" s="114"/>
    </row>
    <row r="46" spans="2:21" s="137" customFormat="1" ht="11.25" x14ac:dyDescent="0.2">
      <c r="B46" s="115" t="s">
        <v>429</v>
      </c>
      <c r="C46" s="249" t="s">
        <v>472</v>
      </c>
      <c r="D46" s="262"/>
      <c r="E46" s="177"/>
      <c r="F46" s="178"/>
      <c r="G46" s="263"/>
      <c r="H46" s="263"/>
      <c r="I46" s="179"/>
      <c r="J46" s="249" t="s">
        <v>473</v>
      </c>
      <c r="K46" s="250"/>
      <c r="L46" s="161" t="s">
        <v>464</v>
      </c>
      <c r="S46" s="114"/>
    </row>
    <row r="47" spans="2:21" s="114" customFormat="1" ht="11.25" x14ac:dyDescent="0.2">
      <c r="B47" s="124">
        <f>B45+0.001</f>
        <v>3.101</v>
      </c>
      <c r="C47" s="180" t="s">
        <v>474</v>
      </c>
      <c r="D47" s="181"/>
      <c r="E47" s="181"/>
      <c r="F47" s="181"/>
      <c r="G47" s="181"/>
      <c r="H47" s="181"/>
      <c r="I47" s="182"/>
      <c r="J47" s="240"/>
      <c r="K47" s="241"/>
      <c r="L47" s="183"/>
    </row>
    <row r="48" spans="2:21" s="114" customFormat="1" ht="11.25" x14ac:dyDescent="0.2">
      <c r="B48" s="124">
        <f>B47+0.001</f>
        <v>3.1019999999999999</v>
      </c>
      <c r="C48" s="180" t="s">
        <v>475</v>
      </c>
      <c r="D48" s="181"/>
      <c r="E48" s="181"/>
      <c r="F48" s="181"/>
      <c r="G48" s="181"/>
      <c r="H48" s="181"/>
      <c r="I48" s="182"/>
      <c r="J48" s="240"/>
      <c r="K48" s="241"/>
      <c r="L48" s="183"/>
    </row>
    <row r="49" spans="2:19" s="114" customFormat="1" ht="11.25" x14ac:dyDescent="0.2">
      <c r="B49" s="124">
        <f>B48+0.001</f>
        <v>3.1029999999999998</v>
      </c>
      <c r="C49" s="180" t="s">
        <v>476</v>
      </c>
      <c r="D49" s="181"/>
      <c r="E49" s="181"/>
      <c r="F49" s="181"/>
      <c r="G49" s="181"/>
      <c r="H49" s="181"/>
      <c r="I49" s="182"/>
      <c r="J49" s="240"/>
      <c r="K49" s="241"/>
      <c r="L49" s="183"/>
      <c r="S49" s="123"/>
    </row>
    <row r="50" spans="2:19" s="114" customFormat="1" ht="11.25" x14ac:dyDescent="0.2">
      <c r="B50" s="124">
        <f>B49+0.001</f>
        <v>3.1039999999999996</v>
      </c>
      <c r="C50" s="180" t="s">
        <v>477</v>
      </c>
      <c r="D50" s="181"/>
      <c r="E50" s="181"/>
      <c r="F50" s="181"/>
      <c r="G50" s="181"/>
      <c r="H50" s="181"/>
      <c r="I50" s="182"/>
      <c r="J50" s="240"/>
      <c r="K50" s="241"/>
      <c r="L50" s="183"/>
      <c r="M50" s="152"/>
      <c r="S50" s="116"/>
    </row>
    <row r="51" spans="2:19" s="114" customFormat="1" ht="11.25" x14ac:dyDescent="0.2">
      <c r="B51" s="184" t="s">
        <v>478</v>
      </c>
      <c r="C51" s="185" t="s">
        <v>479</v>
      </c>
      <c r="D51" s="186"/>
      <c r="E51" s="186"/>
      <c r="F51" s="186"/>
      <c r="G51" s="186"/>
      <c r="H51" s="186"/>
      <c r="I51" s="187"/>
      <c r="J51" s="240"/>
      <c r="K51" s="241"/>
      <c r="L51" s="183"/>
      <c r="M51" s="152"/>
      <c r="S51" s="116"/>
    </row>
    <row r="52" spans="2:19" s="114" customFormat="1" ht="17.25" customHeight="1" x14ac:dyDescent="0.2">
      <c r="B52" s="153"/>
      <c r="C52" s="242" t="s">
        <v>480</v>
      </c>
      <c r="D52" s="243"/>
      <c r="E52" s="243"/>
      <c r="F52" s="243"/>
      <c r="G52" s="243"/>
      <c r="H52" s="243"/>
      <c r="I52" s="243"/>
      <c r="J52" s="243"/>
      <c r="K52" s="244"/>
      <c r="L52" s="154"/>
      <c r="S52" s="116"/>
    </row>
    <row r="53" spans="2:19" s="114" customFormat="1" ht="11.25" x14ac:dyDescent="0.2">
      <c r="B53" s="153"/>
      <c r="C53" s="188"/>
      <c r="D53" s="188"/>
      <c r="E53" s="188"/>
      <c r="F53" s="188"/>
      <c r="G53" s="188"/>
      <c r="H53" s="188"/>
      <c r="I53" s="188"/>
      <c r="J53" s="188"/>
      <c r="K53" s="188"/>
      <c r="L53" s="188"/>
    </row>
    <row r="54" spans="2:19" s="114" customFormat="1" ht="18" x14ac:dyDescent="0.2">
      <c r="B54" s="161">
        <f>B45+0.1</f>
        <v>3.2</v>
      </c>
      <c r="C54" s="245" t="s">
        <v>481</v>
      </c>
      <c r="D54" s="245"/>
      <c r="E54" s="245"/>
      <c r="F54" s="245"/>
      <c r="G54" s="245"/>
      <c r="H54" s="245"/>
      <c r="I54" s="245"/>
      <c r="J54" s="245"/>
      <c r="K54" s="245"/>
      <c r="L54" s="245"/>
      <c r="Q54" s="189"/>
    </row>
    <row r="55" spans="2:19" s="113" customFormat="1" ht="22.5" x14ac:dyDescent="0.2">
      <c r="B55" s="115" t="s">
        <v>429</v>
      </c>
      <c r="C55" s="246" t="s">
        <v>472</v>
      </c>
      <c r="D55" s="246"/>
      <c r="E55" s="247" t="s">
        <v>482</v>
      </c>
      <c r="F55" s="248"/>
      <c r="G55" s="249" t="s">
        <v>483</v>
      </c>
      <c r="H55" s="250"/>
      <c r="I55" s="115" t="s">
        <v>484</v>
      </c>
      <c r="J55" s="249" t="s">
        <v>485</v>
      </c>
      <c r="K55" s="250"/>
      <c r="L55" s="161" t="s">
        <v>464</v>
      </c>
      <c r="Q55" s="131"/>
      <c r="R55" s="114"/>
      <c r="S55" s="114"/>
    </row>
    <row r="56" spans="2:19" s="114" customFormat="1" ht="12.75" customHeight="1" x14ac:dyDescent="0.2">
      <c r="B56" s="124">
        <f>B54+0.001</f>
        <v>3.2010000000000001</v>
      </c>
      <c r="C56" s="190" t="s">
        <v>486</v>
      </c>
      <c r="D56" s="251" t="s">
        <v>487</v>
      </c>
      <c r="E56" s="237"/>
      <c r="F56" s="238"/>
      <c r="G56" s="254"/>
      <c r="H56" s="255"/>
      <c r="I56" s="191"/>
      <c r="J56" s="240"/>
      <c r="K56" s="241"/>
      <c r="L56" s="183"/>
    </row>
    <row r="57" spans="2:19" s="114" customFormat="1" ht="12.75" customHeight="1" x14ac:dyDescent="0.2">
      <c r="B57" s="124">
        <f>B56+0.001</f>
        <v>3.202</v>
      </c>
      <c r="C57" s="190" t="s">
        <v>488</v>
      </c>
      <c r="D57" s="252"/>
      <c r="E57" s="237"/>
      <c r="F57" s="238"/>
      <c r="G57" s="239"/>
      <c r="H57" s="239"/>
      <c r="I57" s="191"/>
      <c r="J57" s="240"/>
      <c r="K57" s="241"/>
      <c r="L57" s="183"/>
      <c r="O57" s="137"/>
      <c r="P57" s="137"/>
      <c r="Q57" s="137"/>
      <c r="R57" s="137"/>
      <c r="S57" s="137"/>
    </row>
    <row r="58" spans="2:19" s="114" customFormat="1" ht="12.75" customHeight="1" x14ac:dyDescent="0.2">
      <c r="B58" s="124"/>
      <c r="C58" s="190" t="s">
        <v>489</v>
      </c>
      <c r="D58" s="252"/>
      <c r="E58" s="237"/>
      <c r="F58" s="238"/>
      <c r="G58" s="239"/>
      <c r="H58" s="239"/>
      <c r="I58" s="191"/>
      <c r="J58" s="240"/>
      <c r="K58" s="241"/>
      <c r="L58" s="183"/>
      <c r="O58" s="137"/>
      <c r="P58" s="137"/>
      <c r="Q58" s="137"/>
      <c r="R58" s="137"/>
      <c r="S58" s="137"/>
    </row>
    <row r="59" spans="2:19" s="114" customFormat="1" ht="12.75" customHeight="1" x14ac:dyDescent="0.2">
      <c r="B59" s="124">
        <f>B57+0.001</f>
        <v>3.2029999999999998</v>
      </c>
      <c r="C59" s="190" t="s">
        <v>490</v>
      </c>
      <c r="D59" s="253"/>
      <c r="E59" s="237"/>
      <c r="F59" s="238"/>
      <c r="G59" s="239"/>
      <c r="H59" s="239"/>
      <c r="I59" s="191"/>
      <c r="J59" s="240"/>
      <c r="K59" s="241"/>
      <c r="L59" s="183"/>
      <c r="O59" s="137"/>
      <c r="P59" s="137"/>
      <c r="Q59" s="137"/>
      <c r="R59" s="137"/>
      <c r="S59" s="137"/>
    </row>
    <row r="60" spans="2:19" s="114" customFormat="1" ht="24.75" x14ac:dyDescent="0.2">
      <c r="B60" s="124">
        <f>B59+0.001</f>
        <v>3.2039999999999997</v>
      </c>
      <c r="C60" s="190" t="s">
        <v>491</v>
      </c>
      <c r="D60" s="192" t="s">
        <v>492</v>
      </c>
      <c r="E60" s="237"/>
      <c r="F60" s="238"/>
      <c r="G60" s="239"/>
      <c r="H60" s="239"/>
      <c r="I60" s="191"/>
      <c r="J60" s="240"/>
      <c r="K60" s="241"/>
      <c r="L60" s="183"/>
    </row>
    <row r="62" spans="2:19" s="114" customFormat="1" ht="11.25" x14ac:dyDescent="0.2">
      <c r="B62" s="153"/>
      <c r="C62" s="242" t="s">
        <v>494</v>
      </c>
      <c r="D62" s="243"/>
      <c r="E62" s="243"/>
      <c r="F62" s="243"/>
      <c r="G62" s="243"/>
      <c r="H62" s="243"/>
      <c r="I62" s="243"/>
      <c r="J62" s="243"/>
      <c r="K62" s="244"/>
      <c r="L62" s="154"/>
      <c r="M62" s="193"/>
    </row>
    <row r="63" spans="2:19" s="114" customFormat="1" ht="11.25" x14ac:dyDescent="0.2">
      <c r="B63" s="153"/>
      <c r="C63" s="235"/>
      <c r="D63" s="235"/>
      <c r="E63" s="235"/>
      <c r="F63" s="235"/>
      <c r="G63" s="235"/>
      <c r="H63" s="235"/>
      <c r="I63" s="235"/>
      <c r="J63" s="235"/>
      <c r="K63" s="235"/>
      <c r="L63" s="235"/>
    </row>
    <row r="64" spans="2:19" s="114" customFormat="1" ht="13.5" customHeight="1" x14ac:dyDescent="0.2">
      <c r="B64" s="153"/>
      <c r="C64" s="171" t="s">
        <v>495</v>
      </c>
      <c r="D64" s="172"/>
      <c r="E64" s="172"/>
      <c r="F64" s="172"/>
      <c r="G64" s="172"/>
      <c r="H64" s="172"/>
      <c r="I64" s="172"/>
      <c r="J64" s="172"/>
      <c r="K64" s="173"/>
      <c r="L64" s="154"/>
    </row>
    <row r="65" spans="2:13" s="114" customFormat="1" ht="13.5" customHeight="1" x14ac:dyDescent="0.2">
      <c r="B65" s="153"/>
      <c r="C65" s="171"/>
      <c r="D65" s="172"/>
      <c r="E65" s="172"/>
      <c r="F65" s="172"/>
      <c r="G65" s="172"/>
      <c r="H65" s="172"/>
      <c r="I65" s="172"/>
      <c r="J65" s="172"/>
      <c r="K65" s="173"/>
      <c r="L65" s="194"/>
    </row>
    <row r="66" spans="2:13" s="114" customFormat="1" ht="13.5" customHeight="1" x14ac:dyDescent="0.2">
      <c r="B66" s="153"/>
      <c r="C66" s="171" t="s">
        <v>496</v>
      </c>
      <c r="D66" s="172"/>
      <c r="E66" s="172"/>
      <c r="F66" s="172"/>
      <c r="G66" s="172"/>
      <c r="H66" s="172"/>
      <c r="I66" s="172"/>
      <c r="J66" s="172"/>
      <c r="K66" s="173"/>
      <c r="L66" s="195"/>
      <c r="M66" s="130"/>
    </row>
    <row r="67" spans="2:13" s="114" customFormat="1" ht="11.25" x14ac:dyDescent="0.2">
      <c r="B67" s="153"/>
      <c r="C67" s="235"/>
      <c r="D67" s="235"/>
      <c r="E67" s="235"/>
      <c r="F67" s="235"/>
      <c r="G67" s="235"/>
      <c r="H67" s="235"/>
      <c r="I67" s="235"/>
      <c r="J67" s="235"/>
      <c r="K67" s="235"/>
      <c r="L67" s="235"/>
    </row>
    <row r="68" spans="2:13" s="114" customFormat="1" ht="12.75" customHeight="1" x14ac:dyDescent="0.2">
      <c r="B68" s="153"/>
      <c r="C68" s="171" t="s">
        <v>497</v>
      </c>
      <c r="D68" s="172"/>
      <c r="E68" s="172"/>
      <c r="F68" s="172"/>
      <c r="G68" s="172"/>
      <c r="H68" s="172"/>
      <c r="I68" s="172"/>
      <c r="J68" s="172"/>
      <c r="K68" s="173"/>
      <c r="L68" s="196"/>
      <c r="M68" s="197"/>
    </row>
    <row r="69" spans="2:13" s="113" customFormat="1" ht="12.75" customHeight="1" x14ac:dyDescent="0.2">
      <c r="B69" s="137"/>
      <c r="C69" s="171" t="s">
        <v>498</v>
      </c>
      <c r="D69" s="172"/>
      <c r="E69" s="172"/>
      <c r="F69" s="172"/>
      <c r="G69" s="172"/>
      <c r="H69" s="172"/>
      <c r="I69" s="172"/>
      <c r="J69" s="172"/>
      <c r="K69" s="173"/>
      <c r="L69" s="196"/>
    </row>
    <row r="70" spans="2:13" s="113" customFormat="1" ht="12.75" customHeight="1" x14ac:dyDescent="0.2">
      <c r="B70" s="137"/>
      <c r="C70" s="171" t="s">
        <v>499</v>
      </c>
      <c r="D70" s="172"/>
      <c r="E70" s="172"/>
      <c r="F70" s="172"/>
      <c r="G70" s="172"/>
      <c r="H70" s="172"/>
      <c r="I70" s="172"/>
      <c r="J70" s="172"/>
      <c r="K70" s="173"/>
      <c r="L70" s="196"/>
      <c r="M70" s="198"/>
    </row>
    <row r="71" spans="2:13" s="114" customFormat="1" ht="11.25" x14ac:dyDescent="0.2">
      <c r="B71" s="153"/>
      <c r="C71" s="235"/>
      <c r="D71" s="235"/>
      <c r="E71" s="235"/>
      <c r="F71" s="235"/>
      <c r="G71" s="235"/>
      <c r="H71" s="235"/>
      <c r="I71" s="235"/>
      <c r="J71" s="235"/>
      <c r="K71" s="235"/>
      <c r="L71" s="235"/>
      <c r="M71" s="199"/>
    </row>
    <row r="72" spans="2:13" s="114" customFormat="1" ht="17.25" customHeight="1" x14ac:dyDescent="0.2">
      <c r="B72" s="153"/>
      <c r="C72" s="171" t="s">
        <v>500</v>
      </c>
      <c r="D72" s="172"/>
      <c r="E72" s="172"/>
      <c r="F72" s="172"/>
      <c r="G72" s="172"/>
      <c r="H72" s="172"/>
      <c r="I72" s="172"/>
      <c r="J72" s="172"/>
      <c r="K72" s="200"/>
      <c r="L72" s="201"/>
      <c r="M72" s="202"/>
    </row>
    <row r="73" spans="2:13" s="114" customFormat="1" x14ac:dyDescent="0.2">
      <c r="B73" s="153"/>
      <c r="C73" s="203"/>
      <c r="D73" s="203"/>
      <c r="E73" s="203"/>
      <c r="F73" s="203"/>
      <c r="G73" s="204"/>
      <c r="H73" s="204"/>
      <c r="I73" s="204"/>
      <c r="J73" s="204"/>
      <c r="K73" s="204"/>
      <c r="L73" s="205"/>
      <c r="M73" s="130"/>
    </row>
    <row r="74" spans="2:13" x14ac:dyDescent="0.2">
      <c r="M74" s="206"/>
    </row>
    <row r="75" spans="2:13" ht="36.75" customHeight="1" x14ac:dyDescent="0.2">
      <c r="C75" s="236" t="s">
        <v>501</v>
      </c>
      <c r="D75" s="236"/>
      <c r="E75" s="236"/>
      <c r="F75" s="236"/>
      <c r="G75" s="236"/>
      <c r="H75" s="236"/>
      <c r="I75" s="236"/>
      <c r="J75" s="236"/>
      <c r="K75" s="236"/>
      <c r="L75" s="236"/>
    </row>
    <row r="76" spans="2:13" ht="39.75" customHeight="1" x14ac:dyDescent="0.2">
      <c r="C76" s="236" t="s">
        <v>502</v>
      </c>
      <c r="D76" s="236"/>
      <c r="E76" s="236"/>
      <c r="F76" s="236"/>
      <c r="G76" s="236"/>
      <c r="H76" s="236"/>
      <c r="I76" s="236"/>
      <c r="J76" s="236"/>
      <c r="K76" s="236"/>
      <c r="L76" s="236"/>
    </row>
    <row r="77" spans="2:13" ht="45" customHeight="1" x14ac:dyDescent="0.2">
      <c r="C77" s="236" t="s">
        <v>503</v>
      </c>
      <c r="D77" s="236"/>
      <c r="E77" s="236"/>
      <c r="F77" s="236"/>
      <c r="G77" s="236"/>
      <c r="H77" s="236"/>
      <c r="I77" s="236"/>
      <c r="J77" s="236"/>
      <c r="K77" s="236"/>
      <c r="L77" s="236"/>
    </row>
    <row r="78" spans="2:13" ht="45" customHeight="1" x14ac:dyDescent="0.2">
      <c r="C78" s="236"/>
      <c r="D78" s="236"/>
      <c r="E78" s="236"/>
      <c r="F78" s="236"/>
      <c r="G78" s="236"/>
      <c r="H78" s="236"/>
      <c r="I78" s="236"/>
      <c r="J78" s="236"/>
      <c r="K78" s="236"/>
      <c r="L78" s="236"/>
    </row>
  </sheetData>
  <mergeCells count="104">
    <mergeCell ref="C71:L71"/>
    <mergeCell ref="C75:L75"/>
    <mergeCell ref="C76:L76"/>
    <mergeCell ref="C77:L77"/>
    <mergeCell ref="C78:L78"/>
    <mergeCell ref="E60:F60"/>
    <mergeCell ref="G60:H60"/>
    <mergeCell ref="J60:K60"/>
    <mergeCell ref="C62:K62"/>
    <mergeCell ref="C63:L63"/>
    <mergeCell ref="C67:L67"/>
    <mergeCell ref="G57:H57"/>
    <mergeCell ref="J57:K57"/>
    <mergeCell ref="E58:F58"/>
    <mergeCell ref="G58:H58"/>
    <mergeCell ref="J58:K58"/>
    <mergeCell ref="E59:F59"/>
    <mergeCell ref="G59:H59"/>
    <mergeCell ref="J59:K59"/>
    <mergeCell ref="C54:L54"/>
    <mergeCell ref="C55:D55"/>
    <mergeCell ref="E55:F55"/>
    <mergeCell ref="G55:H55"/>
    <mergeCell ref="J55:K55"/>
    <mergeCell ref="D56:D59"/>
    <mergeCell ref="E56:F56"/>
    <mergeCell ref="G56:H56"/>
    <mergeCell ref="J56:K56"/>
    <mergeCell ref="E57:F57"/>
    <mergeCell ref="J47:K47"/>
    <mergeCell ref="J48:K48"/>
    <mergeCell ref="J49:K49"/>
    <mergeCell ref="J50:K50"/>
    <mergeCell ref="J51:K51"/>
    <mergeCell ref="C52:K52"/>
    <mergeCell ref="C39:K39"/>
    <mergeCell ref="C40:L40"/>
    <mergeCell ref="G43:H43"/>
    <mergeCell ref="B44:L44"/>
    <mergeCell ref="C45:L45"/>
    <mergeCell ref="C46:D46"/>
    <mergeCell ref="G46:H46"/>
    <mergeCell ref="J46:K46"/>
    <mergeCell ref="C35:K35"/>
    <mergeCell ref="C36:L36"/>
    <mergeCell ref="C37:D37"/>
    <mergeCell ref="G37:H37"/>
    <mergeCell ref="C38:D38"/>
    <mergeCell ref="G38:H38"/>
    <mergeCell ref="C31:D31"/>
    <mergeCell ref="G31:H31"/>
    <mergeCell ref="C32:D32"/>
    <mergeCell ref="G32:H32"/>
    <mergeCell ref="C34:D34"/>
    <mergeCell ref="G34:H34"/>
    <mergeCell ref="C30:D30"/>
    <mergeCell ref="G30:H30"/>
    <mergeCell ref="G22:H22"/>
    <mergeCell ref="C24:D24"/>
    <mergeCell ref="G24:H24"/>
    <mergeCell ref="C25:D25"/>
    <mergeCell ref="G25:H25"/>
    <mergeCell ref="C26:D26"/>
    <mergeCell ref="G26:H26"/>
    <mergeCell ref="B19:B22"/>
    <mergeCell ref="C19:L19"/>
    <mergeCell ref="C20:L20"/>
    <mergeCell ref="C21:D22"/>
    <mergeCell ref="F21:F22"/>
    <mergeCell ref="G21:H21"/>
    <mergeCell ref="C27:D27"/>
    <mergeCell ref="G27:H27"/>
    <mergeCell ref="C29:D29"/>
    <mergeCell ref="G29:H29"/>
    <mergeCell ref="B12:D12"/>
    <mergeCell ref="F12:G12"/>
    <mergeCell ref="J12:L12"/>
    <mergeCell ref="B13:D13"/>
    <mergeCell ref="E13:G13"/>
    <mergeCell ref="I13:L17"/>
    <mergeCell ref="B14:D14"/>
    <mergeCell ref="E14:G14"/>
    <mergeCell ref="B15:D15"/>
    <mergeCell ref="E15:G15"/>
    <mergeCell ref="B16:D16"/>
    <mergeCell ref="E16:G16"/>
    <mergeCell ref="B17:D17"/>
    <mergeCell ref="E17:G17"/>
    <mergeCell ref="B8:C8"/>
    <mergeCell ref="D8:L8"/>
    <mergeCell ref="B10:D10"/>
    <mergeCell ref="E10:G10"/>
    <mergeCell ref="J10:L10"/>
    <mergeCell ref="B11:D11"/>
    <mergeCell ref="E11:G11"/>
    <mergeCell ref="B2:C2"/>
    <mergeCell ref="E2:H2"/>
    <mergeCell ref="J2:L7"/>
    <mergeCell ref="B3:C3"/>
    <mergeCell ref="E3:H3"/>
    <mergeCell ref="B4:I4"/>
    <mergeCell ref="B5:I5"/>
    <mergeCell ref="B6:I6"/>
    <mergeCell ref="B7:I7"/>
  </mergeCells>
  <printOptions horizontalCentered="1"/>
  <pageMargins left="0.31496062992125984" right="0.31496062992125984" top="0.39370078740157483" bottom="0.39370078740157483" header="0.31496062992125984" footer="0.31496062992125984"/>
  <pageSetup scale="5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19"/>
  <sheetViews>
    <sheetView tabSelected="1" view="pageBreakPreview" topLeftCell="B52" zoomScale="112" zoomScaleNormal="112" zoomScaleSheetLayoutView="112" workbookViewId="0">
      <selection activeCell="C72" sqref="C72"/>
    </sheetView>
  </sheetViews>
  <sheetFormatPr baseColWidth="10" defaultColWidth="8.7109375" defaultRowHeight="12.75" x14ac:dyDescent="0.2"/>
  <cols>
    <col min="1" max="1" width="10.42578125" style="2" hidden="1" customWidth="1"/>
    <col min="2" max="2" width="8.140625" style="2" bestFit="1" customWidth="1"/>
    <col min="3" max="3" width="52.7109375" style="8" customWidth="1"/>
    <col min="4" max="4" width="8.7109375" style="4"/>
    <col min="5" max="5" width="8.7109375" style="5"/>
    <col min="6" max="6" width="15.42578125" style="6" bestFit="1" customWidth="1"/>
    <col min="7" max="7" width="17.140625" style="9" bestFit="1" customWidth="1"/>
    <col min="8" max="16384" width="8.7109375" style="1"/>
  </cols>
  <sheetData>
    <row r="1" spans="1:8" x14ac:dyDescent="0.2">
      <c r="A1" s="50"/>
      <c r="B1" s="50"/>
      <c r="C1" s="51"/>
      <c r="D1" s="52"/>
      <c r="E1" s="53"/>
      <c r="F1" s="54"/>
      <c r="G1" s="55"/>
    </row>
    <row r="2" spans="1:8" ht="13.5" customHeight="1" x14ac:dyDescent="0.25">
      <c r="A2" s="331" t="s">
        <v>381</v>
      </c>
      <c r="B2" s="332"/>
      <c r="C2" s="332"/>
      <c r="D2" s="332"/>
      <c r="E2" s="53"/>
      <c r="F2" s="54"/>
      <c r="G2" s="55"/>
    </row>
    <row r="3" spans="1:8" x14ac:dyDescent="0.2">
      <c r="A3" s="56" t="s">
        <v>382</v>
      </c>
      <c r="B3" s="57" t="s">
        <v>393</v>
      </c>
      <c r="C3" s="56" t="s">
        <v>384</v>
      </c>
      <c r="D3" s="58">
        <v>1</v>
      </c>
      <c r="E3" s="53"/>
      <c r="F3" s="54"/>
      <c r="G3" s="55"/>
    </row>
    <row r="4" spans="1:8" ht="13.5" customHeight="1" x14ac:dyDescent="0.2">
      <c r="A4" s="50"/>
      <c r="B4" s="50"/>
      <c r="C4" s="50"/>
      <c r="D4" s="52"/>
      <c r="E4" s="53"/>
      <c r="F4" s="54"/>
      <c r="G4" s="55"/>
    </row>
    <row r="5" spans="1:8" ht="3.75" customHeight="1" thickBot="1" x14ac:dyDescent="0.25">
      <c r="A5" s="33"/>
      <c r="B5" s="33"/>
      <c r="C5" s="33"/>
      <c r="D5" s="33"/>
      <c r="E5" s="31"/>
      <c r="F5" s="32"/>
      <c r="G5" s="30"/>
    </row>
    <row r="6" spans="1:8" ht="12.75" customHeight="1" x14ac:dyDescent="0.2">
      <c r="A6" s="336" t="s">
        <v>385</v>
      </c>
      <c r="B6" s="337"/>
      <c r="C6" s="337"/>
      <c r="D6" s="337"/>
      <c r="E6" s="337"/>
      <c r="F6" s="337"/>
      <c r="G6" s="338"/>
    </row>
    <row r="7" spans="1:8" ht="51.75" customHeight="1" thickBot="1" x14ac:dyDescent="0.25">
      <c r="A7" s="339"/>
      <c r="B7" s="340"/>
      <c r="C7" s="340"/>
      <c r="D7" s="340"/>
      <c r="E7" s="340"/>
      <c r="F7" s="340"/>
      <c r="G7" s="341"/>
    </row>
    <row r="8" spans="1:8" ht="12.75" customHeight="1" x14ac:dyDescent="0.2">
      <c r="A8" s="333" t="s">
        <v>250</v>
      </c>
      <c r="B8" s="334"/>
      <c r="C8" s="334"/>
      <c r="D8" s="334"/>
      <c r="E8" s="334"/>
      <c r="F8" s="334"/>
      <c r="G8" s="335"/>
    </row>
    <row r="9" spans="1:8" ht="30" customHeight="1" thickBot="1" x14ac:dyDescent="0.25">
      <c r="A9" s="59" t="s">
        <v>359</v>
      </c>
      <c r="B9" s="60" t="s">
        <v>251</v>
      </c>
      <c r="C9" s="61" t="s">
        <v>252</v>
      </c>
      <c r="D9" s="61" t="s">
        <v>33</v>
      </c>
      <c r="E9" s="62" t="s">
        <v>254</v>
      </c>
      <c r="F9" s="62" t="s">
        <v>253</v>
      </c>
      <c r="G9" s="62" t="s">
        <v>255</v>
      </c>
    </row>
    <row r="10" spans="1:8" ht="13.5" thickBot="1" x14ac:dyDescent="0.25">
      <c r="A10" s="63">
        <v>1</v>
      </c>
      <c r="B10" s="63">
        <v>1</v>
      </c>
      <c r="C10" s="63" t="s">
        <v>0</v>
      </c>
      <c r="D10" s="63" t="s">
        <v>1</v>
      </c>
      <c r="E10" s="64" t="s">
        <v>2</v>
      </c>
      <c r="F10" s="65"/>
      <c r="G10" s="66"/>
      <c r="H10" s="13"/>
    </row>
    <row r="11" spans="1:8" ht="12" customHeight="1" x14ac:dyDescent="0.2">
      <c r="A11" s="68" t="s">
        <v>3</v>
      </c>
      <c r="B11" s="68" t="s">
        <v>3</v>
      </c>
      <c r="C11" s="69" t="s">
        <v>4</v>
      </c>
      <c r="D11" s="68" t="s">
        <v>1</v>
      </c>
      <c r="E11" s="70" t="s">
        <v>2</v>
      </c>
      <c r="F11" s="71"/>
      <c r="G11" s="72"/>
    </row>
    <row r="12" spans="1:8" s="15" customFormat="1" ht="12" customHeight="1" x14ac:dyDescent="0.2">
      <c r="A12" s="87">
        <v>15930</v>
      </c>
      <c r="B12" s="35" t="s">
        <v>5</v>
      </c>
      <c r="C12" s="46" t="s">
        <v>394</v>
      </c>
      <c r="D12" s="35" t="s">
        <v>23</v>
      </c>
      <c r="E12" s="36">
        <v>1</v>
      </c>
      <c r="F12" s="37"/>
      <c r="G12" s="37"/>
    </row>
    <row r="13" spans="1:8" x14ac:dyDescent="0.2">
      <c r="A13" s="84">
        <v>0</v>
      </c>
      <c r="B13" s="207" t="s">
        <v>260</v>
      </c>
      <c r="C13" s="208" t="s">
        <v>261</v>
      </c>
      <c r="D13" s="35" t="s">
        <v>33</v>
      </c>
      <c r="E13" s="209">
        <v>1</v>
      </c>
      <c r="F13" s="39"/>
      <c r="G13" s="37"/>
    </row>
    <row r="14" spans="1:8" x14ac:dyDescent="0.2">
      <c r="A14" s="34">
        <v>11319</v>
      </c>
      <c r="B14" s="35" t="s">
        <v>6</v>
      </c>
      <c r="C14" s="46" t="s">
        <v>507</v>
      </c>
      <c r="D14" s="35" t="s">
        <v>10</v>
      </c>
      <c r="E14" s="36">
        <v>1</v>
      </c>
      <c r="F14" s="37"/>
      <c r="G14" s="37"/>
    </row>
    <row r="15" spans="1:8" x14ac:dyDescent="0.2">
      <c r="A15" s="38">
        <v>11373</v>
      </c>
      <c r="B15" s="207" t="s">
        <v>8</v>
      </c>
      <c r="C15" s="46" t="s">
        <v>7</v>
      </c>
      <c r="D15" s="35" t="s">
        <v>10</v>
      </c>
      <c r="E15" s="36">
        <v>1</v>
      </c>
      <c r="F15" s="37"/>
      <c r="G15" s="37"/>
    </row>
    <row r="16" spans="1:8" x14ac:dyDescent="0.2">
      <c r="A16" s="79">
        <v>11192</v>
      </c>
      <c r="B16" s="35" t="s">
        <v>9</v>
      </c>
      <c r="C16" s="46" t="s">
        <v>358</v>
      </c>
      <c r="D16" s="35" t="s">
        <v>10</v>
      </c>
      <c r="E16" s="36">
        <v>1</v>
      </c>
      <c r="F16" s="37"/>
      <c r="G16" s="37"/>
    </row>
    <row r="17" spans="1:7" s="15" customFormat="1" x14ac:dyDescent="0.2">
      <c r="A17" s="80">
        <v>10666</v>
      </c>
      <c r="B17" s="207" t="s">
        <v>11</v>
      </c>
      <c r="C17" s="46" t="s">
        <v>12</v>
      </c>
      <c r="D17" s="35" t="s">
        <v>10</v>
      </c>
      <c r="E17" s="36">
        <v>1</v>
      </c>
      <c r="F17" s="40"/>
      <c r="G17" s="37"/>
    </row>
    <row r="18" spans="1:7" s="3" customFormat="1" x14ac:dyDescent="0.2">
      <c r="A18" s="81" t="s">
        <v>13</v>
      </c>
      <c r="B18" s="217" t="s">
        <v>13</v>
      </c>
      <c r="C18" s="69" t="s">
        <v>14</v>
      </c>
      <c r="D18" s="217" t="s">
        <v>1</v>
      </c>
      <c r="E18" s="70" t="s">
        <v>2</v>
      </c>
      <c r="F18" s="71"/>
      <c r="G18" s="71"/>
    </row>
    <row r="19" spans="1:7" x14ac:dyDescent="0.2">
      <c r="A19" s="34">
        <v>10149</v>
      </c>
      <c r="B19" s="35" t="s">
        <v>15</v>
      </c>
      <c r="C19" s="46" t="s">
        <v>18</v>
      </c>
      <c r="D19" s="35" t="s">
        <v>10</v>
      </c>
      <c r="E19" s="36">
        <v>1</v>
      </c>
      <c r="F19" s="37"/>
      <c r="G19" s="37"/>
    </row>
    <row r="20" spans="1:7" x14ac:dyDescent="0.2">
      <c r="A20" s="85" t="s">
        <v>395</v>
      </c>
      <c r="B20" s="35" t="s">
        <v>16</v>
      </c>
      <c r="C20" s="46" t="s">
        <v>508</v>
      </c>
      <c r="D20" s="35" t="s">
        <v>23</v>
      </c>
      <c r="E20" s="36">
        <v>1</v>
      </c>
      <c r="F20" s="37"/>
      <c r="G20" s="37"/>
    </row>
    <row r="21" spans="1:7" ht="13.5" customHeight="1" x14ac:dyDescent="0.2">
      <c r="A21" s="34">
        <v>10746</v>
      </c>
      <c r="B21" s="35" t="s">
        <v>297</v>
      </c>
      <c r="C21" s="46" t="s">
        <v>242</v>
      </c>
      <c r="D21" s="35" t="s">
        <v>10</v>
      </c>
      <c r="E21" s="36">
        <v>1</v>
      </c>
      <c r="F21" s="37"/>
      <c r="G21" s="37"/>
    </row>
    <row r="22" spans="1:7" x14ac:dyDescent="0.2">
      <c r="A22" s="34">
        <v>10002</v>
      </c>
      <c r="B22" s="35" t="s">
        <v>298</v>
      </c>
      <c r="C22" s="46" t="s">
        <v>19</v>
      </c>
      <c r="D22" s="35" t="s">
        <v>35</v>
      </c>
      <c r="E22" s="36">
        <v>1</v>
      </c>
      <c r="F22" s="37"/>
      <c r="G22" s="37"/>
    </row>
    <row r="23" spans="1:7" x14ac:dyDescent="0.2">
      <c r="A23" s="34">
        <v>10771</v>
      </c>
      <c r="B23" s="35" t="s">
        <v>17</v>
      </c>
      <c r="C23" s="46" t="s">
        <v>20</v>
      </c>
      <c r="D23" s="35" t="s">
        <v>35</v>
      </c>
      <c r="E23" s="36">
        <v>1</v>
      </c>
      <c r="F23" s="37"/>
      <c r="G23" s="37"/>
    </row>
    <row r="24" spans="1:7" x14ac:dyDescent="0.2">
      <c r="A24" s="34">
        <v>11390</v>
      </c>
      <c r="B24" s="35" t="s">
        <v>299</v>
      </c>
      <c r="C24" s="46" t="s">
        <v>21</v>
      </c>
      <c r="D24" s="35" t="s">
        <v>35</v>
      </c>
      <c r="E24" s="36">
        <v>1</v>
      </c>
      <c r="F24" s="37"/>
      <c r="G24" s="37"/>
    </row>
    <row r="25" spans="1:7" x14ac:dyDescent="0.2">
      <c r="A25" s="34">
        <v>11389</v>
      </c>
      <c r="B25" s="35" t="s">
        <v>300</v>
      </c>
      <c r="C25" s="46" t="s">
        <v>22</v>
      </c>
      <c r="D25" s="35" t="s">
        <v>35</v>
      </c>
      <c r="E25" s="36">
        <v>1</v>
      </c>
      <c r="F25" s="37"/>
      <c r="G25" s="37"/>
    </row>
    <row r="26" spans="1:7" x14ac:dyDescent="0.2">
      <c r="A26" s="34">
        <v>12838</v>
      </c>
      <c r="B26" s="35" t="s">
        <v>301</v>
      </c>
      <c r="C26" s="46" t="s">
        <v>24</v>
      </c>
      <c r="D26" s="35" t="s">
        <v>35</v>
      </c>
      <c r="E26" s="36">
        <v>1</v>
      </c>
      <c r="F26" s="37"/>
      <c r="G26" s="37"/>
    </row>
    <row r="27" spans="1:7" s="16" customFormat="1" x14ac:dyDescent="0.2">
      <c r="A27" s="34">
        <v>10209</v>
      </c>
      <c r="B27" s="35" t="s">
        <v>375</v>
      </c>
      <c r="C27" s="46" t="s">
        <v>25</v>
      </c>
      <c r="D27" s="35" t="s">
        <v>10</v>
      </c>
      <c r="E27" s="36">
        <v>1</v>
      </c>
      <c r="F27" s="40"/>
      <c r="G27" s="37"/>
    </row>
    <row r="28" spans="1:7" x14ac:dyDescent="0.2">
      <c r="A28" s="81" t="s">
        <v>26</v>
      </c>
      <c r="B28" s="217" t="s">
        <v>26</v>
      </c>
      <c r="C28" s="69" t="s">
        <v>27</v>
      </c>
      <c r="D28" s="217" t="s">
        <v>1</v>
      </c>
      <c r="E28" s="70" t="s">
        <v>2</v>
      </c>
      <c r="F28" s="71"/>
      <c r="G28" s="71"/>
    </row>
    <row r="29" spans="1:7" s="3" customFormat="1" ht="11.25" customHeight="1" x14ac:dyDescent="0.2">
      <c r="A29" s="34">
        <v>11439</v>
      </c>
      <c r="B29" s="35" t="s">
        <v>302</v>
      </c>
      <c r="C29" s="46" t="s">
        <v>28</v>
      </c>
      <c r="D29" s="35" t="s">
        <v>35</v>
      </c>
      <c r="E29" s="36">
        <v>1</v>
      </c>
      <c r="F29" s="37"/>
      <c r="G29" s="37"/>
    </row>
    <row r="30" spans="1:7" ht="11.25" customHeight="1" x14ac:dyDescent="0.2">
      <c r="A30" s="81">
        <v>1.4</v>
      </c>
      <c r="B30" s="217">
        <v>1.4</v>
      </c>
      <c r="C30" s="69" t="s">
        <v>30</v>
      </c>
      <c r="D30" s="217" t="s">
        <v>1</v>
      </c>
      <c r="E30" s="70" t="s">
        <v>2</v>
      </c>
      <c r="F30" s="71"/>
      <c r="G30" s="71"/>
    </row>
    <row r="31" spans="1:7" s="15" customFormat="1" ht="11.25" customHeight="1" x14ac:dyDescent="0.2">
      <c r="A31" s="35">
        <v>12408</v>
      </c>
      <c r="B31" s="35" t="s">
        <v>31</v>
      </c>
      <c r="C31" s="46" t="s">
        <v>32</v>
      </c>
      <c r="D31" s="35" t="s">
        <v>33</v>
      </c>
      <c r="E31" s="36">
        <v>1</v>
      </c>
      <c r="F31" s="40"/>
      <c r="G31" s="37"/>
    </row>
    <row r="32" spans="1:7" s="15" customFormat="1" x14ac:dyDescent="0.2">
      <c r="A32" s="35">
        <v>15961</v>
      </c>
      <c r="B32" s="35" t="s">
        <v>34</v>
      </c>
      <c r="C32" s="46" t="s">
        <v>243</v>
      </c>
      <c r="D32" s="35" t="s">
        <v>33</v>
      </c>
      <c r="E32" s="36">
        <v>1</v>
      </c>
      <c r="F32" s="40"/>
      <c r="G32" s="37"/>
    </row>
    <row r="33" spans="1:7" x14ac:dyDescent="0.2">
      <c r="A33" s="35">
        <v>15807</v>
      </c>
      <c r="B33" s="35" t="s">
        <v>289</v>
      </c>
      <c r="C33" s="46" t="s">
        <v>37</v>
      </c>
      <c r="D33" s="35" t="s">
        <v>33</v>
      </c>
      <c r="E33" s="36">
        <v>1</v>
      </c>
      <c r="F33" s="37"/>
      <c r="G33" s="37"/>
    </row>
    <row r="34" spans="1:7" s="15" customFormat="1" x14ac:dyDescent="0.2">
      <c r="A34" s="35">
        <v>10343</v>
      </c>
      <c r="B34" s="35" t="s">
        <v>290</v>
      </c>
      <c r="C34" s="46" t="s">
        <v>39</v>
      </c>
      <c r="D34" s="35" t="s">
        <v>57</v>
      </c>
      <c r="E34" s="36">
        <v>1</v>
      </c>
      <c r="F34" s="40"/>
      <c r="G34" s="37"/>
    </row>
    <row r="35" spans="1:7" s="15" customFormat="1" ht="14.25" customHeight="1" x14ac:dyDescent="0.2">
      <c r="A35" s="35">
        <v>10242</v>
      </c>
      <c r="B35" s="35" t="s">
        <v>291</v>
      </c>
      <c r="C35" s="46" t="s">
        <v>41</v>
      </c>
      <c r="D35" s="35" t="s">
        <v>57</v>
      </c>
      <c r="E35" s="36">
        <v>1</v>
      </c>
      <c r="F35" s="40"/>
      <c r="G35" s="37"/>
    </row>
    <row r="36" spans="1:7" x14ac:dyDescent="0.2">
      <c r="A36" s="79">
        <v>11595</v>
      </c>
      <c r="B36" s="35" t="s">
        <v>292</v>
      </c>
      <c r="C36" s="46" t="s">
        <v>43</v>
      </c>
      <c r="D36" s="35" t="s">
        <v>23</v>
      </c>
      <c r="E36" s="36">
        <v>1</v>
      </c>
      <c r="F36" s="37"/>
      <c r="G36" s="37"/>
    </row>
    <row r="37" spans="1:7" x14ac:dyDescent="0.2">
      <c r="A37" s="35">
        <v>10433</v>
      </c>
      <c r="B37" s="35" t="s">
        <v>36</v>
      </c>
      <c r="C37" s="46" t="s">
        <v>44</v>
      </c>
      <c r="D37" s="35" t="s">
        <v>10</v>
      </c>
      <c r="E37" s="36">
        <v>1</v>
      </c>
      <c r="F37" s="37"/>
      <c r="G37" s="37"/>
    </row>
    <row r="38" spans="1:7" x14ac:dyDescent="0.2">
      <c r="A38" s="35">
        <v>10860</v>
      </c>
      <c r="B38" s="35" t="s">
        <v>38</v>
      </c>
      <c r="C38" s="46" t="s">
        <v>45</v>
      </c>
      <c r="D38" s="35" t="s">
        <v>33</v>
      </c>
      <c r="E38" s="36">
        <v>1</v>
      </c>
      <c r="F38" s="37"/>
      <c r="G38" s="37"/>
    </row>
    <row r="39" spans="1:7" x14ac:dyDescent="0.2">
      <c r="A39" s="35">
        <v>10240</v>
      </c>
      <c r="B39" s="35" t="s">
        <v>40</v>
      </c>
      <c r="C39" s="46" t="s">
        <v>46</v>
      </c>
      <c r="D39" s="35" t="s">
        <v>57</v>
      </c>
      <c r="E39" s="36">
        <v>1</v>
      </c>
      <c r="F39" s="37"/>
      <c r="G39" s="37"/>
    </row>
    <row r="40" spans="1:7" s="15" customFormat="1" x14ac:dyDescent="0.2">
      <c r="A40" s="35">
        <v>10305</v>
      </c>
      <c r="B40" s="35" t="s">
        <v>42</v>
      </c>
      <c r="C40" s="46" t="s">
        <v>47</v>
      </c>
      <c r="D40" s="35" t="s">
        <v>10</v>
      </c>
      <c r="E40" s="36">
        <v>1</v>
      </c>
      <c r="F40" s="41"/>
      <c r="G40" s="37"/>
    </row>
    <row r="41" spans="1:7" ht="13.5" customHeight="1" x14ac:dyDescent="0.2">
      <c r="A41" s="35">
        <v>10016</v>
      </c>
      <c r="B41" s="35" t="s">
        <v>293</v>
      </c>
      <c r="C41" s="46" t="s">
        <v>48</v>
      </c>
      <c r="D41" s="35" t="s">
        <v>35</v>
      </c>
      <c r="E41" s="36">
        <v>1</v>
      </c>
      <c r="F41" s="42"/>
      <c r="G41" s="37"/>
    </row>
    <row r="42" spans="1:7" x14ac:dyDescent="0.2">
      <c r="A42" s="35">
        <v>10241</v>
      </c>
      <c r="B42" s="35" t="s">
        <v>294</v>
      </c>
      <c r="C42" s="46" t="s">
        <v>49</v>
      </c>
      <c r="D42" s="35" t="s">
        <v>57</v>
      </c>
      <c r="E42" s="36">
        <v>1</v>
      </c>
      <c r="F42" s="42"/>
      <c r="G42" s="37"/>
    </row>
    <row r="43" spans="1:7" x14ac:dyDescent="0.2">
      <c r="A43" s="35">
        <v>11106</v>
      </c>
      <c r="B43" s="35" t="s">
        <v>295</v>
      </c>
      <c r="C43" s="46" t="s">
        <v>50</v>
      </c>
      <c r="D43" s="35" t="s">
        <v>33</v>
      </c>
      <c r="E43" s="36">
        <v>1</v>
      </c>
      <c r="F43" s="42"/>
      <c r="G43" s="37"/>
    </row>
    <row r="44" spans="1:7" x14ac:dyDescent="0.2">
      <c r="A44" s="81" t="s">
        <v>54</v>
      </c>
      <c r="B44" s="217" t="s">
        <v>54</v>
      </c>
      <c r="C44" s="69" t="s">
        <v>55</v>
      </c>
      <c r="D44" s="217" t="s">
        <v>1</v>
      </c>
      <c r="E44" s="70" t="s">
        <v>2</v>
      </c>
      <c r="F44" s="71"/>
      <c r="G44" s="71"/>
    </row>
    <row r="45" spans="1:7" x14ac:dyDescent="0.2">
      <c r="A45" s="34">
        <v>15418</v>
      </c>
      <c r="B45" s="35" t="s">
        <v>303</v>
      </c>
      <c r="C45" s="46" t="s">
        <v>56</v>
      </c>
      <c r="D45" s="35" t="s">
        <v>57</v>
      </c>
      <c r="E45" s="36">
        <v>1</v>
      </c>
      <c r="F45" s="42"/>
      <c r="G45" s="37"/>
    </row>
    <row r="46" spans="1:7" s="15" customFormat="1" x14ac:dyDescent="0.2">
      <c r="A46" s="35">
        <v>11509</v>
      </c>
      <c r="B46" s="35" t="s">
        <v>304</v>
      </c>
      <c r="C46" s="46" t="s">
        <v>58</v>
      </c>
      <c r="D46" s="35" t="s">
        <v>33</v>
      </c>
      <c r="E46" s="36">
        <v>1</v>
      </c>
      <c r="F46" s="41"/>
      <c r="G46" s="37"/>
    </row>
    <row r="47" spans="1:7" s="3" customFormat="1" x14ac:dyDescent="0.2">
      <c r="A47" s="63">
        <v>2</v>
      </c>
      <c r="B47" s="63">
        <v>2</v>
      </c>
      <c r="C47" s="67" t="s">
        <v>59</v>
      </c>
      <c r="D47" s="63" t="s">
        <v>1</v>
      </c>
      <c r="E47" s="64" t="s">
        <v>2</v>
      </c>
      <c r="F47" s="65"/>
      <c r="G47" s="65"/>
    </row>
    <row r="48" spans="1:7" x14ac:dyDescent="0.2">
      <c r="A48" s="81" t="s">
        <v>60</v>
      </c>
      <c r="B48" s="217" t="s">
        <v>60</v>
      </c>
      <c r="C48" s="69" t="s">
        <v>61</v>
      </c>
      <c r="D48" s="217" t="s">
        <v>1</v>
      </c>
      <c r="E48" s="70" t="s">
        <v>2</v>
      </c>
      <c r="F48" s="71"/>
      <c r="G48" s="71"/>
    </row>
    <row r="49" spans="1:7" x14ac:dyDescent="0.2">
      <c r="A49" s="34">
        <v>10093</v>
      </c>
      <c r="B49" s="35" t="s">
        <v>62</v>
      </c>
      <c r="C49" s="46" t="s">
        <v>63</v>
      </c>
      <c r="D49" s="35" t="s">
        <v>23</v>
      </c>
      <c r="E49" s="36">
        <v>1</v>
      </c>
      <c r="F49" s="42"/>
      <c r="G49" s="37"/>
    </row>
    <row r="50" spans="1:7" s="3" customFormat="1" x14ac:dyDescent="0.2">
      <c r="A50" s="34">
        <v>16829</v>
      </c>
      <c r="B50" s="35" t="s">
        <v>305</v>
      </c>
      <c r="C50" s="46" t="s">
        <v>396</v>
      </c>
      <c r="D50" s="35" t="s">
        <v>23</v>
      </c>
      <c r="E50" s="36">
        <v>1</v>
      </c>
      <c r="F50" s="42"/>
      <c r="G50" s="37"/>
    </row>
    <row r="51" spans="1:7" x14ac:dyDescent="0.2">
      <c r="A51" s="81" t="s">
        <v>64</v>
      </c>
      <c r="B51" s="217" t="s">
        <v>64</v>
      </c>
      <c r="C51" s="69" t="s">
        <v>65</v>
      </c>
      <c r="D51" s="217" t="s">
        <v>1</v>
      </c>
      <c r="E51" s="70"/>
      <c r="F51" s="71"/>
      <c r="G51" s="71"/>
    </row>
    <row r="52" spans="1:7" x14ac:dyDescent="0.2">
      <c r="A52" s="34">
        <v>13061</v>
      </c>
      <c r="B52" s="35" t="s">
        <v>66</v>
      </c>
      <c r="C52" s="46" t="s">
        <v>67</v>
      </c>
      <c r="D52" s="35" t="s">
        <v>10</v>
      </c>
      <c r="E52" s="36">
        <v>1</v>
      </c>
      <c r="F52" s="42"/>
      <c r="G52" s="37"/>
    </row>
    <row r="53" spans="1:7" s="3" customFormat="1" x14ac:dyDescent="0.2">
      <c r="A53" s="34">
        <v>10919</v>
      </c>
      <c r="B53" s="35" t="s">
        <v>68</v>
      </c>
      <c r="C53" s="46" t="s">
        <v>72</v>
      </c>
      <c r="D53" s="35" t="s">
        <v>23</v>
      </c>
      <c r="E53" s="36">
        <v>1</v>
      </c>
      <c r="F53" s="42"/>
      <c r="G53" s="37"/>
    </row>
    <row r="54" spans="1:7" x14ac:dyDescent="0.2">
      <c r="A54" s="81" t="s">
        <v>69</v>
      </c>
      <c r="B54" s="217" t="s">
        <v>69</v>
      </c>
      <c r="C54" s="69" t="s">
        <v>70</v>
      </c>
      <c r="D54" s="217" t="s">
        <v>1</v>
      </c>
      <c r="E54" s="70"/>
      <c r="F54" s="71"/>
      <c r="G54" s="71"/>
    </row>
    <row r="55" spans="1:7" s="3" customFormat="1" x14ac:dyDescent="0.2">
      <c r="A55" s="83">
        <v>11173</v>
      </c>
      <c r="B55" s="35" t="s">
        <v>71</v>
      </c>
      <c r="C55" s="46" t="s">
        <v>73</v>
      </c>
      <c r="D55" s="35" t="s">
        <v>10</v>
      </c>
      <c r="E55" s="36">
        <v>1</v>
      </c>
      <c r="F55" s="42"/>
      <c r="G55" s="37"/>
    </row>
    <row r="56" spans="1:7" x14ac:dyDescent="0.2">
      <c r="A56" s="34">
        <v>17421</v>
      </c>
      <c r="B56" s="35" t="s">
        <v>306</v>
      </c>
      <c r="C56" s="46" t="s">
        <v>74</v>
      </c>
      <c r="D56" s="35" t="s">
        <v>33</v>
      </c>
      <c r="E56" s="36">
        <v>1</v>
      </c>
      <c r="F56" s="42"/>
      <c r="G56" s="37"/>
    </row>
    <row r="57" spans="1:7" x14ac:dyDescent="0.2">
      <c r="A57" s="81" t="s">
        <v>75</v>
      </c>
      <c r="B57" s="217" t="s">
        <v>75</v>
      </c>
      <c r="C57" s="69" t="s">
        <v>76</v>
      </c>
      <c r="D57" s="217" t="s">
        <v>1</v>
      </c>
      <c r="E57" s="70"/>
      <c r="F57" s="71"/>
      <c r="G57" s="71"/>
    </row>
    <row r="58" spans="1:7" x14ac:dyDescent="0.2">
      <c r="A58" s="34">
        <v>12538</v>
      </c>
      <c r="B58" s="35" t="s">
        <v>307</v>
      </c>
      <c r="C58" s="46" t="s">
        <v>79</v>
      </c>
      <c r="D58" s="35" t="s">
        <v>23</v>
      </c>
      <c r="E58" s="36">
        <v>1</v>
      </c>
      <c r="F58" s="42"/>
      <c r="G58" s="37"/>
    </row>
    <row r="59" spans="1:7" x14ac:dyDescent="0.2">
      <c r="A59" s="34">
        <v>16837</v>
      </c>
      <c r="B59" s="35" t="s">
        <v>77</v>
      </c>
      <c r="C59" s="46" t="s">
        <v>81</v>
      </c>
      <c r="D59" s="35" t="s">
        <v>23</v>
      </c>
      <c r="E59" s="36">
        <v>1</v>
      </c>
      <c r="F59" s="42"/>
      <c r="G59" s="37"/>
    </row>
    <row r="60" spans="1:7" x14ac:dyDescent="0.2">
      <c r="A60" s="83">
        <v>17951</v>
      </c>
      <c r="B60" s="35" t="s">
        <v>78</v>
      </c>
      <c r="C60" s="46" t="s">
        <v>397</v>
      </c>
      <c r="D60" s="35" t="s">
        <v>23</v>
      </c>
      <c r="E60" s="36">
        <v>1</v>
      </c>
      <c r="F60" s="42"/>
      <c r="G60" s="37"/>
    </row>
    <row r="61" spans="1:7" x14ac:dyDescent="0.2">
      <c r="A61" s="34">
        <v>12500</v>
      </c>
      <c r="B61" s="35" t="s">
        <v>80</v>
      </c>
      <c r="C61" s="46" t="s">
        <v>84</v>
      </c>
      <c r="D61" s="35" t="s">
        <v>23</v>
      </c>
      <c r="E61" s="36">
        <v>1</v>
      </c>
      <c r="F61" s="42"/>
      <c r="G61" s="37"/>
    </row>
    <row r="62" spans="1:7" x14ac:dyDescent="0.2">
      <c r="A62" s="34">
        <v>10697</v>
      </c>
      <c r="B62" s="35" t="s">
        <v>82</v>
      </c>
      <c r="C62" s="46" t="s">
        <v>83</v>
      </c>
      <c r="D62" s="35" t="s">
        <v>23</v>
      </c>
      <c r="E62" s="36">
        <v>1</v>
      </c>
      <c r="F62" s="42"/>
      <c r="G62" s="37"/>
    </row>
    <row r="63" spans="1:7" x14ac:dyDescent="0.2">
      <c r="A63" s="34">
        <v>15944</v>
      </c>
      <c r="B63" s="35" t="s">
        <v>308</v>
      </c>
      <c r="C63" s="46" t="s">
        <v>509</v>
      </c>
      <c r="D63" s="35" t="s">
        <v>23</v>
      </c>
      <c r="E63" s="36">
        <v>1</v>
      </c>
      <c r="F63" s="42"/>
      <c r="G63" s="37"/>
    </row>
    <row r="64" spans="1:7" x14ac:dyDescent="0.2">
      <c r="A64" s="63">
        <v>3</v>
      </c>
      <c r="B64" s="63">
        <v>3</v>
      </c>
      <c r="C64" s="67" t="s">
        <v>85</v>
      </c>
      <c r="D64" s="63" t="s">
        <v>1</v>
      </c>
      <c r="E64" s="64"/>
      <c r="F64" s="65"/>
      <c r="G64" s="65"/>
    </row>
    <row r="65" spans="1:7" x14ac:dyDescent="0.2">
      <c r="A65" s="81" t="s">
        <v>86</v>
      </c>
      <c r="B65" s="217" t="s">
        <v>86</v>
      </c>
      <c r="C65" s="69" t="s">
        <v>88</v>
      </c>
      <c r="D65" s="217" t="s">
        <v>1</v>
      </c>
      <c r="E65" s="70"/>
      <c r="F65" s="71"/>
      <c r="G65" s="71"/>
    </row>
    <row r="66" spans="1:7" s="3" customFormat="1" ht="11.25" customHeight="1" x14ac:dyDescent="0.2">
      <c r="A66" s="34">
        <v>11653</v>
      </c>
      <c r="B66" s="35" t="s">
        <v>309</v>
      </c>
      <c r="C66" s="46" t="s">
        <v>90</v>
      </c>
      <c r="D66" s="35" t="s">
        <v>10</v>
      </c>
      <c r="E66" s="36">
        <v>1</v>
      </c>
      <c r="F66" s="42"/>
      <c r="G66" s="37"/>
    </row>
    <row r="67" spans="1:7" ht="12" customHeight="1" x14ac:dyDescent="0.2">
      <c r="A67" s="34">
        <v>14015</v>
      </c>
      <c r="B67" s="35" t="s">
        <v>310</v>
      </c>
      <c r="C67" s="46" t="s">
        <v>89</v>
      </c>
      <c r="D67" s="35" t="s">
        <v>23</v>
      </c>
      <c r="E67" s="36">
        <v>1</v>
      </c>
      <c r="F67" s="42"/>
      <c r="G67" s="37"/>
    </row>
    <row r="68" spans="1:7" ht="12" customHeight="1" x14ac:dyDescent="0.2">
      <c r="A68" s="81" t="s">
        <v>87</v>
      </c>
      <c r="B68" s="217" t="s">
        <v>87</v>
      </c>
      <c r="C68" s="69" t="s">
        <v>93</v>
      </c>
      <c r="D68" s="217" t="s">
        <v>1</v>
      </c>
      <c r="E68" s="70"/>
      <c r="F68" s="71"/>
      <c r="G68" s="71"/>
    </row>
    <row r="69" spans="1:7" ht="12" customHeight="1" x14ac:dyDescent="0.2">
      <c r="A69" s="34">
        <v>10664</v>
      </c>
      <c r="B69" s="35" t="s">
        <v>313</v>
      </c>
      <c r="C69" s="46" t="s">
        <v>97</v>
      </c>
      <c r="D69" s="35" t="s">
        <v>23</v>
      </c>
      <c r="E69" s="36">
        <v>1</v>
      </c>
      <c r="F69" s="42"/>
      <c r="G69" s="37"/>
    </row>
    <row r="70" spans="1:7" s="3" customFormat="1" x14ac:dyDescent="0.2">
      <c r="A70" s="34">
        <v>13078</v>
      </c>
      <c r="B70" s="35" t="s">
        <v>314</v>
      </c>
      <c r="C70" s="46" t="s">
        <v>96</v>
      </c>
      <c r="D70" s="35" t="s">
        <v>23</v>
      </c>
      <c r="E70" s="36">
        <v>1</v>
      </c>
      <c r="F70" s="42"/>
      <c r="G70" s="37"/>
    </row>
    <row r="71" spans="1:7" x14ac:dyDescent="0.2">
      <c r="A71" s="81" t="s">
        <v>91</v>
      </c>
      <c r="B71" s="217" t="s">
        <v>91</v>
      </c>
      <c r="C71" s="69" t="s">
        <v>98</v>
      </c>
      <c r="D71" s="217" t="s">
        <v>1</v>
      </c>
      <c r="E71" s="70"/>
      <c r="F71" s="71"/>
      <c r="G71" s="71"/>
    </row>
    <row r="72" spans="1:7" x14ac:dyDescent="0.2">
      <c r="A72" s="34">
        <v>11048</v>
      </c>
      <c r="B72" s="35" t="s">
        <v>315</v>
      </c>
      <c r="C72" s="46" t="s">
        <v>510</v>
      </c>
      <c r="D72" s="35" t="s">
        <v>10</v>
      </c>
      <c r="E72" s="36">
        <v>1</v>
      </c>
      <c r="F72" s="42"/>
      <c r="G72" s="37"/>
    </row>
    <row r="73" spans="1:7" x14ac:dyDescent="0.2">
      <c r="A73" s="34">
        <v>11291</v>
      </c>
      <c r="B73" s="35" t="s">
        <v>316</v>
      </c>
      <c r="C73" s="46" t="s">
        <v>99</v>
      </c>
      <c r="D73" s="35" t="s">
        <v>10</v>
      </c>
      <c r="E73" s="36">
        <v>1</v>
      </c>
      <c r="F73" s="42"/>
      <c r="G73" s="37"/>
    </row>
    <row r="74" spans="1:7" x14ac:dyDescent="0.2">
      <c r="A74" s="81" t="s">
        <v>92</v>
      </c>
      <c r="B74" s="217" t="s">
        <v>92</v>
      </c>
      <c r="C74" s="69" t="s">
        <v>100</v>
      </c>
      <c r="D74" s="217" t="s">
        <v>1</v>
      </c>
      <c r="E74" s="70"/>
      <c r="F74" s="71"/>
      <c r="G74" s="71"/>
    </row>
    <row r="75" spans="1:7" x14ac:dyDescent="0.2">
      <c r="A75" s="34">
        <v>11024</v>
      </c>
      <c r="B75" s="35" t="s">
        <v>311</v>
      </c>
      <c r="C75" s="46" t="s">
        <v>101</v>
      </c>
      <c r="D75" s="35" t="s">
        <v>102</v>
      </c>
      <c r="E75" s="36">
        <v>1</v>
      </c>
      <c r="F75" s="42"/>
      <c r="G75" s="37"/>
    </row>
    <row r="76" spans="1:7" x14ac:dyDescent="0.2">
      <c r="A76" s="34">
        <v>12626</v>
      </c>
      <c r="B76" s="35" t="s">
        <v>312</v>
      </c>
      <c r="C76" s="46" t="s">
        <v>236</v>
      </c>
      <c r="D76" s="35" t="s">
        <v>35</v>
      </c>
      <c r="E76" s="36">
        <v>1</v>
      </c>
      <c r="F76" s="42"/>
      <c r="G76" s="37"/>
    </row>
    <row r="77" spans="1:7" x14ac:dyDescent="0.2">
      <c r="A77" s="34">
        <v>12167</v>
      </c>
      <c r="B77" s="35" t="s">
        <v>312</v>
      </c>
      <c r="C77" s="46" t="s">
        <v>235</v>
      </c>
      <c r="D77" s="35" t="s">
        <v>35</v>
      </c>
      <c r="E77" s="36">
        <v>1</v>
      </c>
      <c r="F77" s="42"/>
      <c r="G77" s="37"/>
    </row>
    <row r="78" spans="1:7" s="3" customFormat="1" x14ac:dyDescent="0.2">
      <c r="A78" s="34">
        <v>10788</v>
      </c>
      <c r="B78" s="35" t="s">
        <v>317</v>
      </c>
      <c r="C78" s="46" t="s">
        <v>103</v>
      </c>
      <c r="D78" s="35" t="s">
        <v>102</v>
      </c>
      <c r="E78" s="36">
        <v>1</v>
      </c>
      <c r="F78" s="42"/>
      <c r="G78" s="37"/>
    </row>
    <row r="79" spans="1:7" x14ac:dyDescent="0.2">
      <c r="A79" s="34">
        <v>11774</v>
      </c>
      <c r="B79" s="35" t="s">
        <v>318</v>
      </c>
      <c r="C79" s="46" t="s">
        <v>398</v>
      </c>
      <c r="D79" s="35" t="s">
        <v>102</v>
      </c>
      <c r="E79" s="36">
        <v>1</v>
      </c>
      <c r="F79" s="42"/>
      <c r="G79" s="37"/>
    </row>
    <row r="80" spans="1:7" x14ac:dyDescent="0.2">
      <c r="A80" s="34">
        <v>14999</v>
      </c>
      <c r="B80" s="35" t="s">
        <v>94</v>
      </c>
      <c r="C80" s="46" t="s">
        <v>248</v>
      </c>
      <c r="D80" s="35" t="s">
        <v>33</v>
      </c>
      <c r="E80" s="36">
        <v>1</v>
      </c>
      <c r="F80" s="43"/>
      <c r="G80" s="37"/>
    </row>
    <row r="81" spans="1:7" x14ac:dyDescent="0.2">
      <c r="A81" s="83">
        <v>12572</v>
      </c>
      <c r="B81" s="35" t="s">
        <v>95</v>
      </c>
      <c r="C81" s="211" t="s">
        <v>247</v>
      </c>
      <c r="D81" s="212" t="s">
        <v>10</v>
      </c>
      <c r="E81" s="36">
        <v>1</v>
      </c>
      <c r="F81" s="43"/>
      <c r="G81" s="37"/>
    </row>
    <row r="82" spans="1:7" x14ac:dyDescent="0.2">
      <c r="A82" s="34">
        <v>11989</v>
      </c>
      <c r="B82" s="35" t="s">
        <v>365</v>
      </c>
      <c r="C82" s="46" t="s">
        <v>512</v>
      </c>
      <c r="D82" s="35" t="s">
        <v>102</v>
      </c>
      <c r="E82" s="36">
        <v>1</v>
      </c>
      <c r="F82" s="42"/>
      <c r="G82" s="37"/>
    </row>
    <row r="83" spans="1:7" x14ac:dyDescent="0.2">
      <c r="A83" s="63">
        <v>4</v>
      </c>
      <c r="B83" s="63">
        <v>4</v>
      </c>
      <c r="C83" s="67" t="s">
        <v>104</v>
      </c>
      <c r="D83" s="63" t="s">
        <v>1</v>
      </c>
      <c r="E83" s="64"/>
      <c r="F83" s="65"/>
      <c r="G83" s="65"/>
    </row>
    <row r="84" spans="1:7" x14ac:dyDescent="0.2">
      <c r="A84" s="81" t="s">
        <v>105</v>
      </c>
      <c r="B84" s="217" t="s">
        <v>105</v>
      </c>
      <c r="C84" s="69" t="s">
        <v>106</v>
      </c>
      <c r="D84" s="217" t="s">
        <v>1</v>
      </c>
      <c r="E84" s="70"/>
      <c r="F84" s="71"/>
      <c r="G84" s="71"/>
    </row>
    <row r="85" spans="1:7" x14ac:dyDescent="0.2">
      <c r="A85" s="34">
        <v>10304</v>
      </c>
      <c r="B85" s="35" t="s">
        <v>107</v>
      </c>
      <c r="C85" s="46" t="s">
        <v>109</v>
      </c>
      <c r="D85" s="35" t="s">
        <v>35</v>
      </c>
      <c r="E85" s="36">
        <v>1</v>
      </c>
      <c r="F85" s="42"/>
      <c r="G85" s="37"/>
    </row>
    <row r="86" spans="1:7" x14ac:dyDescent="0.2">
      <c r="A86" s="35">
        <v>10143</v>
      </c>
      <c r="B86" s="35" t="s">
        <v>319</v>
      </c>
      <c r="C86" s="46" t="s">
        <v>52</v>
      </c>
      <c r="D86" s="35" t="s">
        <v>33</v>
      </c>
      <c r="E86" s="36">
        <v>1</v>
      </c>
      <c r="F86" s="42"/>
      <c r="G86" s="37"/>
    </row>
    <row r="87" spans="1:7" s="3" customFormat="1" x14ac:dyDescent="0.2">
      <c r="A87" s="35">
        <v>10930</v>
      </c>
      <c r="B87" s="35" t="s">
        <v>108</v>
      </c>
      <c r="C87" s="46" t="s">
        <v>53</v>
      </c>
      <c r="D87" s="35" t="s">
        <v>35</v>
      </c>
      <c r="E87" s="36">
        <v>1</v>
      </c>
      <c r="F87" s="42"/>
      <c r="G87" s="37"/>
    </row>
    <row r="88" spans="1:7" x14ac:dyDescent="0.2">
      <c r="A88" s="34">
        <v>16745</v>
      </c>
      <c r="B88" s="35" t="s">
        <v>110</v>
      </c>
      <c r="C88" s="46" t="s">
        <v>237</v>
      </c>
      <c r="D88" s="35" t="s">
        <v>33</v>
      </c>
      <c r="E88" s="36">
        <v>1</v>
      </c>
      <c r="F88" s="42"/>
      <c r="G88" s="37"/>
    </row>
    <row r="89" spans="1:7" s="3" customFormat="1" x14ac:dyDescent="0.2">
      <c r="A89" s="34">
        <v>16744</v>
      </c>
      <c r="B89" s="35" t="s">
        <v>320</v>
      </c>
      <c r="C89" s="46" t="s">
        <v>238</v>
      </c>
      <c r="D89" s="35" t="s">
        <v>33</v>
      </c>
      <c r="E89" s="36">
        <v>1</v>
      </c>
      <c r="F89" s="42"/>
      <c r="G89" s="37"/>
    </row>
    <row r="90" spans="1:7" x14ac:dyDescent="0.2">
      <c r="A90" s="34">
        <v>11913</v>
      </c>
      <c r="B90" s="35" t="s">
        <v>111</v>
      </c>
      <c r="C90" s="46" t="s">
        <v>112</v>
      </c>
      <c r="D90" s="35" t="s">
        <v>35</v>
      </c>
      <c r="E90" s="36">
        <v>1</v>
      </c>
      <c r="F90" s="42"/>
      <c r="G90" s="37"/>
    </row>
    <row r="91" spans="1:7" x14ac:dyDescent="0.2">
      <c r="A91" s="34">
        <v>12303</v>
      </c>
      <c r="B91" s="35" t="s">
        <v>371</v>
      </c>
      <c r="C91" s="46" t="s">
        <v>113</v>
      </c>
      <c r="D91" s="35" t="s">
        <v>35</v>
      </c>
      <c r="E91" s="36">
        <v>1</v>
      </c>
      <c r="F91" s="42"/>
      <c r="G91" s="37"/>
    </row>
    <row r="92" spans="1:7" ht="13.5" customHeight="1" x14ac:dyDescent="0.2">
      <c r="A92" s="81" t="s">
        <v>114</v>
      </c>
      <c r="B92" s="217" t="s">
        <v>114</v>
      </c>
      <c r="C92" s="69" t="s">
        <v>115</v>
      </c>
      <c r="D92" s="217" t="s">
        <v>1</v>
      </c>
      <c r="E92" s="70"/>
      <c r="F92" s="71"/>
      <c r="G92" s="71"/>
    </row>
    <row r="93" spans="1:7" s="3" customFormat="1" x14ac:dyDescent="0.2">
      <c r="A93" s="83">
        <v>15004</v>
      </c>
      <c r="B93" s="35" t="s">
        <v>116</v>
      </c>
      <c r="C93" s="46" t="s">
        <v>513</v>
      </c>
      <c r="D93" s="35" t="s">
        <v>10</v>
      </c>
      <c r="E93" s="36">
        <v>1</v>
      </c>
      <c r="F93" s="42"/>
      <c r="G93" s="37"/>
    </row>
    <row r="94" spans="1:7" s="3" customFormat="1" x14ac:dyDescent="0.2">
      <c r="A94" s="34">
        <v>14431</v>
      </c>
      <c r="B94" s="35" t="s">
        <v>117</v>
      </c>
      <c r="C94" s="46" t="s">
        <v>241</v>
      </c>
      <c r="D94" s="35" t="s">
        <v>35</v>
      </c>
      <c r="E94" s="36">
        <v>1</v>
      </c>
      <c r="F94" s="42"/>
      <c r="G94" s="37"/>
    </row>
    <row r="95" spans="1:7" x14ac:dyDescent="0.2">
      <c r="A95" s="34">
        <v>10025</v>
      </c>
      <c r="B95" s="35" t="s">
        <v>372</v>
      </c>
      <c r="C95" s="46" t="s">
        <v>240</v>
      </c>
      <c r="D95" s="35" t="s">
        <v>35</v>
      </c>
      <c r="E95" s="36">
        <v>1</v>
      </c>
      <c r="F95" s="42"/>
      <c r="G95" s="37"/>
    </row>
    <row r="96" spans="1:7" ht="13.5" customHeight="1" x14ac:dyDescent="0.2">
      <c r="A96" s="34">
        <v>13813</v>
      </c>
      <c r="B96" s="35" t="s">
        <v>373</v>
      </c>
      <c r="C96" s="46" t="s">
        <v>119</v>
      </c>
      <c r="D96" s="35" t="s">
        <v>35</v>
      </c>
      <c r="E96" s="36">
        <v>1</v>
      </c>
      <c r="F96" s="42"/>
      <c r="G96" s="37"/>
    </row>
    <row r="97" spans="1:7" x14ac:dyDescent="0.2">
      <c r="A97" s="81" t="s">
        <v>120</v>
      </c>
      <c r="B97" s="217" t="s">
        <v>120</v>
      </c>
      <c r="C97" s="69" t="s">
        <v>121</v>
      </c>
      <c r="D97" s="217" t="s">
        <v>1</v>
      </c>
      <c r="E97" s="70"/>
      <c r="F97" s="71"/>
      <c r="G97" s="71"/>
    </row>
    <row r="98" spans="1:7" x14ac:dyDescent="0.2">
      <c r="A98" s="83">
        <v>10294</v>
      </c>
      <c r="B98" s="35" t="s">
        <v>122</v>
      </c>
      <c r="C98" s="46" t="s">
        <v>399</v>
      </c>
      <c r="D98" s="35" t="s">
        <v>35</v>
      </c>
      <c r="E98" s="36">
        <v>1</v>
      </c>
      <c r="F98" s="42"/>
      <c r="G98" s="37"/>
    </row>
    <row r="99" spans="1:7" s="3" customFormat="1" x14ac:dyDescent="0.2">
      <c r="A99" s="34">
        <v>10733</v>
      </c>
      <c r="B99" s="35" t="s">
        <v>296</v>
      </c>
      <c r="C99" s="46" t="s">
        <v>123</v>
      </c>
      <c r="D99" s="35" t="s">
        <v>35</v>
      </c>
      <c r="E99" s="36">
        <v>1</v>
      </c>
      <c r="F99" s="42"/>
      <c r="G99" s="37"/>
    </row>
    <row r="100" spans="1:7" x14ac:dyDescent="0.2">
      <c r="A100" s="81" t="s">
        <v>124</v>
      </c>
      <c r="B100" s="217" t="s">
        <v>124</v>
      </c>
      <c r="C100" s="69" t="s">
        <v>125</v>
      </c>
      <c r="D100" s="217" t="s">
        <v>1</v>
      </c>
      <c r="E100" s="70"/>
      <c r="F100" s="71"/>
      <c r="G100" s="71"/>
    </row>
    <row r="101" spans="1:7" x14ac:dyDescent="0.2">
      <c r="A101" s="83">
        <v>11884</v>
      </c>
      <c r="B101" s="35" t="s">
        <v>107</v>
      </c>
      <c r="C101" s="46" t="s">
        <v>400</v>
      </c>
      <c r="D101" s="35" t="s">
        <v>10</v>
      </c>
      <c r="E101" s="36">
        <v>1</v>
      </c>
      <c r="F101" s="42"/>
      <c r="G101" s="37"/>
    </row>
    <row r="102" spans="1:7" x14ac:dyDescent="0.2">
      <c r="A102" s="63">
        <v>5</v>
      </c>
      <c r="B102" s="63">
        <v>5</v>
      </c>
      <c r="C102" s="67" t="s">
        <v>126</v>
      </c>
      <c r="D102" s="63" t="s">
        <v>1</v>
      </c>
      <c r="E102" s="64"/>
      <c r="F102" s="65"/>
      <c r="G102" s="65"/>
    </row>
    <row r="103" spans="1:7" x14ac:dyDescent="0.2">
      <c r="A103" s="81" t="s">
        <v>127</v>
      </c>
      <c r="B103" s="217" t="s">
        <v>127</v>
      </c>
      <c r="C103" s="69" t="s">
        <v>128</v>
      </c>
      <c r="D103" s="217" t="s">
        <v>1</v>
      </c>
      <c r="E103" s="70"/>
      <c r="F103" s="71"/>
      <c r="G103" s="71"/>
    </row>
    <row r="104" spans="1:7" x14ac:dyDescent="0.2">
      <c r="A104" s="34">
        <v>14401</v>
      </c>
      <c r="B104" s="35" t="s">
        <v>129</v>
      </c>
      <c r="C104" s="46" t="s">
        <v>29</v>
      </c>
      <c r="D104" s="35" t="s">
        <v>35</v>
      </c>
      <c r="E104" s="36">
        <v>1</v>
      </c>
      <c r="F104" s="37"/>
      <c r="G104" s="37"/>
    </row>
    <row r="105" spans="1:7" x14ac:dyDescent="0.2">
      <c r="A105" s="34">
        <v>13026</v>
      </c>
      <c r="B105" s="35" t="s">
        <v>321</v>
      </c>
      <c r="C105" s="46" t="s">
        <v>130</v>
      </c>
      <c r="D105" s="35" t="s">
        <v>10</v>
      </c>
      <c r="E105" s="36">
        <v>1</v>
      </c>
      <c r="F105" s="37"/>
      <c r="G105" s="37"/>
    </row>
    <row r="106" spans="1:7" x14ac:dyDescent="0.2">
      <c r="A106" s="63">
        <v>6</v>
      </c>
      <c r="B106" s="63">
        <v>6</v>
      </c>
      <c r="C106" s="67" t="s">
        <v>131</v>
      </c>
      <c r="D106" s="63" t="s">
        <v>1</v>
      </c>
      <c r="E106" s="64"/>
      <c r="F106" s="65"/>
      <c r="G106" s="65"/>
    </row>
    <row r="107" spans="1:7" x14ac:dyDescent="0.2">
      <c r="A107" s="81" t="s">
        <v>132</v>
      </c>
      <c r="B107" s="217" t="s">
        <v>132</v>
      </c>
      <c r="C107" s="69" t="s">
        <v>133</v>
      </c>
      <c r="D107" s="217" t="s">
        <v>1</v>
      </c>
      <c r="E107" s="70"/>
      <c r="F107" s="71"/>
      <c r="G107" s="71"/>
    </row>
    <row r="108" spans="1:7" x14ac:dyDescent="0.2">
      <c r="A108" s="82">
        <v>13850</v>
      </c>
      <c r="B108" s="207" t="s">
        <v>134</v>
      </c>
      <c r="C108" s="46" t="s">
        <v>401</v>
      </c>
      <c r="D108" s="35" t="s">
        <v>35</v>
      </c>
      <c r="E108" s="36">
        <v>1</v>
      </c>
      <c r="F108" s="37"/>
      <c r="G108" s="37"/>
    </row>
    <row r="109" spans="1:7" x14ac:dyDescent="0.2">
      <c r="A109" s="63">
        <v>7</v>
      </c>
      <c r="B109" s="63">
        <v>7</v>
      </c>
      <c r="C109" s="67" t="s">
        <v>135</v>
      </c>
      <c r="D109" s="63" t="s">
        <v>1</v>
      </c>
      <c r="E109" s="64"/>
      <c r="F109" s="65"/>
      <c r="G109" s="65"/>
    </row>
    <row r="110" spans="1:7" x14ac:dyDescent="0.2">
      <c r="A110" s="81" t="s">
        <v>136</v>
      </c>
      <c r="B110" s="217" t="s">
        <v>136</v>
      </c>
      <c r="C110" s="69" t="s">
        <v>137</v>
      </c>
      <c r="D110" s="217" t="s">
        <v>1</v>
      </c>
      <c r="E110" s="70"/>
      <c r="F110" s="71"/>
      <c r="G110" s="71"/>
    </row>
    <row r="111" spans="1:7" s="3" customFormat="1" x14ac:dyDescent="0.2">
      <c r="A111" s="35">
        <v>16675</v>
      </c>
      <c r="B111" s="35" t="s">
        <v>138</v>
      </c>
      <c r="C111" s="46" t="s">
        <v>140</v>
      </c>
      <c r="D111" s="35" t="s">
        <v>10</v>
      </c>
      <c r="E111" s="36">
        <v>1</v>
      </c>
      <c r="F111" s="37"/>
      <c r="G111" s="37"/>
    </row>
    <row r="112" spans="1:7" x14ac:dyDescent="0.2">
      <c r="A112" s="34">
        <v>16677</v>
      </c>
      <c r="B112" s="35" t="s">
        <v>322</v>
      </c>
      <c r="C112" s="46" t="s">
        <v>141</v>
      </c>
      <c r="D112" s="35" t="s">
        <v>10</v>
      </c>
      <c r="E112" s="36">
        <v>1</v>
      </c>
      <c r="F112" s="37"/>
      <c r="G112" s="37"/>
    </row>
    <row r="113" spans="1:7" s="3" customFormat="1" x14ac:dyDescent="0.2">
      <c r="A113" s="34">
        <v>16668</v>
      </c>
      <c r="B113" s="35" t="s">
        <v>323</v>
      </c>
      <c r="C113" s="46" t="s">
        <v>142</v>
      </c>
      <c r="D113" s="35" t="s">
        <v>10</v>
      </c>
      <c r="E113" s="36">
        <v>1</v>
      </c>
      <c r="F113" s="37"/>
      <c r="G113" s="37"/>
    </row>
    <row r="114" spans="1:7" s="3" customFormat="1" x14ac:dyDescent="0.2">
      <c r="A114" s="34">
        <v>16734</v>
      </c>
      <c r="B114" s="35" t="s">
        <v>139</v>
      </c>
      <c r="C114" s="208" t="s">
        <v>377</v>
      </c>
      <c r="D114" s="207" t="s">
        <v>10</v>
      </c>
      <c r="E114" s="36">
        <v>1</v>
      </c>
      <c r="F114" s="47"/>
      <c r="G114" s="37"/>
    </row>
    <row r="115" spans="1:7" s="3" customFormat="1" x14ac:dyDescent="0.2">
      <c r="A115" s="79" t="s">
        <v>360</v>
      </c>
      <c r="B115" s="35" t="s">
        <v>376</v>
      </c>
      <c r="C115" s="220" t="s">
        <v>268</v>
      </c>
      <c r="D115" s="221" t="s">
        <v>23</v>
      </c>
      <c r="E115" s="36">
        <v>1</v>
      </c>
      <c r="F115" s="44"/>
      <c r="G115" s="37"/>
    </row>
    <row r="116" spans="1:7" s="29" customFormat="1" x14ac:dyDescent="0.2">
      <c r="A116" s="81" t="s">
        <v>143</v>
      </c>
      <c r="B116" s="217" t="s">
        <v>143</v>
      </c>
      <c r="C116" s="69" t="s">
        <v>144</v>
      </c>
      <c r="D116" s="217" t="s">
        <v>1</v>
      </c>
      <c r="E116" s="70"/>
      <c r="F116" s="71"/>
      <c r="G116" s="71"/>
    </row>
    <row r="117" spans="1:7" s="3" customFormat="1" x14ac:dyDescent="0.2">
      <c r="A117" s="63">
        <v>8</v>
      </c>
      <c r="B117" s="63">
        <v>8</v>
      </c>
      <c r="C117" s="67" t="s">
        <v>256</v>
      </c>
      <c r="D117" s="63" t="s">
        <v>1</v>
      </c>
      <c r="E117" s="64"/>
      <c r="F117" s="65"/>
      <c r="G117" s="65"/>
    </row>
    <row r="118" spans="1:7" x14ac:dyDescent="0.2">
      <c r="A118" s="81" t="s">
        <v>324</v>
      </c>
      <c r="B118" s="217" t="s">
        <v>324</v>
      </c>
      <c r="C118" s="69" t="s">
        <v>147</v>
      </c>
      <c r="D118" s="217" t="s">
        <v>1</v>
      </c>
      <c r="E118" s="70"/>
      <c r="F118" s="71"/>
      <c r="G118" s="71"/>
    </row>
    <row r="119" spans="1:7" s="15" customFormat="1" x14ac:dyDescent="0.2">
      <c r="A119" s="35">
        <v>10115</v>
      </c>
      <c r="B119" s="35" t="s">
        <v>145</v>
      </c>
      <c r="C119" s="46" t="s">
        <v>148</v>
      </c>
      <c r="D119" s="35" t="s">
        <v>10</v>
      </c>
      <c r="E119" s="36">
        <v>1</v>
      </c>
      <c r="F119" s="40"/>
      <c r="G119" s="37"/>
    </row>
    <row r="120" spans="1:7" s="15" customFormat="1" x14ac:dyDescent="0.2">
      <c r="A120" s="35">
        <v>12492</v>
      </c>
      <c r="B120" s="35" t="s">
        <v>146</v>
      </c>
      <c r="C120" s="46" t="s">
        <v>149</v>
      </c>
      <c r="D120" s="35" t="s">
        <v>10</v>
      </c>
      <c r="E120" s="36">
        <v>1</v>
      </c>
      <c r="F120" s="40"/>
      <c r="G120" s="37"/>
    </row>
    <row r="121" spans="1:7" x14ac:dyDescent="0.2">
      <c r="A121" s="63">
        <v>9</v>
      </c>
      <c r="B121" s="63">
        <v>9</v>
      </c>
      <c r="C121" s="67" t="s">
        <v>150</v>
      </c>
      <c r="D121" s="63" t="s">
        <v>1</v>
      </c>
      <c r="E121" s="64"/>
      <c r="F121" s="65"/>
      <c r="G121" s="65"/>
    </row>
    <row r="122" spans="1:7" s="3" customFormat="1" x14ac:dyDescent="0.2">
      <c r="A122" s="81" t="s">
        <v>151</v>
      </c>
      <c r="B122" s="217" t="s">
        <v>151</v>
      </c>
      <c r="C122" s="69" t="s">
        <v>152</v>
      </c>
      <c r="D122" s="217" t="s">
        <v>1</v>
      </c>
      <c r="E122" s="70"/>
      <c r="F122" s="71"/>
      <c r="G122" s="71"/>
    </row>
    <row r="123" spans="1:7" x14ac:dyDescent="0.2">
      <c r="A123" s="83">
        <v>15764</v>
      </c>
      <c r="B123" s="35" t="s">
        <v>153</v>
      </c>
      <c r="C123" s="46" t="s">
        <v>402</v>
      </c>
      <c r="D123" s="35" t="s">
        <v>102</v>
      </c>
      <c r="E123" s="36">
        <v>1</v>
      </c>
      <c r="F123" s="37"/>
      <c r="G123" s="37"/>
    </row>
    <row r="124" spans="1:7" x14ac:dyDescent="0.2">
      <c r="A124" s="34">
        <v>10021</v>
      </c>
      <c r="B124" s="35" t="s">
        <v>154</v>
      </c>
      <c r="C124" s="46" t="s">
        <v>155</v>
      </c>
      <c r="D124" s="35" t="s">
        <v>10</v>
      </c>
      <c r="E124" s="36">
        <v>1</v>
      </c>
      <c r="F124" s="37"/>
      <c r="G124" s="37"/>
    </row>
    <row r="125" spans="1:7" x14ac:dyDescent="0.2">
      <c r="A125" s="81" t="s">
        <v>156</v>
      </c>
      <c r="B125" s="217" t="s">
        <v>156</v>
      </c>
      <c r="C125" s="69" t="s">
        <v>157</v>
      </c>
      <c r="D125" s="217" t="s">
        <v>1</v>
      </c>
      <c r="E125" s="70"/>
      <c r="F125" s="71"/>
      <c r="G125" s="71"/>
    </row>
    <row r="126" spans="1:7" s="15" customFormat="1" x14ac:dyDescent="0.2">
      <c r="A126" s="35">
        <v>13218</v>
      </c>
      <c r="B126" s="35" t="s">
        <v>158</v>
      </c>
      <c r="C126" s="46" t="s">
        <v>366</v>
      </c>
      <c r="D126" s="35" t="s">
        <v>10</v>
      </c>
      <c r="E126" s="36">
        <v>1</v>
      </c>
      <c r="F126" s="40"/>
      <c r="G126" s="37"/>
    </row>
    <row r="127" spans="1:7" s="15" customFormat="1" x14ac:dyDescent="0.2">
      <c r="A127" s="86" t="s">
        <v>403</v>
      </c>
      <c r="B127" s="35" t="s">
        <v>325</v>
      </c>
      <c r="C127" s="46" t="s">
        <v>368</v>
      </c>
      <c r="D127" s="35" t="s">
        <v>10</v>
      </c>
      <c r="E127" s="36">
        <v>1</v>
      </c>
      <c r="F127" s="40"/>
      <c r="G127" s="37"/>
    </row>
    <row r="128" spans="1:7" s="15" customFormat="1" x14ac:dyDescent="0.2">
      <c r="A128" s="86" t="s">
        <v>404</v>
      </c>
      <c r="B128" s="35" t="s">
        <v>326</v>
      </c>
      <c r="C128" s="46" t="s">
        <v>367</v>
      </c>
      <c r="D128" s="35" t="s">
        <v>35</v>
      </c>
      <c r="E128" s="36">
        <v>1</v>
      </c>
      <c r="F128" s="40"/>
      <c r="G128" s="37"/>
    </row>
    <row r="129" spans="1:7" x14ac:dyDescent="0.2">
      <c r="A129" s="34">
        <v>10256</v>
      </c>
      <c r="B129" s="35" t="s">
        <v>327</v>
      </c>
      <c r="C129" s="46" t="s">
        <v>159</v>
      </c>
      <c r="D129" s="35" t="s">
        <v>10</v>
      </c>
      <c r="E129" s="36">
        <v>1</v>
      </c>
      <c r="F129" s="37"/>
      <c r="G129" s="37"/>
    </row>
    <row r="130" spans="1:7" x14ac:dyDescent="0.2">
      <c r="A130" s="34">
        <v>12198</v>
      </c>
      <c r="B130" s="35" t="s">
        <v>328</v>
      </c>
      <c r="C130" s="46" t="s">
        <v>161</v>
      </c>
      <c r="D130" s="35" t="s">
        <v>35</v>
      </c>
      <c r="E130" s="36">
        <v>1</v>
      </c>
      <c r="F130" s="37"/>
      <c r="G130" s="37"/>
    </row>
    <row r="131" spans="1:7" x14ac:dyDescent="0.2">
      <c r="A131" s="34">
        <v>10851</v>
      </c>
      <c r="B131" s="35" t="s">
        <v>329</v>
      </c>
      <c r="C131" s="46" t="s">
        <v>163</v>
      </c>
      <c r="D131" s="35" t="s">
        <v>57</v>
      </c>
      <c r="E131" s="36">
        <v>1</v>
      </c>
      <c r="F131" s="37"/>
      <c r="G131" s="37"/>
    </row>
    <row r="132" spans="1:7" x14ac:dyDescent="0.2">
      <c r="A132" s="34">
        <v>10855</v>
      </c>
      <c r="B132" s="35" t="s">
        <v>160</v>
      </c>
      <c r="C132" s="46" t="s">
        <v>165</v>
      </c>
      <c r="D132" s="35" t="s">
        <v>57</v>
      </c>
      <c r="E132" s="36">
        <v>1</v>
      </c>
      <c r="F132" s="37"/>
      <c r="G132" s="37"/>
    </row>
    <row r="133" spans="1:7" x14ac:dyDescent="0.2">
      <c r="A133" s="34">
        <v>13972</v>
      </c>
      <c r="B133" s="35" t="s">
        <v>162</v>
      </c>
      <c r="C133" s="46" t="s">
        <v>167</v>
      </c>
      <c r="D133" s="35" t="s">
        <v>51</v>
      </c>
      <c r="E133" s="36">
        <v>1</v>
      </c>
      <c r="F133" s="37"/>
      <c r="G133" s="37"/>
    </row>
    <row r="134" spans="1:7" x14ac:dyDescent="0.2">
      <c r="A134" s="34">
        <v>13923</v>
      </c>
      <c r="B134" s="35" t="s">
        <v>164</v>
      </c>
      <c r="C134" s="46" t="s">
        <v>168</v>
      </c>
      <c r="D134" s="35" t="s">
        <v>51</v>
      </c>
      <c r="E134" s="36">
        <v>1</v>
      </c>
      <c r="F134" s="37"/>
      <c r="G134" s="37"/>
    </row>
    <row r="135" spans="1:7" x14ac:dyDescent="0.2">
      <c r="A135" s="34">
        <v>15788</v>
      </c>
      <c r="B135" s="35" t="s">
        <v>166</v>
      </c>
      <c r="C135" s="46" t="s">
        <v>169</v>
      </c>
      <c r="D135" s="35" t="s">
        <v>33</v>
      </c>
      <c r="E135" s="36">
        <v>1</v>
      </c>
      <c r="F135" s="37"/>
      <c r="G135" s="37"/>
    </row>
    <row r="136" spans="1:7" x14ac:dyDescent="0.2">
      <c r="A136" s="63">
        <v>10</v>
      </c>
      <c r="B136" s="63">
        <v>10</v>
      </c>
      <c r="C136" s="67" t="s">
        <v>170</v>
      </c>
      <c r="D136" s="63" t="s">
        <v>1</v>
      </c>
      <c r="E136" s="64"/>
      <c r="F136" s="65"/>
      <c r="G136" s="65"/>
    </row>
    <row r="137" spans="1:7" x14ac:dyDescent="0.2">
      <c r="A137" s="81" t="s">
        <v>171</v>
      </c>
      <c r="B137" s="217" t="s">
        <v>171</v>
      </c>
      <c r="C137" s="69" t="s">
        <v>172</v>
      </c>
      <c r="D137" s="217" t="s">
        <v>1</v>
      </c>
      <c r="E137" s="70"/>
      <c r="F137" s="71"/>
      <c r="G137" s="71"/>
    </row>
    <row r="138" spans="1:7" x14ac:dyDescent="0.2">
      <c r="A138" s="34">
        <v>10289</v>
      </c>
      <c r="B138" s="35" t="s">
        <v>173</v>
      </c>
      <c r="C138" s="46" t="s">
        <v>175</v>
      </c>
      <c r="D138" s="35" t="s">
        <v>10</v>
      </c>
      <c r="E138" s="36">
        <v>1</v>
      </c>
      <c r="F138" s="37"/>
      <c r="G138" s="37"/>
    </row>
    <row r="139" spans="1:7" s="15" customFormat="1" x14ac:dyDescent="0.2">
      <c r="A139" s="35">
        <v>10854</v>
      </c>
      <c r="B139" s="35" t="s">
        <v>174</v>
      </c>
      <c r="C139" s="46" t="s">
        <v>177</v>
      </c>
      <c r="D139" s="35" t="s">
        <v>10</v>
      </c>
      <c r="E139" s="36">
        <v>1</v>
      </c>
      <c r="F139" s="40"/>
      <c r="G139" s="37"/>
    </row>
    <row r="140" spans="1:7" s="3" customFormat="1" x14ac:dyDescent="0.2">
      <c r="A140" s="34">
        <v>12671</v>
      </c>
      <c r="B140" s="35" t="s">
        <v>176</v>
      </c>
      <c r="C140" s="46" t="s">
        <v>178</v>
      </c>
      <c r="D140" s="35" t="s">
        <v>10</v>
      </c>
      <c r="E140" s="36">
        <v>1</v>
      </c>
      <c r="F140" s="37"/>
      <c r="G140" s="37"/>
    </row>
    <row r="141" spans="1:7" x14ac:dyDescent="0.2">
      <c r="A141" s="81" t="s">
        <v>179</v>
      </c>
      <c r="B141" s="217" t="s">
        <v>179</v>
      </c>
      <c r="C141" s="69" t="s">
        <v>180</v>
      </c>
      <c r="D141" s="217" t="s">
        <v>1</v>
      </c>
      <c r="E141" s="70"/>
      <c r="F141" s="71"/>
      <c r="G141" s="71"/>
    </row>
    <row r="142" spans="1:7" x14ac:dyDescent="0.2">
      <c r="A142" s="87">
        <v>11691</v>
      </c>
      <c r="B142" s="35" t="s">
        <v>181</v>
      </c>
      <c r="C142" s="46" t="s">
        <v>405</v>
      </c>
      <c r="D142" s="35" t="s">
        <v>10</v>
      </c>
      <c r="E142" s="36">
        <v>1</v>
      </c>
      <c r="F142" s="37"/>
      <c r="G142" s="37"/>
    </row>
    <row r="143" spans="1:7" x14ac:dyDescent="0.2">
      <c r="A143" s="87">
        <v>10312</v>
      </c>
      <c r="B143" s="35" t="s">
        <v>364</v>
      </c>
      <c r="C143" s="46" t="s">
        <v>245</v>
      </c>
      <c r="D143" s="35" t="s">
        <v>10</v>
      </c>
      <c r="E143" s="36">
        <v>1</v>
      </c>
      <c r="F143" s="37"/>
      <c r="G143" s="37"/>
    </row>
    <row r="144" spans="1:7" x14ac:dyDescent="0.2">
      <c r="A144" s="34">
        <v>15001</v>
      </c>
      <c r="B144" s="35" t="s">
        <v>330</v>
      </c>
      <c r="C144" s="46" t="s">
        <v>118</v>
      </c>
      <c r="D144" s="35" t="s">
        <v>10</v>
      </c>
      <c r="E144" s="36">
        <v>1</v>
      </c>
      <c r="F144" s="37"/>
      <c r="G144" s="37"/>
    </row>
    <row r="145" spans="1:7" x14ac:dyDescent="0.2">
      <c r="A145" s="34">
        <v>17344</v>
      </c>
      <c r="B145" s="35" t="s">
        <v>370</v>
      </c>
      <c r="C145" s="46" t="s">
        <v>369</v>
      </c>
      <c r="D145" s="35" t="s">
        <v>10</v>
      </c>
      <c r="E145" s="36">
        <v>1</v>
      </c>
      <c r="F145" s="37"/>
      <c r="G145" s="37"/>
    </row>
    <row r="146" spans="1:7" x14ac:dyDescent="0.2">
      <c r="A146" s="87">
        <v>13287</v>
      </c>
      <c r="B146" s="35" t="s">
        <v>374</v>
      </c>
      <c r="C146" s="46" t="s">
        <v>380</v>
      </c>
      <c r="D146" s="35" t="s">
        <v>10</v>
      </c>
      <c r="E146" s="36">
        <v>1</v>
      </c>
      <c r="F146" s="37"/>
      <c r="G146" s="37"/>
    </row>
    <row r="147" spans="1:7" x14ac:dyDescent="0.2">
      <c r="A147" s="81" t="s">
        <v>182</v>
      </c>
      <c r="B147" s="217" t="s">
        <v>182</v>
      </c>
      <c r="C147" s="69" t="s">
        <v>183</v>
      </c>
      <c r="D147" s="217" t="s">
        <v>1</v>
      </c>
      <c r="E147" s="70"/>
      <c r="F147" s="71"/>
      <c r="G147" s="71"/>
    </row>
    <row r="148" spans="1:7" s="15" customFormat="1" x14ac:dyDescent="0.2">
      <c r="A148" s="79">
        <v>10015</v>
      </c>
      <c r="B148" s="35" t="s">
        <v>184</v>
      </c>
      <c r="C148" s="46" t="s">
        <v>246</v>
      </c>
      <c r="D148" s="35" t="s">
        <v>10</v>
      </c>
      <c r="E148" s="36">
        <v>1</v>
      </c>
      <c r="F148" s="40"/>
      <c r="G148" s="37"/>
    </row>
    <row r="149" spans="1:7" x14ac:dyDescent="0.2">
      <c r="A149" s="87">
        <v>10781</v>
      </c>
      <c r="B149" s="35" t="s">
        <v>185</v>
      </c>
      <c r="C149" s="46" t="s">
        <v>406</v>
      </c>
      <c r="D149" s="35" t="s">
        <v>10</v>
      </c>
      <c r="E149" s="36">
        <v>1</v>
      </c>
      <c r="F149" s="37"/>
      <c r="G149" s="37"/>
    </row>
    <row r="150" spans="1:7" x14ac:dyDescent="0.2">
      <c r="A150" s="81" t="s">
        <v>186</v>
      </c>
      <c r="B150" s="217" t="s">
        <v>186</v>
      </c>
      <c r="C150" s="69" t="s">
        <v>187</v>
      </c>
      <c r="D150" s="217" t="s">
        <v>1</v>
      </c>
      <c r="E150" s="70"/>
      <c r="F150" s="71"/>
      <c r="G150" s="71"/>
    </row>
    <row r="151" spans="1:7" x14ac:dyDescent="0.2">
      <c r="A151" s="34">
        <v>10407</v>
      </c>
      <c r="B151" s="35" t="s">
        <v>188</v>
      </c>
      <c r="C151" s="46" t="s">
        <v>189</v>
      </c>
      <c r="D151" s="35" t="s">
        <v>10</v>
      </c>
      <c r="E151" s="36">
        <v>1</v>
      </c>
      <c r="F151" s="37"/>
      <c r="G151" s="37"/>
    </row>
    <row r="152" spans="1:7" x14ac:dyDescent="0.2">
      <c r="A152" s="34">
        <v>12017</v>
      </c>
      <c r="B152" s="35" t="s">
        <v>190</v>
      </c>
      <c r="C152" s="46" t="s">
        <v>191</v>
      </c>
      <c r="D152" s="35" t="s">
        <v>10</v>
      </c>
      <c r="E152" s="36">
        <v>1</v>
      </c>
      <c r="F152" s="37"/>
      <c r="G152" s="37"/>
    </row>
    <row r="153" spans="1:7" x14ac:dyDescent="0.2">
      <c r="A153" s="34">
        <v>12021</v>
      </c>
      <c r="B153" s="35" t="s">
        <v>192</v>
      </c>
      <c r="C153" s="46" t="s">
        <v>193</v>
      </c>
      <c r="D153" s="35" t="s">
        <v>10</v>
      </c>
      <c r="E153" s="36">
        <v>1</v>
      </c>
      <c r="F153" s="37"/>
      <c r="G153" s="37"/>
    </row>
    <row r="154" spans="1:7" x14ac:dyDescent="0.2">
      <c r="A154" s="87">
        <v>12059</v>
      </c>
      <c r="B154" s="35" t="s">
        <v>194</v>
      </c>
      <c r="C154" s="46" t="s">
        <v>196</v>
      </c>
      <c r="D154" s="35" t="s">
        <v>10</v>
      </c>
      <c r="E154" s="36">
        <v>1</v>
      </c>
      <c r="F154" s="37"/>
      <c r="G154" s="37"/>
    </row>
    <row r="155" spans="1:7" x14ac:dyDescent="0.2">
      <c r="A155" s="34">
        <v>17356</v>
      </c>
      <c r="B155" s="35" t="s">
        <v>331</v>
      </c>
      <c r="C155" s="46" t="s">
        <v>504</v>
      </c>
      <c r="D155" s="35" t="s">
        <v>35</v>
      </c>
      <c r="E155" s="36">
        <v>1</v>
      </c>
      <c r="F155" s="37"/>
      <c r="G155" s="37"/>
    </row>
    <row r="156" spans="1:7" x14ac:dyDescent="0.2">
      <c r="A156" s="34">
        <v>10269</v>
      </c>
      <c r="B156" s="35" t="s">
        <v>332</v>
      </c>
      <c r="C156" s="46" t="s">
        <v>199</v>
      </c>
      <c r="D156" s="35" t="s">
        <v>35</v>
      </c>
      <c r="E156" s="36">
        <v>1</v>
      </c>
      <c r="F156" s="37"/>
      <c r="G156" s="37"/>
    </row>
    <row r="157" spans="1:7" s="15" customFormat="1" x14ac:dyDescent="0.2">
      <c r="A157" s="34">
        <v>12052</v>
      </c>
      <c r="B157" s="35" t="s">
        <v>333</v>
      </c>
      <c r="C157" s="46" t="s">
        <v>200</v>
      </c>
      <c r="D157" s="35" t="s">
        <v>35</v>
      </c>
      <c r="E157" s="36">
        <v>1</v>
      </c>
      <c r="F157" s="40"/>
      <c r="G157" s="37"/>
    </row>
    <row r="158" spans="1:7" s="15" customFormat="1" x14ac:dyDescent="0.2">
      <c r="A158" s="34">
        <v>10660</v>
      </c>
      <c r="B158" s="35" t="s">
        <v>195</v>
      </c>
      <c r="C158" s="46" t="s">
        <v>201</v>
      </c>
      <c r="D158" s="35" t="s">
        <v>35</v>
      </c>
      <c r="E158" s="36">
        <v>1</v>
      </c>
      <c r="F158" s="40"/>
      <c r="G158" s="37"/>
    </row>
    <row r="159" spans="1:7" s="15" customFormat="1" x14ac:dyDescent="0.2">
      <c r="A159" s="34">
        <v>10500</v>
      </c>
      <c r="B159" s="35" t="s">
        <v>197</v>
      </c>
      <c r="C159" s="46" t="s">
        <v>202</v>
      </c>
      <c r="D159" s="35" t="s">
        <v>35</v>
      </c>
      <c r="E159" s="36">
        <v>1</v>
      </c>
      <c r="F159" s="40"/>
      <c r="G159" s="37"/>
    </row>
    <row r="160" spans="1:7" s="15" customFormat="1" x14ac:dyDescent="0.2">
      <c r="A160" s="88">
        <v>11047</v>
      </c>
      <c r="B160" s="35" t="s">
        <v>198</v>
      </c>
      <c r="C160" s="46" t="s">
        <v>379</v>
      </c>
      <c r="D160" s="35" t="s">
        <v>33</v>
      </c>
      <c r="E160" s="36">
        <v>1</v>
      </c>
      <c r="F160" s="40"/>
      <c r="G160" s="37"/>
    </row>
    <row r="161" spans="1:7" s="15" customFormat="1" x14ac:dyDescent="0.2">
      <c r="A161" s="34">
        <v>10145</v>
      </c>
      <c r="B161" s="35" t="s">
        <v>334</v>
      </c>
      <c r="C161" s="46" t="s">
        <v>239</v>
      </c>
      <c r="D161" s="35" t="s">
        <v>35</v>
      </c>
      <c r="E161" s="36">
        <v>1</v>
      </c>
      <c r="F161" s="40"/>
      <c r="G161" s="37"/>
    </row>
    <row r="162" spans="1:7" s="15" customFormat="1" x14ac:dyDescent="0.2">
      <c r="A162" s="34">
        <v>12064</v>
      </c>
      <c r="B162" s="35" t="s">
        <v>378</v>
      </c>
      <c r="C162" s="46" t="s">
        <v>203</v>
      </c>
      <c r="D162" s="35" t="s">
        <v>35</v>
      </c>
      <c r="E162" s="36">
        <v>1</v>
      </c>
      <c r="F162" s="40"/>
      <c r="G162" s="37"/>
    </row>
    <row r="163" spans="1:7" x14ac:dyDescent="0.2">
      <c r="A163" s="81">
        <v>11</v>
      </c>
      <c r="B163" s="217">
        <v>11</v>
      </c>
      <c r="C163" s="69" t="s">
        <v>258</v>
      </c>
      <c r="D163" s="217" t="s">
        <v>1</v>
      </c>
      <c r="E163" s="70"/>
      <c r="F163" s="71"/>
      <c r="G163" s="71"/>
    </row>
    <row r="164" spans="1:7" x14ac:dyDescent="0.2">
      <c r="A164" s="34">
        <v>16050</v>
      </c>
      <c r="B164" s="35" t="s">
        <v>335</v>
      </c>
      <c r="C164" s="46" t="s">
        <v>205</v>
      </c>
      <c r="D164" s="35" t="s">
        <v>51</v>
      </c>
      <c r="E164" s="36">
        <v>1</v>
      </c>
      <c r="F164" s="45"/>
      <c r="G164" s="37"/>
    </row>
    <row r="165" spans="1:7" x14ac:dyDescent="0.2">
      <c r="A165" s="34">
        <v>12979</v>
      </c>
      <c r="B165" s="35" t="s">
        <v>337</v>
      </c>
      <c r="C165" s="46" t="s">
        <v>207</v>
      </c>
      <c r="D165" s="35" t="s">
        <v>33</v>
      </c>
      <c r="E165" s="36">
        <v>1</v>
      </c>
      <c r="F165" s="45"/>
      <c r="G165" s="37"/>
    </row>
    <row r="166" spans="1:7" x14ac:dyDescent="0.2">
      <c r="A166" s="34">
        <v>12980</v>
      </c>
      <c r="B166" s="35" t="s">
        <v>204</v>
      </c>
      <c r="C166" s="46" t="s">
        <v>209</v>
      </c>
      <c r="D166" s="35" t="s">
        <v>33</v>
      </c>
      <c r="E166" s="36">
        <v>1</v>
      </c>
      <c r="F166" s="45"/>
      <c r="G166" s="37"/>
    </row>
    <row r="167" spans="1:7" x14ac:dyDescent="0.2">
      <c r="A167" s="34">
        <v>10271</v>
      </c>
      <c r="B167" s="35" t="s">
        <v>340</v>
      </c>
      <c r="C167" s="46" t="s">
        <v>211</v>
      </c>
      <c r="D167" s="35" t="s">
        <v>51</v>
      </c>
      <c r="E167" s="36">
        <v>1</v>
      </c>
      <c r="F167" s="45"/>
      <c r="G167" s="37"/>
    </row>
    <row r="168" spans="1:7" x14ac:dyDescent="0.2">
      <c r="A168" s="34">
        <v>10292</v>
      </c>
      <c r="B168" s="35" t="s">
        <v>341</v>
      </c>
      <c r="C168" s="46" t="s">
        <v>213</v>
      </c>
      <c r="D168" s="35" t="s">
        <v>35</v>
      </c>
      <c r="E168" s="36">
        <v>1</v>
      </c>
      <c r="F168" s="45"/>
      <c r="G168" s="37"/>
    </row>
    <row r="169" spans="1:7" x14ac:dyDescent="0.2">
      <c r="A169" s="34">
        <v>17381</v>
      </c>
      <c r="B169" s="35" t="s">
        <v>342</v>
      </c>
      <c r="C169" s="46" t="s">
        <v>214</v>
      </c>
      <c r="D169" s="35" t="s">
        <v>33</v>
      </c>
      <c r="E169" s="36">
        <v>1</v>
      </c>
      <c r="F169" s="45"/>
      <c r="G169" s="37"/>
    </row>
    <row r="170" spans="1:7" x14ac:dyDescent="0.2">
      <c r="A170" s="34">
        <v>10738</v>
      </c>
      <c r="B170" s="35" t="s">
        <v>206</v>
      </c>
      <c r="C170" s="46" t="s">
        <v>215</v>
      </c>
      <c r="D170" s="35" t="s">
        <v>35</v>
      </c>
      <c r="E170" s="36">
        <v>1</v>
      </c>
      <c r="F170" s="45"/>
      <c r="G170" s="37"/>
    </row>
    <row r="171" spans="1:7" x14ac:dyDescent="0.2">
      <c r="A171" s="34">
        <v>10074</v>
      </c>
      <c r="B171" s="35" t="s">
        <v>208</v>
      </c>
      <c r="C171" s="46" t="s">
        <v>511</v>
      </c>
      <c r="D171" s="35" t="s">
        <v>35</v>
      </c>
      <c r="E171" s="36">
        <v>1</v>
      </c>
      <c r="F171" s="45"/>
      <c r="G171" s="37"/>
    </row>
    <row r="172" spans="1:7" x14ac:dyDescent="0.2">
      <c r="A172" s="34">
        <v>14670</v>
      </c>
      <c r="B172" s="35" t="s">
        <v>343</v>
      </c>
      <c r="C172" s="46" t="s">
        <v>361</v>
      </c>
      <c r="D172" s="35" t="s">
        <v>57</v>
      </c>
      <c r="E172" s="36">
        <v>1</v>
      </c>
      <c r="F172" s="45"/>
      <c r="G172" s="37"/>
    </row>
    <row r="173" spans="1:7" s="3" customFormat="1" x14ac:dyDescent="0.2">
      <c r="A173" s="34">
        <v>10561</v>
      </c>
      <c r="B173" s="35" t="s">
        <v>344</v>
      </c>
      <c r="C173" s="46" t="s">
        <v>216</v>
      </c>
      <c r="D173" s="35" t="s">
        <v>57</v>
      </c>
      <c r="E173" s="36">
        <v>1</v>
      </c>
      <c r="F173" s="45"/>
      <c r="G173" s="37"/>
    </row>
    <row r="174" spans="1:7" x14ac:dyDescent="0.2">
      <c r="A174" s="34">
        <v>10429</v>
      </c>
      <c r="B174" s="35" t="s">
        <v>345</v>
      </c>
      <c r="C174" s="46" t="s">
        <v>217</v>
      </c>
      <c r="D174" s="35" t="s">
        <v>57</v>
      </c>
      <c r="E174" s="36">
        <v>1</v>
      </c>
      <c r="F174" s="45"/>
      <c r="G174" s="37"/>
    </row>
    <row r="175" spans="1:7" x14ac:dyDescent="0.2">
      <c r="A175" s="87">
        <v>14663</v>
      </c>
      <c r="B175" s="35" t="s">
        <v>346</v>
      </c>
      <c r="C175" s="46" t="s">
        <v>218</v>
      </c>
      <c r="D175" s="35" t="s">
        <v>57</v>
      </c>
      <c r="E175" s="36">
        <v>1</v>
      </c>
      <c r="F175" s="45"/>
      <c r="G175" s="37"/>
    </row>
    <row r="176" spans="1:7" x14ac:dyDescent="0.2">
      <c r="A176" s="34">
        <v>13689</v>
      </c>
      <c r="B176" s="35" t="s">
        <v>347</v>
      </c>
      <c r="C176" s="46" t="s">
        <v>219</v>
      </c>
      <c r="D176" s="35" t="s">
        <v>33</v>
      </c>
      <c r="E176" s="36">
        <v>1</v>
      </c>
      <c r="F176" s="45"/>
      <c r="G176" s="37"/>
    </row>
    <row r="177" spans="1:7" x14ac:dyDescent="0.2">
      <c r="A177" s="34">
        <v>14674</v>
      </c>
      <c r="B177" s="35" t="s">
        <v>210</v>
      </c>
      <c r="C177" s="46" t="s">
        <v>220</v>
      </c>
      <c r="D177" s="35" t="s">
        <v>57</v>
      </c>
      <c r="E177" s="36">
        <v>1</v>
      </c>
      <c r="F177" s="45"/>
      <c r="G177" s="37"/>
    </row>
    <row r="178" spans="1:7" x14ac:dyDescent="0.2">
      <c r="A178" s="35">
        <v>15991</v>
      </c>
      <c r="B178" s="35" t="s">
        <v>348</v>
      </c>
      <c r="C178" s="46" t="s">
        <v>257</v>
      </c>
      <c r="D178" s="35" t="s">
        <v>57</v>
      </c>
      <c r="E178" s="36">
        <v>1</v>
      </c>
      <c r="F178" s="45"/>
      <c r="G178" s="37"/>
    </row>
    <row r="179" spans="1:7" s="3" customFormat="1" x14ac:dyDescent="0.2">
      <c r="A179" s="34">
        <v>16125</v>
      </c>
      <c r="B179" s="35" t="s">
        <v>349</v>
      </c>
      <c r="C179" s="46" t="s">
        <v>228</v>
      </c>
      <c r="D179" s="35" t="s">
        <v>33</v>
      </c>
      <c r="E179" s="36">
        <v>1</v>
      </c>
      <c r="F179" s="45"/>
      <c r="G179" s="37"/>
    </row>
    <row r="180" spans="1:7" x14ac:dyDescent="0.2">
      <c r="A180" s="34">
        <v>10502</v>
      </c>
      <c r="B180" s="35" t="s">
        <v>350</v>
      </c>
      <c r="C180" s="46" t="s">
        <v>229</v>
      </c>
      <c r="D180" s="35" t="s">
        <v>33</v>
      </c>
      <c r="E180" s="36">
        <v>1</v>
      </c>
      <c r="F180" s="45"/>
      <c r="G180" s="37"/>
    </row>
    <row r="181" spans="1:7" x14ac:dyDescent="0.2">
      <c r="A181" s="34">
        <v>10227</v>
      </c>
      <c r="B181" s="35" t="s">
        <v>351</v>
      </c>
      <c r="C181" s="46" t="s">
        <v>230</v>
      </c>
      <c r="D181" s="35" t="s">
        <v>33</v>
      </c>
      <c r="E181" s="36">
        <v>1</v>
      </c>
      <c r="F181" s="45"/>
      <c r="G181" s="37"/>
    </row>
    <row r="182" spans="1:7" ht="14.25" customHeight="1" x14ac:dyDescent="0.2">
      <c r="A182" s="34">
        <v>14649</v>
      </c>
      <c r="B182" s="35" t="s">
        <v>352</v>
      </c>
      <c r="C182" s="211" t="s">
        <v>362</v>
      </c>
      <c r="D182" s="212" t="s">
        <v>33</v>
      </c>
      <c r="E182" s="36">
        <v>1</v>
      </c>
      <c r="F182" s="45"/>
      <c r="G182" s="37"/>
    </row>
    <row r="183" spans="1:7" x14ac:dyDescent="0.2">
      <c r="A183" s="35">
        <v>14883</v>
      </c>
      <c r="B183" s="35" t="s">
        <v>212</v>
      </c>
      <c r="C183" s="211" t="s">
        <v>407</v>
      </c>
      <c r="D183" s="212" t="s">
        <v>33</v>
      </c>
      <c r="E183" s="36">
        <v>1</v>
      </c>
      <c r="F183" s="45"/>
      <c r="G183" s="37"/>
    </row>
    <row r="184" spans="1:7" x14ac:dyDescent="0.2">
      <c r="A184" s="34">
        <v>16104</v>
      </c>
      <c r="B184" s="35" t="s">
        <v>353</v>
      </c>
      <c r="C184" s="220" t="s">
        <v>514</v>
      </c>
      <c r="D184" s="221" t="s">
        <v>51</v>
      </c>
      <c r="E184" s="36">
        <v>1</v>
      </c>
      <c r="F184" s="45"/>
      <c r="G184" s="37"/>
    </row>
    <row r="185" spans="1:7" x14ac:dyDescent="0.2">
      <c r="A185" s="34">
        <v>16064</v>
      </c>
      <c r="B185" s="35" t="s">
        <v>354</v>
      </c>
      <c r="C185" s="220" t="s">
        <v>231</v>
      </c>
      <c r="D185" s="221" t="s">
        <v>51</v>
      </c>
      <c r="E185" s="36">
        <v>1</v>
      </c>
      <c r="F185" s="45"/>
      <c r="G185" s="37"/>
    </row>
    <row r="186" spans="1:7" x14ac:dyDescent="0.2">
      <c r="A186" s="34">
        <v>16103</v>
      </c>
      <c r="B186" s="35" t="s">
        <v>355</v>
      </c>
      <c r="C186" s="220" t="s">
        <v>244</v>
      </c>
      <c r="D186" s="221" t="s">
        <v>51</v>
      </c>
      <c r="E186" s="36">
        <v>1</v>
      </c>
      <c r="F186" s="45"/>
      <c r="G186" s="37"/>
    </row>
    <row r="187" spans="1:7" x14ac:dyDescent="0.2">
      <c r="A187" s="35" t="s">
        <v>392</v>
      </c>
      <c r="B187" s="35" t="s">
        <v>356</v>
      </c>
      <c r="C187" s="223" t="s">
        <v>259</v>
      </c>
      <c r="D187" s="221" t="s">
        <v>51</v>
      </c>
      <c r="E187" s="36">
        <v>1</v>
      </c>
      <c r="F187" s="45"/>
      <c r="G187" s="37"/>
    </row>
    <row r="188" spans="1:7" x14ac:dyDescent="0.2">
      <c r="A188" s="34">
        <v>14669</v>
      </c>
      <c r="B188" s="35" t="s">
        <v>357</v>
      </c>
      <c r="C188" s="46" t="s">
        <v>221</v>
      </c>
      <c r="D188" s="35" t="s">
        <v>57</v>
      </c>
      <c r="E188" s="36">
        <v>1</v>
      </c>
      <c r="F188" s="45"/>
      <c r="G188" s="37"/>
    </row>
    <row r="189" spans="1:7" x14ac:dyDescent="0.2">
      <c r="A189" s="81" t="s">
        <v>222</v>
      </c>
      <c r="B189" s="217" t="s">
        <v>222</v>
      </c>
      <c r="C189" s="69" t="s">
        <v>223</v>
      </c>
      <c r="D189" s="217" t="s">
        <v>1</v>
      </c>
      <c r="E189" s="70" t="s">
        <v>2</v>
      </c>
      <c r="F189" s="73"/>
      <c r="G189" s="73"/>
    </row>
    <row r="190" spans="1:7" x14ac:dyDescent="0.2">
      <c r="A190" s="34" t="s">
        <v>408</v>
      </c>
      <c r="B190" s="35" t="s">
        <v>336</v>
      </c>
      <c r="C190" s="46" t="s">
        <v>363</v>
      </c>
      <c r="D190" s="35" t="s">
        <v>51</v>
      </c>
      <c r="E190" s="36">
        <v>1</v>
      </c>
      <c r="F190" s="45"/>
      <c r="G190" s="37"/>
    </row>
    <row r="191" spans="1:7" x14ac:dyDescent="0.2">
      <c r="A191" s="34">
        <v>12832</v>
      </c>
      <c r="B191" s="35" t="s">
        <v>338</v>
      </c>
      <c r="C191" s="46" t="s">
        <v>226</v>
      </c>
      <c r="D191" s="35" t="s">
        <v>51</v>
      </c>
      <c r="E191" s="36">
        <v>1</v>
      </c>
      <c r="F191" s="45"/>
      <c r="G191" s="37"/>
    </row>
    <row r="192" spans="1:7" x14ac:dyDescent="0.2">
      <c r="A192" s="34">
        <v>10315</v>
      </c>
      <c r="B192" s="35" t="s">
        <v>339</v>
      </c>
      <c r="C192" s="46" t="s">
        <v>227</v>
      </c>
      <c r="D192" s="35" t="s">
        <v>33</v>
      </c>
      <c r="E192" s="36">
        <v>1</v>
      </c>
      <c r="F192" s="45"/>
      <c r="G192" s="37"/>
    </row>
    <row r="193" spans="1:7" x14ac:dyDescent="0.2">
      <c r="A193" s="34">
        <v>16648</v>
      </c>
      <c r="B193" s="224" t="s">
        <v>225</v>
      </c>
      <c r="C193" s="220" t="s">
        <v>224</v>
      </c>
      <c r="D193" s="221" t="s">
        <v>51</v>
      </c>
      <c r="E193" s="36">
        <v>1</v>
      </c>
      <c r="F193" s="45"/>
      <c r="G193" s="37"/>
    </row>
    <row r="194" spans="1:7" x14ac:dyDescent="0.2">
      <c r="A194" s="342" t="s">
        <v>249</v>
      </c>
      <c r="B194" s="342"/>
      <c r="C194" s="342"/>
      <c r="D194" s="342"/>
      <c r="E194" s="342"/>
      <c r="F194" s="342"/>
      <c r="G194" s="74"/>
    </row>
    <row r="195" spans="1:7" x14ac:dyDescent="0.2">
      <c r="A195" s="343" t="s">
        <v>266</v>
      </c>
      <c r="B195" s="344"/>
      <c r="C195" s="344"/>
      <c r="D195" s="344"/>
      <c r="E195" s="345"/>
      <c r="F195" s="75"/>
      <c r="G195" s="63" t="s">
        <v>262</v>
      </c>
    </row>
    <row r="196" spans="1:7" s="4" customFormat="1" ht="15.75" customHeight="1" x14ac:dyDescent="0.2">
      <c r="A196" s="343" t="s">
        <v>232</v>
      </c>
      <c r="B196" s="344"/>
      <c r="C196" s="344"/>
      <c r="D196" s="344"/>
      <c r="E196" s="345"/>
      <c r="F196" s="75" t="s">
        <v>263</v>
      </c>
      <c r="G196" s="76"/>
    </row>
    <row r="197" spans="1:7" s="4" customFormat="1" ht="15.75" customHeight="1" x14ac:dyDescent="0.2">
      <c r="A197" s="343" t="s">
        <v>233</v>
      </c>
      <c r="B197" s="344"/>
      <c r="C197" s="344"/>
      <c r="D197" s="344"/>
      <c r="E197" s="345"/>
      <c r="F197" s="75" t="s">
        <v>264</v>
      </c>
      <c r="G197" s="77"/>
    </row>
    <row r="198" spans="1:7" s="4" customFormat="1" ht="15.75" customHeight="1" x14ac:dyDescent="0.2">
      <c r="A198" s="343" t="s">
        <v>234</v>
      </c>
      <c r="B198" s="344"/>
      <c r="C198" s="344"/>
      <c r="D198" s="344"/>
      <c r="E198" s="345"/>
      <c r="F198" s="75" t="s">
        <v>265</v>
      </c>
      <c r="G198" s="77"/>
    </row>
    <row r="199" spans="1:7" s="4" customFormat="1" ht="15.75" customHeight="1" x14ac:dyDescent="0.2">
      <c r="A199" s="347"/>
      <c r="B199" s="348"/>
      <c r="C199" s="348"/>
      <c r="D199" s="348"/>
      <c r="E199" s="349"/>
      <c r="F199" s="77" t="s">
        <v>267</v>
      </c>
      <c r="G199" s="76"/>
    </row>
    <row r="200" spans="1:7" ht="53.25" customHeight="1" x14ac:dyDescent="0.2">
      <c r="A200" s="346" t="s">
        <v>389</v>
      </c>
      <c r="B200" s="346"/>
      <c r="C200" s="346"/>
      <c r="D200" s="346"/>
      <c r="E200" s="346"/>
      <c r="F200" s="11"/>
      <c r="G200" s="11"/>
    </row>
    <row r="201" spans="1:7" ht="60" customHeight="1" x14ac:dyDescent="0.2">
      <c r="A201" s="346" t="s">
        <v>386</v>
      </c>
      <c r="B201" s="346"/>
      <c r="C201" s="346"/>
      <c r="D201" s="346"/>
      <c r="E201" s="346"/>
      <c r="F201" s="11"/>
      <c r="G201" s="11"/>
    </row>
    <row r="202" spans="1:7" ht="57.75" customHeight="1" x14ac:dyDescent="0.2">
      <c r="A202" s="330" t="s">
        <v>387</v>
      </c>
      <c r="B202" s="330"/>
      <c r="C202" s="330"/>
      <c r="D202" s="330"/>
      <c r="E202" s="330"/>
      <c r="F202" s="7"/>
      <c r="G202" s="10"/>
    </row>
    <row r="203" spans="1:7" ht="56.25" customHeight="1" x14ac:dyDescent="0.2">
      <c r="A203" s="328" t="s">
        <v>388</v>
      </c>
      <c r="B203" s="328"/>
      <c r="C203" s="328"/>
      <c r="D203" s="328"/>
      <c r="E203" s="328"/>
      <c r="F203" s="12"/>
      <c r="G203" s="12"/>
    </row>
    <row r="204" spans="1:7" ht="66.75" customHeight="1" x14ac:dyDescent="0.2">
      <c r="A204" s="328" t="s">
        <v>505</v>
      </c>
      <c r="B204" s="328"/>
      <c r="C204" s="328"/>
      <c r="D204" s="328"/>
      <c r="E204" s="328"/>
      <c r="F204" s="11"/>
      <c r="G204" s="11"/>
    </row>
    <row r="205" spans="1:7" ht="32.25" customHeight="1" x14ac:dyDescent="0.2">
      <c r="A205" s="328" t="s">
        <v>391</v>
      </c>
      <c r="B205" s="328"/>
      <c r="C205" s="328"/>
      <c r="D205" s="328"/>
      <c r="E205" s="328"/>
      <c r="F205" s="11"/>
      <c r="G205" s="11"/>
    </row>
    <row r="206" spans="1:7" ht="24.75" customHeight="1" x14ac:dyDescent="0.2">
      <c r="A206" s="329" t="s">
        <v>390</v>
      </c>
      <c r="B206" s="329"/>
      <c r="C206" s="329"/>
      <c r="D206" s="329"/>
      <c r="E206" s="329"/>
      <c r="F206" s="11"/>
      <c r="G206" s="11"/>
    </row>
    <row r="207" spans="1:7" x14ac:dyDescent="0.2">
      <c r="A207" s="350"/>
      <c r="B207" s="350"/>
      <c r="C207" s="350"/>
      <c r="D207" s="350"/>
      <c r="E207" s="350"/>
      <c r="F207" s="14"/>
      <c r="G207" s="14"/>
    </row>
    <row r="208" spans="1:7" x14ac:dyDescent="0.2">
      <c r="A208" s="350"/>
      <c r="B208" s="350"/>
      <c r="C208" s="350"/>
      <c r="D208" s="350"/>
      <c r="E208" s="350"/>
      <c r="F208" s="14"/>
      <c r="G208" s="14"/>
    </row>
    <row r="209" spans="1:7" x14ac:dyDescent="0.2">
      <c r="A209" s="350"/>
      <c r="B209" s="350"/>
      <c r="C209" s="350"/>
      <c r="D209" s="350"/>
      <c r="E209" s="350"/>
      <c r="F209" s="14"/>
      <c r="G209" s="14"/>
    </row>
    <row r="210" spans="1:7" x14ac:dyDescent="0.2">
      <c r="A210" s="350"/>
      <c r="B210" s="350"/>
      <c r="C210" s="350"/>
      <c r="D210" s="350"/>
      <c r="E210" s="350"/>
      <c r="F210" s="14"/>
      <c r="G210" s="14"/>
    </row>
    <row r="211" spans="1:7" x14ac:dyDescent="0.2">
      <c r="A211" s="350"/>
      <c r="B211" s="350"/>
      <c r="C211" s="350"/>
      <c r="D211" s="350"/>
      <c r="E211" s="350"/>
      <c r="F211" s="14"/>
      <c r="G211" s="14"/>
    </row>
    <row r="212" spans="1:7" x14ac:dyDescent="0.2">
      <c r="A212" s="14"/>
      <c r="B212" s="14"/>
      <c r="C212" s="14"/>
      <c r="D212" s="11"/>
      <c r="E212" s="14"/>
      <c r="F212" s="7"/>
      <c r="G212" s="10"/>
    </row>
    <row r="213" spans="1:7" x14ac:dyDescent="0.2">
      <c r="F213" s="7"/>
      <c r="G213" s="10"/>
    </row>
    <row r="214" spans="1:7" x14ac:dyDescent="0.2">
      <c r="F214" s="7"/>
      <c r="G214" s="10"/>
    </row>
    <row r="215" spans="1:7" x14ac:dyDescent="0.2">
      <c r="F215" s="7"/>
      <c r="G215" s="10"/>
    </row>
    <row r="216" spans="1:7" x14ac:dyDescent="0.2">
      <c r="F216" s="7"/>
      <c r="G216" s="78"/>
    </row>
    <row r="217" spans="1:7" x14ac:dyDescent="0.2">
      <c r="F217" s="7"/>
      <c r="G217" s="10"/>
    </row>
    <row r="218" spans="1:7" x14ac:dyDescent="0.2">
      <c r="F218" s="7"/>
      <c r="G218" s="10"/>
    </row>
    <row r="219" spans="1:7" x14ac:dyDescent="0.2">
      <c r="F219" s="7"/>
      <c r="G219" s="10"/>
    </row>
  </sheetData>
  <autoFilter ref="B11:G192"/>
  <mergeCells count="16">
    <mergeCell ref="A206:E211"/>
    <mergeCell ref="A205:E205"/>
    <mergeCell ref="A197:E197"/>
    <mergeCell ref="A8:G8"/>
    <mergeCell ref="A2:D2"/>
    <mergeCell ref="A6:G7"/>
    <mergeCell ref="A194:F194"/>
    <mergeCell ref="A195:E195"/>
    <mergeCell ref="A196:E196"/>
    <mergeCell ref="A198:E198"/>
    <mergeCell ref="A199:E199"/>
    <mergeCell ref="A200:E200"/>
    <mergeCell ref="A201:E201"/>
    <mergeCell ref="A202:E202"/>
    <mergeCell ref="A203:E203"/>
    <mergeCell ref="A204:E204"/>
  </mergeCells>
  <pageMargins left="0.78740157480314965" right="0.78740157480314965" top="0.98425196850393704" bottom="0.98425196850393704" header="0.51181102362204722" footer="0.51181102362204722"/>
  <pageSetup paperSize="9" scale="65" firstPageNumber="4294967295" orientation="portrait" r:id="rId1"/>
  <headerFooter alignWithMargins="0"/>
  <rowBreaks count="2" manualBreakCount="2">
    <brk id="83" max="6" man="1"/>
    <brk id="169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0" sqref="B19:B2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DE ENTRADA</vt:lpstr>
      <vt:lpstr>AIU OBRA MTO PARQUES 2022</vt:lpstr>
      <vt:lpstr>PRESUPUESTO DE OBRA </vt:lpstr>
      <vt:lpstr>AIU OBRA MTO PARQUES 2022 (2)</vt:lpstr>
      <vt:lpstr>PROPUESTA ECONOMICA(Proponente </vt:lpstr>
      <vt:lpstr>Hoja2</vt:lpstr>
      <vt:lpstr>'AIU OBRA MTO PARQUES 2022'!Área_de_impresión</vt:lpstr>
      <vt:lpstr>'AIU OBRA MTO PARQUES 2022 (2)'!Área_de_impresión</vt:lpstr>
      <vt:lpstr>'PRESUPUESTO DE OBRA '!Área_de_impresión</vt:lpstr>
      <vt:lpstr>'PROPUESTA ECONOMICA(Proponente 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usuario</cp:lastModifiedBy>
  <cp:revision/>
  <cp:lastPrinted>2022-08-11T16:38:41Z</cp:lastPrinted>
  <dcterms:created xsi:type="dcterms:W3CDTF">2019-04-11T12:25:46Z</dcterms:created>
  <dcterms:modified xsi:type="dcterms:W3CDTF">2022-08-11T18:52:11Z</dcterms:modified>
</cp:coreProperties>
</file>