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24"/>
  <workbookPr/>
  <mc:AlternateContent xmlns:mc="http://schemas.openxmlformats.org/markup-compatibility/2006">
    <mc:Choice Requires="x15">
      <x15ac:absPath xmlns:x15ac="http://schemas.microsoft.com/office/spreadsheetml/2010/11/ac" url="C:\ADRIANAPACHON\2022\proceso accesorios\"/>
    </mc:Choice>
  </mc:AlternateContent>
  <xr:revisionPtr revIDLastSave="0" documentId="13_ncr:1_{0979EF7E-D109-437D-85BC-049CB6650B0C}" xr6:coauthVersionLast="47" xr6:coauthVersionMax="47" xr10:uidLastSave="{00000000-0000-0000-0000-000000000000}"/>
  <bookViews>
    <workbookView xWindow="0" yWindow="600" windowWidth="20490" windowHeight="109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34" i="1" l="1"/>
  <c r="S34" i="1" s="1"/>
  <c r="P34" i="1"/>
  <c r="Q34" i="1" s="1"/>
  <c r="N34" i="1"/>
  <c r="O34" i="1" s="1"/>
  <c r="K34" i="1"/>
  <c r="L34" i="1" s="1"/>
  <c r="I34" i="1"/>
  <c r="H34" i="1"/>
  <c r="E34" i="1"/>
  <c r="F34" i="1" s="1"/>
  <c r="R33" i="1"/>
  <c r="S33" i="1" s="1"/>
  <c r="P33" i="1"/>
  <c r="Q33" i="1" s="1"/>
  <c r="N33" i="1"/>
  <c r="O33" i="1" s="1"/>
  <c r="K33" i="1"/>
  <c r="L33" i="1" s="1"/>
  <c r="H33" i="1"/>
  <c r="I33" i="1" s="1"/>
  <c r="E33" i="1"/>
  <c r="F33" i="1" s="1"/>
  <c r="R32" i="1"/>
  <c r="S32" i="1" s="1"/>
  <c r="P32" i="1"/>
  <c r="Q32" i="1" s="1"/>
  <c r="N32" i="1"/>
  <c r="O32" i="1" s="1"/>
  <c r="L32" i="1"/>
  <c r="K32" i="1"/>
  <c r="H32" i="1"/>
  <c r="I32" i="1" s="1"/>
  <c r="E32" i="1"/>
  <c r="F32" i="1" s="1"/>
  <c r="R31" i="1"/>
  <c r="S31" i="1" s="1"/>
  <c r="P31" i="1"/>
  <c r="Q31" i="1" s="1"/>
  <c r="N31" i="1"/>
  <c r="O31" i="1" s="1"/>
  <c r="K31" i="1"/>
  <c r="L31" i="1" s="1"/>
  <c r="H31" i="1"/>
  <c r="I31" i="1" s="1"/>
  <c r="E31" i="1"/>
  <c r="F31" i="1" s="1"/>
  <c r="R30" i="1"/>
  <c r="S30" i="1" s="1"/>
  <c r="P30" i="1"/>
  <c r="Q30" i="1" s="1"/>
  <c r="N30" i="1"/>
  <c r="O30" i="1" s="1"/>
  <c r="K30" i="1"/>
  <c r="L30" i="1" s="1"/>
  <c r="H30" i="1"/>
  <c r="I30" i="1" s="1"/>
  <c r="E30" i="1"/>
  <c r="F30" i="1" s="1"/>
  <c r="R29" i="1"/>
  <c r="S29" i="1" s="1"/>
  <c r="P29" i="1"/>
  <c r="Q29" i="1" s="1"/>
  <c r="N29" i="1"/>
  <c r="O29" i="1" s="1"/>
  <c r="K29" i="1"/>
  <c r="L29" i="1" s="1"/>
  <c r="H29" i="1"/>
  <c r="I29" i="1" s="1"/>
  <c r="E29" i="1"/>
  <c r="F29" i="1" s="1"/>
  <c r="R28" i="1"/>
  <c r="S28" i="1" s="1"/>
  <c r="P28" i="1"/>
  <c r="Q28" i="1" s="1"/>
  <c r="N28" i="1"/>
  <c r="O28" i="1" s="1"/>
  <c r="K28" i="1"/>
  <c r="L28" i="1" s="1"/>
  <c r="H28" i="1"/>
  <c r="I28" i="1" s="1"/>
  <c r="E28" i="1"/>
  <c r="F28" i="1" s="1"/>
  <c r="R27" i="1"/>
  <c r="S27" i="1" s="1"/>
  <c r="P27" i="1"/>
  <c r="Q27" i="1" s="1"/>
  <c r="N27" i="1"/>
  <c r="O27" i="1" s="1"/>
  <c r="K27" i="1"/>
  <c r="L27" i="1" s="1"/>
  <c r="I27" i="1"/>
  <c r="H27" i="1"/>
  <c r="E27" i="1"/>
  <c r="F27" i="1" s="1"/>
  <c r="R26" i="1"/>
  <c r="S26" i="1" s="1"/>
  <c r="P26" i="1"/>
  <c r="Q26" i="1" s="1"/>
  <c r="N26" i="1"/>
  <c r="O26" i="1" s="1"/>
  <c r="K26" i="1"/>
  <c r="L26" i="1" s="1"/>
  <c r="H26" i="1"/>
  <c r="I26" i="1" s="1"/>
  <c r="E26" i="1"/>
  <c r="F26" i="1" s="1"/>
  <c r="R25" i="1"/>
  <c r="S25" i="1" s="1"/>
  <c r="P25" i="1"/>
  <c r="Q25" i="1" s="1"/>
  <c r="N25" i="1"/>
  <c r="O25" i="1" s="1"/>
  <c r="K25" i="1"/>
  <c r="L25" i="1" s="1"/>
  <c r="H25" i="1"/>
  <c r="I25" i="1" s="1"/>
  <c r="E25" i="1"/>
  <c r="F25" i="1" s="1"/>
  <c r="F35" i="1" l="1"/>
  <c r="I35" i="1"/>
  <c r="Q35" i="1"/>
  <c r="S35" i="1"/>
  <c r="L35" i="1"/>
  <c r="O35" i="1"/>
  <c r="E8" i="1"/>
  <c r="F8" i="1"/>
  <c r="H8" i="1"/>
  <c r="I8" i="1"/>
  <c r="K8" i="1"/>
  <c r="L8" i="1" s="1"/>
  <c r="N8" i="1"/>
  <c r="O8" i="1" s="1"/>
  <c r="P8" i="1"/>
  <c r="Q8" i="1" s="1"/>
  <c r="R8" i="1"/>
  <c r="S8" i="1" s="1"/>
  <c r="S9" i="1"/>
  <c r="R14" i="1"/>
  <c r="S14" i="1" s="1"/>
  <c r="R13" i="1"/>
  <c r="S13" i="1" s="1"/>
  <c r="R12" i="1"/>
  <c r="S12" i="1" s="1"/>
  <c r="R11" i="1"/>
  <c r="S11" i="1" s="1"/>
  <c r="R10" i="1"/>
  <c r="S10" i="1" s="1"/>
  <c r="R9" i="1"/>
  <c r="R7" i="1"/>
  <c r="S7" i="1" s="1"/>
  <c r="R6" i="1"/>
  <c r="S6" i="1" s="1"/>
  <c r="R5" i="1"/>
  <c r="S5" i="1" s="1"/>
  <c r="Q9" i="1"/>
  <c r="P14" i="1"/>
  <c r="Q14" i="1" s="1"/>
  <c r="P13" i="1"/>
  <c r="Q13" i="1" s="1"/>
  <c r="P12" i="1"/>
  <c r="Q12" i="1" s="1"/>
  <c r="P11" i="1"/>
  <c r="Q11" i="1" s="1"/>
  <c r="P10" i="1"/>
  <c r="Q10" i="1" s="1"/>
  <c r="P9" i="1"/>
  <c r="P7" i="1"/>
  <c r="Q7" i="1" s="1"/>
  <c r="P6" i="1"/>
  <c r="Q6" i="1" s="1"/>
  <c r="P5" i="1"/>
  <c r="Q5" i="1" s="1"/>
  <c r="N6" i="1"/>
  <c r="N5" i="1"/>
  <c r="O5" i="1" s="1"/>
  <c r="O6" i="1"/>
  <c r="N14" i="1"/>
  <c r="O14" i="1" s="1"/>
  <c r="N13" i="1"/>
  <c r="O13" i="1" s="1"/>
  <c r="N12" i="1"/>
  <c r="O12" i="1" s="1"/>
  <c r="N11" i="1"/>
  <c r="O11" i="1" s="1"/>
  <c r="N10" i="1"/>
  <c r="O10" i="1" s="1"/>
  <c r="N9" i="1"/>
  <c r="O9" i="1" s="1"/>
  <c r="N7" i="1"/>
  <c r="O7" i="1" s="1"/>
  <c r="L7" i="1"/>
  <c r="K14" i="1"/>
  <c r="L14" i="1" s="1"/>
  <c r="K13" i="1"/>
  <c r="L13" i="1" s="1"/>
  <c r="K12" i="1"/>
  <c r="L12" i="1" s="1"/>
  <c r="K11" i="1"/>
  <c r="L11" i="1" s="1"/>
  <c r="K10" i="1"/>
  <c r="L10" i="1" s="1"/>
  <c r="K9" i="1"/>
  <c r="L9" i="1" s="1"/>
  <c r="K7" i="1"/>
  <c r="K6" i="1"/>
  <c r="L6" i="1" s="1"/>
  <c r="K5" i="1"/>
  <c r="L5" i="1" s="1"/>
  <c r="I11" i="1"/>
  <c r="I6" i="1"/>
  <c r="H5" i="1"/>
  <c r="I5" i="1" s="1"/>
  <c r="H14" i="1"/>
  <c r="I14" i="1" s="1"/>
  <c r="H13" i="1"/>
  <c r="I13" i="1" s="1"/>
  <c r="H12" i="1"/>
  <c r="I12" i="1" s="1"/>
  <c r="H11" i="1"/>
  <c r="H10" i="1"/>
  <c r="I10" i="1" s="1"/>
  <c r="H9" i="1"/>
  <c r="I9" i="1" s="1"/>
  <c r="H7" i="1"/>
  <c r="I7" i="1" s="1"/>
  <c r="H6" i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7" i="1"/>
  <c r="F7" i="1" s="1"/>
  <c r="E6" i="1"/>
  <c r="F6" i="1" s="1"/>
  <c r="E5" i="1"/>
  <c r="F5" i="1" s="1"/>
  <c r="O15" i="1" l="1"/>
  <c r="Q15" i="1"/>
  <c r="S15" i="1"/>
  <c r="F15" i="1"/>
  <c r="L15" i="1"/>
  <c r="I15" i="1"/>
</calcChain>
</file>

<file path=xl/sharedStrings.xml><?xml version="1.0" encoding="utf-8"?>
<sst xmlns="http://schemas.openxmlformats.org/spreadsheetml/2006/main" count="72" uniqueCount="27">
  <si>
    <t>FORMATO DE COTIZACIÓN</t>
  </si>
  <si>
    <t>Objeto: Adquirir accesorios para equipos geodésicos y topográficos del IGAC</t>
  </si>
  <si>
    <t>ACRE</t>
  </si>
  <si>
    <t>DATUM INGENIERIA</t>
  </si>
  <si>
    <t>GEOSYSTEM</t>
  </si>
  <si>
    <t>TOPGEOEQUIPOS*</t>
  </si>
  <si>
    <t>PROMEDIO VALOR UNITARIO SIN IVA</t>
  </si>
  <si>
    <t>VALOR TOTAL DE REFERENCIA (CON IVA)</t>
  </si>
  <si>
    <t>MEDIANA VALOR UNITARIO SIN IVA</t>
  </si>
  <si>
    <t>ÍTEM</t>
  </si>
  <si>
    <t>DESCRIPCION</t>
  </si>
  <si>
    <t>CANTIDAD</t>
  </si>
  <si>
    <t>VALOR UNITARIO SIN IVA</t>
  </si>
  <si>
    <t xml:space="preserve">IVA </t>
  </si>
  <si>
    <t>VALOR TOTAL CON IVA</t>
  </si>
  <si>
    <t>BASTÓN DE FIBRA DE CARBONO</t>
  </si>
  <si>
    <t>BASTÓN ALUMINIO</t>
  </si>
  <si>
    <t>TRÍPODE ALUMINIO</t>
  </si>
  <si>
    <t>BÍPODE PARA BASTÓN ALUMINIO</t>
  </si>
  <si>
    <t>EXTENSOR DE ALUMINIO 30CM</t>
  </si>
  <si>
    <t>EXTENSOR DE ALUMINIO 60 CM</t>
  </si>
  <si>
    <t>BASE NIVELANTE CON ADAPTADOR</t>
  </si>
  <si>
    <t>NIVEL ESFÉRICO BASTON</t>
  </si>
  <si>
    <t>ESTUCHE GRANDE</t>
  </si>
  <si>
    <t>ESTUCHE PEQUEÑO PARA EQUIPOS GNSS</t>
  </si>
  <si>
    <t>TOTAL</t>
  </si>
  <si>
    <t xml:space="preserve">* Se recalculan los valores totales de cada item a partir del valor unitario cotizado, debido a que el cálculo en la cotización no corresponde.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</si>
</sst>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;[Red]\-&quot;$&quot;\ #,##0"/>
    <numFmt numFmtId="165" formatCode="&quot;$&quot;\ #,##0"/>
  </numFmts>
  <fonts count="9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4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0" fillId="0" borderId="1" xfId="0" applyBorder="1"/>
    <xf numFmtId="165" fontId="1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vertical="center"/>
    </xf>
    <xf numFmtId="0" fontId="2" fillId="0" borderId="1" xfId="0" applyFont="1" applyBorder="1"/>
    <xf numFmtId="164" fontId="2" fillId="0" borderId="0" xfId="0" applyNumberFormat="1" applyFont="1" applyAlignment="1">
      <alignment horizontal="left" wrapText="1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64" fontId="6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2" fillId="0" borderId="4" xfId="0" applyFont="1" applyBorder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"/>
  <sheetViews>
    <sheetView tabSelected="1" topLeftCell="A10" zoomScale="90" zoomScaleNormal="90" workbookViewId="0">
      <selection activeCell="A23" sqref="A23:XFD23"/>
    </sheetView>
  </sheetViews>
  <sheetFormatPr defaultColWidth="32.5703125" defaultRowHeight="12.75" outlineLevelCol="1"/>
  <cols>
    <col min="1" max="1" width="6.42578125" style="1" customWidth="1"/>
    <col min="2" max="2" width="27.5703125" style="1" customWidth="1"/>
    <col min="3" max="4" width="10.140625" style="2" customWidth="1"/>
    <col min="5" max="5" width="10.140625" style="2" customWidth="1" outlineLevel="1"/>
    <col min="6" max="6" width="12.42578125" style="2" customWidth="1" outlineLevel="1"/>
    <col min="7" max="7" width="13.28515625" style="2" customWidth="1"/>
    <col min="8" max="8" width="13.5703125" style="2" customWidth="1" outlineLevel="1"/>
    <col min="9" max="9" width="14.28515625" style="2" customWidth="1" outlineLevel="1"/>
    <col min="10" max="10" width="13.5703125" style="2" customWidth="1"/>
    <col min="11" max="12" width="13.5703125" style="2" customWidth="1" outlineLevel="1"/>
    <col min="13" max="13" width="13.5703125" style="2" customWidth="1"/>
    <col min="14" max="15" width="13.5703125" style="2" customWidth="1" outlineLevel="1"/>
    <col min="16" max="17" width="13.5703125" style="2" hidden="1" customWidth="1"/>
    <col min="18" max="18" width="13.7109375" style="2" customWidth="1"/>
    <col min="19" max="19" width="13.7109375" style="1" customWidth="1"/>
    <col min="20" max="16384" width="32.5703125" style="1"/>
  </cols>
  <sheetData>
    <row r="1" spans="1:19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19" ht="57.75" customHeight="1">
      <c r="B2" s="30" t="s">
        <v>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19" ht="41.25" customHeight="1">
      <c r="A3" s="16"/>
      <c r="B3" s="33"/>
      <c r="C3" s="33"/>
      <c r="D3" s="36" t="s">
        <v>2</v>
      </c>
      <c r="E3" s="37"/>
      <c r="F3" s="38"/>
      <c r="G3" s="33" t="s">
        <v>3</v>
      </c>
      <c r="H3" s="33"/>
      <c r="I3" s="33"/>
      <c r="J3" s="33" t="s">
        <v>4</v>
      </c>
      <c r="K3" s="33"/>
      <c r="L3" s="33"/>
      <c r="M3" s="36" t="s">
        <v>5</v>
      </c>
      <c r="N3" s="37"/>
      <c r="O3" s="38"/>
      <c r="P3" s="34" t="s">
        <v>6</v>
      </c>
      <c r="Q3" s="34" t="s">
        <v>7</v>
      </c>
      <c r="R3" s="29" t="s">
        <v>8</v>
      </c>
      <c r="S3" s="29" t="s">
        <v>7</v>
      </c>
    </row>
    <row r="4" spans="1:19" ht="39.7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12</v>
      </c>
      <c r="H4" s="3" t="s">
        <v>13</v>
      </c>
      <c r="I4" s="3" t="s">
        <v>14</v>
      </c>
      <c r="J4" s="3" t="s">
        <v>12</v>
      </c>
      <c r="K4" s="3" t="s">
        <v>13</v>
      </c>
      <c r="L4" s="3" t="s">
        <v>14</v>
      </c>
      <c r="M4" s="3" t="s">
        <v>12</v>
      </c>
      <c r="N4" s="3" t="s">
        <v>13</v>
      </c>
      <c r="O4" s="3" t="s">
        <v>14</v>
      </c>
      <c r="P4" s="34"/>
      <c r="Q4" s="34"/>
      <c r="R4" s="29"/>
      <c r="S4" s="29"/>
    </row>
    <row r="5" spans="1:19" ht="15" customHeight="1">
      <c r="A5" s="16">
        <v>1</v>
      </c>
      <c r="B5" s="13" t="s">
        <v>15</v>
      </c>
      <c r="C5" s="26">
        <v>10</v>
      </c>
      <c r="D5" s="14">
        <v>567000</v>
      </c>
      <c r="E5" s="14">
        <f>D5*0.19</f>
        <v>107730</v>
      </c>
      <c r="F5" s="14">
        <f>(D5+E5)*C5</f>
        <v>6747300</v>
      </c>
      <c r="G5" s="23">
        <v>688967</v>
      </c>
      <c r="H5" s="14">
        <f>G5*0.19</f>
        <v>130903.73</v>
      </c>
      <c r="I5" s="14">
        <f>(G5+H5)*C5</f>
        <v>8198707.2999999998</v>
      </c>
      <c r="J5" s="14">
        <v>420026</v>
      </c>
      <c r="K5" s="14">
        <f>J5*0.19</f>
        <v>79804.94</v>
      </c>
      <c r="L5" s="14">
        <f>(J5+K5)*C5</f>
        <v>4998309.4000000004</v>
      </c>
      <c r="M5" s="14">
        <v>360000</v>
      </c>
      <c r="N5" s="14">
        <f t="shared" ref="N5:N14" si="0">M5*0.19</f>
        <v>68400</v>
      </c>
      <c r="O5" s="14">
        <f t="shared" ref="O5:O14" si="1">(M5+N5)*C5</f>
        <v>4284000</v>
      </c>
      <c r="P5" s="20">
        <f>AVERAGE(D5,G5,J5,M5)</f>
        <v>508998.25</v>
      </c>
      <c r="Q5" s="20">
        <f>P5*1.19*C5</f>
        <v>6057079.1749999998</v>
      </c>
      <c r="R5" s="21">
        <f>MEDIAN(D5,G5,J5,M5)</f>
        <v>493513</v>
      </c>
      <c r="S5" s="21">
        <f>R5*1.19*C5</f>
        <v>5872804.6999999993</v>
      </c>
    </row>
    <row r="6" spans="1:19" ht="15" customHeight="1">
      <c r="A6" s="16">
        <v>2</v>
      </c>
      <c r="B6" s="13" t="s">
        <v>16</v>
      </c>
      <c r="C6" s="26">
        <v>10</v>
      </c>
      <c r="D6" s="14">
        <v>528000</v>
      </c>
      <c r="E6" s="14">
        <f t="shared" ref="E6:E14" si="2">D6*0.19</f>
        <v>100320</v>
      </c>
      <c r="F6" s="14">
        <f t="shared" ref="F6:F14" si="3">(D6+E6)*C6</f>
        <v>6283200</v>
      </c>
      <c r="G6" s="14">
        <v>380000</v>
      </c>
      <c r="H6" s="14">
        <f t="shared" ref="H6:H14" si="4">G6*0.19</f>
        <v>72200</v>
      </c>
      <c r="I6" s="14">
        <f t="shared" ref="I6:I14" si="5">(G6+H6)*C6</f>
        <v>4522000</v>
      </c>
      <c r="J6" s="14">
        <v>317768</v>
      </c>
      <c r="K6" s="14">
        <f t="shared" ref="K6:K14" si="6">J6*0.19</f>
        <v>60375.92</v>
      </c>
      <c r="L6" s="14">
        <f>(J6+K6)*C6</f>
        <v>3781439.1999999997</v>
      </c>
      <c r="M6" s="14">
        <v>260000</v>
      </c>
      <c r="N6" s="14">
        <f t="shared" si="0"/>
        <v>49400</v>
      </c>
      <c r="O6" s="14">
        <f t="shared" si="1"/>
        <v>3094000</v>
      </c>
      <c r="P6" s="20">
        <f t="shared" ref="P6:P14" si="7">AVERAGE(D6,G6,J6,M6)</f>
        <v>371442</v>
      </c>
      <c r="Q6" s="20">
        <f t="shared" ref="Q6:Q14" si="8">P6*1.19*C6</f>
        <v>4420159.8</v>
      </c>
      <c r="R6" s="21">
        <f t="shared" ref="R6:R14" si="9">MEDIAN(D6,G6,J6,M6)</f>
        <v>348884</v>
      </c>
      <c r="S6" s="21">
        <f t="shared" ref="S6:S14" si="10">R6*1.19*C6</f>
        <v>4151719.5999999996</v>
      </c>
    </row>
    <row r="7" spans="1:19" ht="15" customHeight="1">
      <c r="A7" s="16">
        <v>3</v>
      </c>
      <c r="B7" s="13" t="s">
        <v>17</v>
      </c>
      <c r="C7" s="26">
        <v>12</v>
      </c>
      <c r="D7" s="14">
        <v>496500</v>
      </c>
      <c r="E7" s="14">
        <f t="shared" si="2"/>
        <v>94335</v>
      </c>
      <c r="F7" s="14">
        <f t="shared" si="3"/>
        <v>7090020</v>
      </c>
      <c r="G7" s="14">
        <v>679500</v>
      </c>
      <c r="H7" s="14">
        <f t="shared" si="4"/>
        <v>129105</v>
      </c>
      <c r="I7" s="14">
        <f t="shared" si="5"/>
        <v>9703260</v>
      </c>
      <c r="J7" s="14">
        <v>272366</v>
      </c>
      <c r="K7" s="14">
        <f t="shared" si="6"/>
        <v>51749.54</v>
      </c>
      <c r="L7" s="14">
        <f>(J7+K7)*C7</f>
        <v>3889386.4799999995</v>
      </c>
      <c r="M7" s="14">
        <v>310000</v>
      </c>
      <c r="N7" s="14">
        <f t="shared" si="0"/>
        <v>58900</v>
      </c>
      <c r="O7" s="14">
        <f t="shared" si="1"/>
        <v>4426800</v>
      </c>
      <c r="P7" s="20">
        <f t="shared" si="7"/>
        <v>439591.5</v>
      </c>
      <c r="Q7" s="20">
        <f t="shared" si="8"/>
        <v>6277366.6199999992</v>
      </c>
      <c r="R7" s="21">
        <f t="shared" si="9"/>
        <v>403250</v>
      </c>
      <c r="S7" s="21">
        <f t="shared" si="10"/>
        <v>5758410</v>
      </c>
    </row>
    <row r="8" spans="1:19" ht="15" customHeight="1">
      <c r="A8" s="16">
        <v>4</v>
      </c>
      <c r="B8" s="13" t="s">
        <v>18</v>
      </c>
      <c r="C8" s="26">
        <v>12</v>
      </c>
      <c r="D8" s="14">
        <v>478500</v>
      </c>
      <c r="E8" s="14">
        <f t="shared" si="2"/>
        <v>90915</v>
      </c>
      <c r="F8" s="14">
        <f t="shared" si="3"/>
        <v>6832980</v>
      </c>
      <c r="G8" s="14">
        <v>290000</v>
      </c>
      <c r="H8" s="14">
        <f t="shared" si="4"/>
        <v>55100</v>
      </c>
      <c r="I8" s="14">
        <f t="shared" si="5"/>
        <v>4141200</v>
      </c>
      <c r="J8" s="23">
        <v>329000</v>
      </c>
      <c r="K8" s="14">
        <f t="shared" si="6"/>
        <v>62510</v>
      </c>
      <c r="L8" s="14">
        <f>(J8+K8)*C8</f>
        <v>4698120</v>
      </c>
      <c r="M8" s="14">
        <v>280000</v>
      </c>
      <c r="N8" s="14">
        <f t="shared" si="0"/>
        <v>53200</v>
      </c>
      <c r="O8" s="14">
        <f t="shared" si="1"/>
        <v>3998400</v>
      </c>
      <c r="P8" s="20">
        <f t="shared" si="7"/>
        <v>344375</v>
      </c>
      <c r="Q8" s="20">
        <f t="shared" si="8"/>
        <v>4917675</v>
      </c>
      <c r="R8" s="21">
        <f t="shared" si="9"/>
        <v>309500</v>
      </c>
      <c r="S8" s="21">
        <f t="shared" si="10"/>
        <v>4419660</v>
      </c>
    </row>
    <row r="9" spans="1:19" ht="15" customHeight="1">
      <c r="A9" s="16">
        <v>5</v>
      </c>
      <c r="B9" s="13" t="s">
        <v>19</v>
      </c>
      <c r="C9" s="26">
        <v>10</v>
      </c>
      <c r="D9" s="14">
        <v>70500</v>
      </c>
      <c r="E9" s="14">
        <f t="shared" si="2"/>
        <v>13395</v>
      </c>
      <c r="F9" s="14">
        <f t="shared" si="3"/>
        <v>838950</v>
      </c>
      <c r="G9" s="14">
        <v>59000</v>
      </c>
      <c r="H9" s="14">
        <f t="shared" si="4"/>
        <v>11210</v>
      </c>
      <c r="I9" s="14">
        <f t="shared" si="5"/>
        <v>702100</v>
      </c>
      <c r="J9" s="14">
        <v>491924</v>
      </c>
      <c r="K9" s="14">
        <f t="shared" si="6"/>
        <v>93465.56</v>
      </c>
      <c r="L9" s="14">
        <f t="shared" ref="L9:L14" si="11">(J9+K9)*C9</f>
        <v>5853895.6000000006</v>
      </c>
      <c r="M9" s="14">
        <v>90000</v>
      </c>
      <c r="N9" s="14">
        <f t="shared" si="0"/>
        <v>17100</v>
      </c>
      <c r="O9" s="14">
        <f t="shared" si="1"/>
        <v>1071000</v>
      </c>
      <c r="P9" s="20">
        <f t="shared" si="7"/>
        <v>177856</v>
      </c>
      <c r="Q9" s="20">
        <f t="shared" si="8"/>
        <v>2116486.4</v>
      </c>
      <c r="R9" s="21">
        <f t="shared" si="9"/>
        <v>80250</v>
      </c>
      <c r="S9" s="21">
        <f t="shared" si="10"/>
        <v>954975</v>
      </c>
    </row>
    <row r="10" spans="1:19" ht="15" customHeight="1">
      <c r="A10" s="16">
        <v>6</v>
      </c>
      <c r="B10" s="13" t="s">
        <v>20</v>
      </c>
      <c r="C10" s="4">
        <v>10</v>
      </c>
      <c r="D10" s="22">
        <v>138000</v>
      </c>
      <c r="E10" s="14">
        <f t="shared" si="2"/>
        <v>26220</v>
      </c>
      <c r="F10" s="14">
        <f t="shared" si="3"/>
        <v>1642200</v>
      </c>
      <c r="G10" s="14">
        <v>120000</v>
      </c>
      <c r="H10" s="14">
        <f t="shared" si="4"/>
        <v>22800</v>
      </c>
      <c r="I10" s="14">
        <f t="shared" si="5"/>
        <v>1428000</v>
      </c>
      <c r="J10" s="14">
        <v>491924</v>
      </c>
      <c r="K10" s="14">
        <f t="shared" si="6"/>
        <v>93465.56</v>
      </c>
      <c r="L10" s="14">
        <f t="shared" si="11"/>
        <v>5853895.6000000006</v>
      </c>
      <c r="M10" s="14">
        <v>140000</v>
      </c>
      <c r="N10" s="14">
        <f t="shared" si="0"/>
        <v>26600</v>
      </c>
      <c r="O10" s="14">
        <f t="shared" si="1"/>
        <v>1666000</v>
      </c>
      <c r="P10" s="20">
        <f t="shared" si="7"/>
        <v>222481</v>
      </c>
      <c r="Q10" s="20">
        <f t="shared" si="8"/>
        <v>2647523.9000000004</v>
      </c>
      <c r="R10" s="21">
        <f t="shared" si="9"/>
        <v>139000</v>
      </c>
      <c r="S10" s="21">
        <f t="shared" si="10"/>
        <v>1654100</v>
      </c>
    </row>
    <row r="11" spans="1:19" ht="15" customHeight="1">
      <c r="A11" s="16">
        <v>7</v>
      </c>
      <c r="B11" s="18" t="s">
        <v>21</v>
      </c>
      <c r="C11" s="19">
        <v>12</v>
      </c>
      <c r="D11" s="22">
        <v>547500</v>
      </c>
      <c r="E11" s="14">
        <f t="shared" si="2"/>
        <v>104025</v>
      </c>
      <c r="F11" s="14">
        <f t="shared" si="3"/>
        <v>7818300</v>
      </c>
      <c r="G11" s="14">
        <v>465000</v>
      </c>
      <c r="H11" s="14">
        <f t="shared" si="4"/>
        <v>88350</v>
      </c>
      <c r="I11" s="14">
        <f t="shared" si="5"/>
        <v>6640200</v>
      </c>
      <c r="J11" s="14">
        <v>449926</v>
      </c>
      <c r="K11" s="14">
        <f t="shared" si="6"/>
        <v>85485.94</v>
      </c>
      <c r="L11" s="14">
        <f t="shared" si="11"/>
        <v>6424943.2799999993</v>
      </c>
      <c r="M11" s="14">
        <v>485000</v>
      </c>
      <c r="N11" s="14">
        <f t="shared" si="0"/>
        <v>92150</v>
      </c>
      <c r="O11" s="14">
        <f t="shared" si="1"/>
        <v>6925800</v>
      </c>
      <c r="P11" s="20">
        <f t="shared" si="7"/>
        <v>486856.5</v>
      </c>
      <c r="Q11" s="20">
        <f t="shared" si="8"/>
        <v>6952310.8200000003</v>
      </c>
      <c r="R11" s="21">
        <f t="shared" si="9"/>
        <v>475000</v>
      </c>
      <c r="S11" s="21">
        <f t="shared" si="10"/>
        <v>6783000</v>
      </c>
    </row>
    <row r="12" spans="1:19" ht="15" customHeight="1">
      <c r="A12" s="16">
        <v>8</v>
      </c>
      <c r="B12" s="18" t="s">
        <v>22</v>
      </c>
      <c r="C12" s="19">
        <v>15</v>
      </c>
      <c r="D12" s="22">
        <v>33000</v>
      </c>
      <c r="E12" s="14">
        <f t="shared" si="2"/>
        <v>6270</v>
      </c>
      <c r="F12" s="14">
        <f t="shared" si="3"/>
        <v>589050</v>
      </c>
      <c r="G12" s="14">
        <v>29000</v>
      </c>
      <c r="H12" s="14">
        <f t="shared" si="4"/>
        <v>5510</v>
      </c>
      <c r="I12" s="14">
        <f t="shared" si="5"/>
        <v>517650</v>
      </c>
      <c r="J12" s="14">
        <v>80000</v>
      </c>
      <c r="K12" s="14">
        <f t="shared" si="6"/>
        <v>15200</v>
      </c>
      <c r="L12" s="14">
        <f t="shared" si="11"/>
        <v>1428000</v>
      </c>
      <c r="M12" s="14">
        <v>60000</v>
      </c>
      <c r="N12" s="14">
        <f t="shared" si="0"/>
        <v>11400</v>
      </c>
      <c r="O12" s="14">
        <f t="shared" si="1"/>
        <v>1071000</v>
      </c>
      <c r="P12" s="20">
        <f t="shared" si="7"/>
        <v>50500</v>
      </c>
      <c r="Q12" s="20">
        <f t="shared" si="8"/>
        <v>901425</v>
      </c>
      <c r="R12" s="21">
        <f t="shared" si="9"/>
        <v>46500</v>
      </c>
      <c r="S12" s="21">
        <f t="shared" si="10"/>
        <v>830025</v>
      </c>
    </row>
    <row r="13" spans="1:19" ht="15" customHeight="1">
      <c r="A13" s="16">
        <v>9</v>
      </c>
      <c r="B13" s="13" t="s">
        <v>23</v>
      </c>
      <c r="C13" s="4">
        <v>12</v>
      </c>
      <c r="D13" s="22">
        <v>270000</v>
      </c>
      <c r="E13" s="14">
        <f t="shared" si="2"/>
        <v>51300</v>
      </c>
      <c r="F13" s="14">
        <f t="shared" si="3"/>
        <v>3855600</v>
      </c>
      <c r="G13" s="14">
        <v>150000</v>
      </c>
      <c r="H13" s="14">
        <f t="shared" si="4"/>
        <v>28500</v>
      </c>
      <c r="I13" s="14">
        <f t="shared" si="5"/>
        <v>2142000</v>
      </c>
      <c r="J13" s="14">
        <v>299276</v>
      </c>
      <c r="K13" s="14">
        <f t="shared" si="6"/>
        <v>56862.44</v>
      </c>
      <c r="L13" s="14">
        <f t="shared" si="11"/>
        <v>4273661.28</v>
      </c>
      <c r="M13" s="14">
        <v>140000</v>
      </c>
      <c r="N13" s="14">
        <f t="shared" si="0"/>
        <v>26600</v>
      </c>
      <c r="O13" s="14">
        <f t="shared" si="1"/>
        <v>1999200</v>
      </c>
      <c r="P13" s="20">
        <f t="shared" si="7"/>
        <v>214819</v>
      </c>
      <c r="Q13" s="20">
        <f t="shared" si="8"/>
        <v>3067615.32</v>
      </c>
      <c r="R13" s="21">
        <f t="shared" si="9"/>
        <v>210000</v>
      </c>
      <c r="S13" s="21">
        <f t="shared" si="10"/>
        <v>2998800</v>
      </c>
    </row>
    <row r="14" spans="1:19" ht="15" customHeight="1">
      <c r="A14" s="16">
        <v>10</v>
      </c>
      <c r="B14" s="13" t="s">
        <v>24</v>
      </c>
      <c r="C14" s="4">
        <v>12</v>
      </c>
      <c r="D14" s="22">
        <v>195000</v>
      </c>
      <c r="E14" s="14">
        <f t="shared" si="2"/>
        <v>37050</v>
      </c>
      <c r="F14" s="14">
        <f t="shared" si="3"/>
        <v>2784600</v>
      </c>
      <c r="G14" s="14">
        <v>240000</v>
      </c>
      <c r="H14" s="14">
        <f t="shared" si="4"/>
        <v>45600</v>
      </c>
      <c r="I14" s="14">
        <f t="shared" si="5"/>
        <v>3427200</v>
      </c>
      <c r="J14" s="14">
        <v>160000</v>
      </c>
      <c r="K14" s="14">
        <f t="shared" si="6"/>
        <v>30400</v>
      </c>
      <c r="L14" s="14">
        <f t="shared" si="11"/>
        <v>2284800</v>
      </c>
      <c r="M14" s="14">
        <v>130000</v>
      </c>
      <c r="N14" s="14">
        <f t="shared" si="0"/>
        <v>24700</v>
      </c>
      <c r="O14" s="14">
        <f t="shared" si="1"/>
        <v>1856400</v>
      </c>
      <c r="P14" s="20">
        <f t="shared" si="7"/>
        <v>181250</v>
      </c>
      <c r="Q14" s="20">
        <f t="shared" si="8"/>
        <v>2588250</v>
      </c>
      <c r="R14" s="21">
        <f t="shared" si="9"/>
        <v>177500</v>
      </c>
      <c r="S14" s="21">
        <f t="shared" si="10"/>
        <v>2534700</v>
      </c>
    </row>
    <row r="15" spans="1:19" ht="15" customHeight="1">
      <c r="A15" s="16"/>
      <c r="B15" s="6" t="s">
        <v>25</v>
      </c>
      <c r="C15" s="7"/>
      <c r="D15" s="15"/>
      <c r="E15" s="15"/>
      <c r="F15" s="15">
        <f>SUM(F5:F14)</f>
        <v>44482200</v>
      </c>
      <c r="G15" s="8"/>
      <c r="H15" s="8"/>
      <c r="I15" s="8">
        <f>SUM(I5:I14)</f>
        <v>41422317.299999997</v>
      </c>
      <c r="J15" s="8"/>
      <c r="K15" s="8"/>
      <c r="L15" s="25">
        <f>SUM(L5:L14)</f>
        <v>43486450.840000004</v>
      </c>
      <c r="M15" s="8"/>
      <c r="N15" s="8"/>
      <c r="O15" s="25">
        <f>SUM(O5:O14)</f>
        <v>30392600</v>
      </c>
      <c r="P15" s="5"/>
      <c r="Q15" s="8">
        <f>SUM(Q5:Q14)</f>
        <v>39945892.034999996</v>
      </c>
      <c r="R15" s="5"/>
      <c r="S15" s="8">
        <f>SUM(S5:S14)</f>
        <v>35958194.299999997</v>
      </c>
    </row>
    <row r="16" spans="1:19" ht="29.25" customHeight="1">
      <c r="A16" s="27" t="s">
        <v>26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12"/>
      <c r="N16" s="12"/>
      <c r="O16" s="17"/>
      <c r="P16" s="9"/>
    </row>
    <row r="17" spans="1:19" ht="30" customHeight="1"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12"/>
      <c r="N17" s="12"/>
      <c r="O17" s="12"/>
      <c r="P17" s="11"/>
      <c r="Q17" s="9"/>
    </row>
    <row r="18" spans="1:19">
      <c r="N18" s="24"/>
    </row>
    <row r="19" spans="1:19">
      <c r="C19" s="10"/>
      <c r="D19" s="10"/>
      <c r="E19" s="10"/>
      <c r="F19" s="10"/>
      <c r="N19" s="24"/>
    </row>
    <row r="20" spans="1:19">
      <c r="N20" s="24"/>
    </row>
    <row r="21" spans="1:19">
      <c r="N21" s="24"/>
    </row>
    <row r="22" spans="1:19">
      <c r="N22" s="24"/>
    </row>
    <row r="23" spans="1:19" ht="41.25" customHeight="1">
      <c r="A23" s="16"/>
      <c r="B23" s="33"/>
      <c r="C23" s="33"/>
      <c r="D23" s="36" t="s">
        <v>2</v>
      </c>
      <c r="E23" s="37"/>
      <c r="F23" s="38"/>
      <c r="G23" s="33" t="s">
        <v>3</v>
      </c>
      <c r="H23" s="33"/>
      <c r="I23" s="33"/>
      <c r="J23" s="33" t="s">
        <v>4</v>
      </c>
      <c r="K23" s="33"/>
      <c r="L23" s="33"/>
      <c r="M23" s="36" t="s">
        <v>5</v>
      </c>
      <c r="N23" s="37"/>
      <c r="O23" s="38"/>
      <c r="P23" s="34" t="s">
        <v>6</v>
      </c>
      <c r="Q23" s="34" t="s">
        <v>7</v>
      </c>
      <c r="R23" s="29" t="s">
        <v>8</v>
      </c>
      <c r="S23" s="29" t="s">
        <v>7</v>
      </c>
    </row>
    <row r="24" spans="1:19" ht="38.25">
      <c r="A24" s="3" t="s">
        <v>9</v>
      </c>
      <c r="B24" s="3" t="s">
        <v>10</v>
      </c>
      <c r="C24" s="3" t="s">
        <v>11</v>
      </c>
      <c r="D24" s="3" t="s">
        <v>12</v>
      </c>
      <c r="E24" s="3" t="s">
        <v>13</v>
      </c>
      <c r="F24" s="3" t="s">
        <v>14</v>
      </c>
      <c r="G24" s="3" t="s">
        <v>12</v>
      </c>
      <c r="H24" s="3" t="s">
        <v>13</v>
      </c>
      <c r="I24" s="3" t="s">
        <v>14</v>
      </c>
      <c r="J24" s="3" t="s">
        <v>12</v>
      </c>
      <c r="K24" s="3" t="s">
        <v>13</v>
      </c>
      <c r="L24" s="3" t="s">
        <v>14</v>
      </c>
      <c r="M24" s="3" t="s">
        <v>12</v>
      </c>
      <c r="N24" s="3" t="s">
        <v>13</v>
      </c>
      <c r="O24" s="3" t="s">
        <v>14</v>
      </c>
      <c r="P24" s="34"/>
      <c r="Q24" s="34"/>
      <c r="R24" s="29"/>
      <c r="S24" s="29"/>
    </row>
    <row r="25" spans="1:19" ht="15" customHeight="1">
      <c r="A25" s="16">
        <v>1</v>
      </c>
      <c r="B25" s="13" t="s">
        <v>15</v>
      </c>
      <c r="C25" s="26">
        <v>9</v>
      </c>
      <c r="D25" s="14">
        <v>567000</v>
      </c>
      <c r="E25" s="14">
        <f>D25*0.19</f>
        <v>107730</v>
      </c>
      <c r="F25" s="14">
        <f>(D25+E25)*C25</f>
        <v>6072570</v>
      </c>
      <c r="G25" s="23">
        <v>688967</v>
      </c>
      <c r="H25" s="14">
        <f>G25*0.19</f>
        <v>130903.73</v>
      </c>
      <c r="I25" s="14">
        <f>(G25+H25)*C25</f>
        <v>7378836.5700000003</v>
      </c>
      <c r="J25" s="14">
        <v>420026</v>
      </c>
      <c r="K25" s="14">
        <f>J25*0.19</f>
        <v>79804.94</v>
      </c>
      <c r="L25" s="14">
        <f>(J25+K25)*C25</f>
        <v>4498478.46</v>
      </c>
      <c r="M25" s="14">
        <v>360000</v>
      </c>
      <c r="N25" s="14">
        <f t="shared" ref="N25:N34" si="12">M25*0.19</f>
        <v>68400</v>
      </c>
      <c r="O25" s="14">
        <f t="shared" ref="O25:O34" si="13">(M25+N25)*C25</f>
        <v>3855600</v>
      </c>
      <c r="P25" s="20">
        <f>AVERAGE(D25,G25,J25,M25)</f>
        <v>508998.25</v>
      </c>
      <c r="Q25" s="20">
        <f>P25*1.19*C25</f>
        <v>5451371.2575000003</v>
      </c>
      <c r="R25" s="21">
        <f>MEDIAN(D25,G25,J25,M25)</f>
        <v>493513</v>
      </c>
      <c r="S25" s="21">
        <f>R25*1.19*C25</f>
        <v>5285524.2299999995</v>
      </c>
    </row>
    <row r="26" spans="1:19" ht="15">
      <c r="A26" s="16">
        <v>2</v>
      </c>
      <c r="B26" s="13" t="s">
        <v>16</v>
      </c>
      <c r="C26" s="26">
        <v>9</v>
      </c>
      <c r="D26" s="14">
        <v>528000</v>
      </c>
      <c r="E26" s="14">
        <f t="shared" ref="E26:E34" si="14">D26*0.19</f>
        <v>100320</v>
      </c>
      <c r="F26" s="14">
        <f t="shared" ref="F26:F34" si="15">(D26+E26)*C26</f>
        <v>5654880</v>
      </c>
      <c r="G26" s="14">
        <v>380000</v>
      </c>
      <c r="H26" s="14">
        <f t="shared" ref="H26:H34" si="16">G26*0.19</f>
        <v>72200</v>
      </c>
      <c r="I26" s="14">
        <f t="shared" ref="I26:I34" si="17">(G26+H26)*C26</f>
        <v>4069800</v>
      </c>
      <c r="J26" s="14">
        <v>317768</v>
      </c>
      <c r="K26" s="14">
        <f t="shared" ref="K26:K34" si="18">J26*0.19</f>
        <v>60375.92</v>
      </c>
      <c r="L26" s="14">
        <f>(J26+K26)*C26</f>
        <v>3403295.28</v>
      </c>
      <c r="M26" s="14">
        <v>260000</v>
      </c>
      <c r="N26" s="14">
        <f t="shared" si="12"/>
        <v>49400</v>
      </c>
      <c r="O26" s="14">
        <f t="shared" si="13"/>
        <v>2784600</v>
      </c>
      <c r="P26" s="20">
        <f t="shared" ref="P26:P34" si="19">AVERAGE(D26,G26,J26,M26)</f>
        <v>371442</v>
      </c>
      <c r="Q26" s="20">
        <f t="shared" ref="Q26:Q34" si="20">P26*1.19*C26</f>
        <v>3978143.82</v>
      </c>
      <c r="R26" s="21">
        <f t="shared" ref="R26:R34" si="21">MEDIAN(D26,G26,J26,M26)</f>
        <v>348884</v>
      </c>
      <c r="S26" s="21">
        <f t="shared" ref="S26:S34" si="22">R26*1.19*C26</f>
        <v>3736547.6399999997</v>
      </c>
    </row>
    <row r="27" spans="1:19" ht="15">
      <c r="A27" s="16">
        <v>3</v>
      </c>
      <c r="B27" s="13" t="s">
        <v>17</v>
      </c>
      <c r="C27" s="26">
        <v>0</v>
      </c>
      <c r="D27" s="14">
        <v>496500</v>
      </c>
      <c r="E27" s="14">
        <f t="shared" si="14"/>
        <v>94335</v>
      </c>
      <c r="F27" s="14">
        <f t="shared" si="15"/>
        <v>0</v>
      </c>
      <c r="G27" s="14">
        <v>679500</v>
      </c>
      <c r="H27" s="14">
        <f t="shared" si="16"/>
        <v>129105</v>
      </c>
      <c r="I27" s="14">
        <f t="shared" si="17"/>
        <v>0</v>
      </c>
      <c r="J27" s="14">
        <v>272366</v>
      </c>
      <c r="K27" s="14">
        <f t="shared" si="18"/>
        <v>51749.54</v>
      </c>
      <c r="L27" s="14">
        <f>(J27+K27)*C27</f>
        <v>0</v>
      </c>
      <c r="M27" s="14">
        <v>310000</v>
      </c>
      <c r="N27" s="14">
        <f t="shared" si="12"/>
        <v>58900</v>
      </c>
      <c r="O27" s="14">
        <f t="shared" si="13"/>
        <v>0</v>
      </c>
      <c r="P27" s="20">
        <f t="shared" si="19"/>
        <v>439591.5</v>
      </c>
      <c r="Q27" s="20">
        <f t="shared" si="20"/>
        <v>0</v>
      </c>
      <c r="R27" s="21">
        <f t="shared" si="21"/>
        <v>403250</v>
      </c>
      <c r="S27" s="21">
        <f t="shared" si="22"/>
        <v>0</v>
      </c>
    </row>
    <row r="28" spans="1:19" ht="15">
      <c r="A28" s="16">
        <v>4</v>
      </c>
      <c r="B28" s="13" t="s">
        <v>18</v>
      </c>
      <c r="C28" s="26">
        <v>6</v>
      </c>
      <c r="D28" s="14">
        <v>478500</v>
      </c>
      <c r="E28" s="14">
        <f t="shared" si="14"/>
        <v>90915</v>
      </c>
      <c r="F28" s="14">
        <f t="shared" si="15"/>
        <v>3416490</v>
      </c>
      <c r="G28" s="14">
        <v>290000</v>
      </c>
      <c r="H28" s="14">
        <f t="shared" si="16"/>
        <v>55100</v>
      </c>
      <c r="I28" s="14">
        <f t="shared" si="17"/>
        <v>2070600</v>
      </c>
      <c r="J28" s="23">
        <v>329000</v>
      </c>
      <c r="K28" s="14">
        <f t="shared" si="18"/>
        <v>62510</v>
      </c>
      <c r="L28" s="14">
        <f>(J28+K28)*C28</f>
        <v>2349060</v>
      </c>
      <c r="M28" s="14">
        <v>280000</v>
      </c>
      <c r="N28" s="14">
        <f t="shared" si="12"/>
        <v>53200</v>
      </c>
      <c r="O28" s="14">
        <f t="shared" si="13"/>
        <v>1999200</v>
      </c>
      <c r="P28" s="20">
        <f t="shared" si="19"/>
        <v>344375</v>
      </c>
      <c r="Q28" s="20">
        <f t="shared" si="20"/>
        <v>2458837.5</v>
      </c>
      <c r="R28" s="21">
        <f t="shared" si="21"/>
        <v>309500</v>
      </c>
      <c r="S28" s="21">
        <f t="shared" si="22"/>
        <v>2209830</v>
      </c>
    </row>
    <row r="29" spans="1:19" ht="15">
      <c r="A29" s="16">
        <v>5</v>
      </c>
      <c r="B29" s="13" t="s">
        <v>19</v>
      </c>
      <c r="C29" s="26">
        <v>9</v>
      </c>
      <c r="D29" s="14">
        <v>70500</v>
      </c>
      <c r="E29" s="14">
        <f t="shared" si="14"/>
        <v>13395</v>
      </c>
      <c r="F29" s="14">
        <f t="shared" si="15"/>
        <v>755055</v>
      </c>
      <c r="G29" s="14">
        <v>59000</v>
      </c>
      <c r="H29" s="14">
        <f t="shared" si="16"/>
        <v>11210</v>
      </c>
      <c r="I29" s="14">
        <f t="shared" si="17"/>
        <v>631890</v>
      </c>
      <c r="J29" s="14">
        <v>491924</v>
      </c>
      <c r="K29" s="14">
        <f t="shared" si="18"/>
        <v>93465.56</v>
      </c>
      <c r="L29" s="14">
        <f t="shared" ref="L29:L34" si="23">(J29+K29)*C29</f>
        <v>5268506.040000001</v>
      </c>
      <c r="M29" s="14">
        <v>90000</v>
      </c>
      <c r="N29" s="14">
        <f t="shared" si="12"/>
        <v>17100</v>
      </c>
      <c r="O29" s="14">
        <f t="shared" si="13"/>
        <v>963900</v>
      </c>
      <c r="P29" s="20">
        <f t="shared" si="19"/>
        <v>177856</v>
      </c>
      <c r="Q29" s="20">
        <f t="shared" si="20"/>
        <v>1904837.7599999998</v>
      </c>
      <c r="R29" s="21">
        <f t="shared" si="21"/>
        <v>80250</v>
      </c>
      <c r="S29" s="21">
        <f t="shared" si="22"/>
        <v>859477.5</v>
      </c>
    </row>
    <row r="30" spans="1:19" ht="15">
      <c r="A30" s="16">
        <v>6</v>
      </c>
      <c r="B30" s="13" t="s">
        <v>20</v>
      </c>
      <c r="C30" s="4">
        <v>10</v>
      </c>
      <c r="D30" s="22">
        <v>138000</v>
      </c>
      <c r="E30" s="14">
        <f t="shared" si="14"/>
        <v>26220</v>
      </c>
      <c r="F30" s="14">
        <f t="shared" si="15"/>
        <v>1642200</v>
      </c>
      <c r="G30" s="14">
        <v>120000</v>
      </c>
      <c r="H30" s="14">
        <f t="shared" si="16"/>
        <v>22800</v>
      </c>
      <c r="I30" s="14">
        <f t="shared" si="17"/>
        <v>1428000</v>
      </c>
      <c r="J30" s="14">
        <v>491924</v>
      </c>
      <c r="K30" s="14">
        <f t="shared" si="18"/>
        <v>93465.56</v>
      </c>
      <c r="L30" s="14">
        <f t="shared" si="23"/>
        <v>5853895.6000000006</v>
      </c>
      <c r="M30" s="14">
        <v>140000</v>
      </c>
      <c r="N30" s="14">
        <f t="shared" si="12"/>
        <v>26600</v>
      </c>
      <c r="O30" s="14">
        <f t="shared" si="13"/>
        <v>1666000</v>
      </c>
      <c r="P30" s="20">
        <f t="shared" si="19"/>
        <v>222481</v>
      </c>
      <c r="Q30" s="20">
        <f t="shared" si="20"/>
        <v>2647523.9000000004</v>
      </c>
      <c r="R30" s="21">
        <f t="shared" si="21"/>
        <v>139000</v>
      </c>
      <c r="S30" s="21">
        <f t="shared" si="22"/>
        <v>1654100</v>
      </c>
    </row>
    <row r="31" spans="1:19" ht="15">
      <c r="A31" s="16">
        <v>7</v>
      </c>
      <c r="B31" s="18" t="s">
        <v>21</v>
      </c>
      <c r="C31" s="19">
        <v>12</v>
      </c>
      <c r="D31" s="22">
        <v>547500</v>
      </c>
      <c r="E31" s="14">
        <f t="shared" si="14"/>
        <v>104025</v>
      </c>
      <c r="F31" s="14">
        <f t="shared" si="15"/>
        <v>7818300</v>
      </c>
      <c r="G31" s="14">
        <v>465000</v>
      </c>
      <c r="H31" s="14">
        <f t="shared" si="16"/>
        <v>88350</v>
      </c>
      <c r="I31" s="14">
        <f t="shared" si="17"/>
        <v>6640200</v>
      </c>
      <c r="J31" s="14">
        <v>449926</v>
      </c>
      <c r="K31" s="14">
        <f t="shared" si="18"/>
        <v>85485.94</v>
      </c>
      <c r="L31" s="14">
        <f t="shared" si="23"/>
        <v>6424943.2799999993</v>
      </c>
      <c r="M31" s="14">
        <v>485000</v>
      </c>
      <c r="N31" s="14">
        <f t="shared" si="12"/>
        <v>92150</v>
      </c>
      <c r="O31" s="14">
        <f t="shared" si="13"/>
        <v>6925800</v>
      </c>
      <c r="P31" s="20">
        <f t="shared" si="19"/>
        <v>486856.5</v>
      </c>
      <c r="Q31" s="20">
        <f t="shared" si="20"/>
        <v>6952310.8200000003</v>
      </c>
      <c r="R31" s="21">
        <f t="shared" si="21"/>
        <v>475000</v>
      </c>
      <c r="S31" s="21">
        <f t="shared" si="22"/>
        <v>6783000</v>
      </c>
    </row>
    <row r="32" spans="1:19" ht="15">
      <c r="A32" s="16">
        <v>8</v>
      </c>
      <c r="B32" s="18" t="s">
        <v>22</v>
      </c>
      <c r="C32" s="19">
        <v>15</v>
      </c>
      <c r="D32" s="22">
        <v>33000</v>
      </c>
      <c r="E32" s="14">
        <f t="shared" si="14"/>
        <v>6270</v>
      </c>
      <c r="F32" s="14">
        <f t="shared" si="15"/>
        <v>589050</v>
      </c>
      <c r="G32" s="14">
        <v>29000</v>
      </c>
      <c r="H32" s="14">
        <f t="shared" si="16"/>
        <v>5510</v>
      </c>
      <c r="I32" s="14">
        <f t="shared" si="17"/>
        <v>517650</v>
      </c>
      <c r="J32" s="14">
        <v>80000</v>
      </c>
      <c r="K32" s="14">
        <f t="shared" si="18"/>
        <v>15200</v>
      </c>
      <c r="L32" s="14">
        <f t="shared" si="23"/>
        <v>1428000</v>
      </c>
      <c r="M32" s="14">
        <v>60000</v>
      </c>
      <c r="N32" s="14">
        <f t="shared" si="12"/>
        <v>11400</v>
      </c>
      <c r="O32" s="14">
        <f t="shared" si="13"/>
        <v>1071000</v>
      </c>
      <c r="P32" s="20">
        <f t="shared" si="19"/>
        <v>50500</v>
      </c>
      <c r="Q32" s="20">
        <f t="shared" si="20"/>
        <v>901425</v>
      </c>
      <c r="R32" s="21">
        <f t="shared" si="21"/>
        <v>46500</v>
      </c>
      <c r="S32" s="21">
        <f t="shared" si="22"/>
        <v>830025</v>
      </c>
    </row>
    <row r="33" spans="1:19" ht="15">
      <c r="A33" s="16">
        <v>9</v>
      </c>
      <c r="B33" s="13" t="s">
        <v>23</v>
      </c>
      <c r="C33" s="4">
        <v>12</v>
      </c>
      <c r="D33" s="22">
        <v>270000</v>
      </c>
      <c r="E33" s="14">
        <f t="shared" si="14"/>
        <v>51300</v>
      </c>
      <c r="F33" s="14">
        <f t="shared" si="15"/>
        <v>3855600</v>
      </c>
      <c r="G33" s="14">
        <v>150000</v>
      </c>
      <c r="H33" s="14">
        <f t="shared" si="16"/>
        <v>28500</v>
      </c>
      <c r="I33" s="14">
        <f t="shared" si="17"/>
        <v>2142000</v>
      </c>
      <c r="J33" s="14">
        <v>299276</v>
      </c>
      <c r="K33" s="14">
        <f t="shared" si="18"/>
        <v>56862.44</v>
      </c>
      <c r="L33" s="14">
        <f t="shared" si="23"/>
        <v>4273661.28</v>
      </c>
      <c r="M33" s="14">
        <v>140000</v>
      </c>
      <c r="N33" s="14">
        <f t="shared" si="12"/>
        <v>26600</v>
      </c>
      <c r="O33" s="14">
        <f t="shared" si="13"/>
        <v>1999200</v>
      </c>
      <c r="P33" s="20">
        <f t="shared" si="19"/>
        <v>214819</v>
      </c>
      <c r="Q33" s="20">
        <f t="shared" si="20"/>
        <v>3067615.32</v>
      </c>
      <c r="R33" s="21">
        <f t="shared" si="21"/>
        <v>210000</v>
      </c>
      <c r="S33" s="21">
        <f t="shared" si="22"/>
        <v>2998800</v>
      </c>
    </row>
    <row r="34" spans="1:19" ht="15">
      <c r="A34" s="16">
        <v>10</v>
      </c>
      <c r="B34" s="13" t="s">
        <v>24</v>
      </c>
      <c r="C34" s="4">
        <v>12</v>
      </c>
      <c r="D34" s="22">
        <v>195000</v>
      </c>
      <c r="E34" s="14">
        <f t="shared" si="14"/>
        <v>37050</v>
      </c>
      <c r="F34" s="14">
        <f t="shared" si="15"/>
        <v>2784600</v>
      </c>
      <c r="G34" s="14">
        <v>240000</v>
      </c>
      <c r="H34" s="14">
        <f t="shared" si="16"/>
        <v>45600</v>
      </c>
      <c r="I34" s="14">
        <f t="shared" si="17"/>
        <v>3427200</v>
      </c>
      <c r="J34" s="14">
        <v>160000</v>
      </c>
      <c r="K34" s="14">
        <f t="shared" si="18"/>
        <v>30400</v>
      </c>
      <c r="L34" s="14">
        <f t="shared" si="23"/>
        <v>2284800</v>
      </c>
      <c r="M34" s="14">
        <v>130000</v>
      </c>
      <c r="N34" s="14">
        <f t="shared" si="12"/>
        <v>24700</v>
      </c>
      <c r="O34" s="14">
        <f t="shared" si="13"/>
        <v>1856400</v>
      </c>
      <c r="P34" s="20">
        <f t="shared" si="19"/>
        <v>181250</v>
      </c>
      <c r="Q34" s="20">
        <f t="shared" si="20"/>
        <v>2588250</v>
      </c>
      <c r="R34" s="21">
        <f t="shared" si="21"/>
        <v>177500</v>
      </c>
      <c r="S34" s="21">
        <f t="shared" si="22"/>
        <v>2534700</v>
      </c>
    </row>
    <row r="35" spans="1:19">
      <c r="A35" s="16"/>
      <c r="B35" s="6" t="s">
        <v>25</v>
      </c>
      <c r="C35" s="7"/>
      <c r="D35" s="15"/>
      <c r="E35" s="15"/>
      <c r="F35" s="15">
        <f>SUM(F25:F34)</f>
        <v>32588745</v>
      </c>
      <c r="G35" s="8"/>
      <c r="H35" s="8"/>
      <c r="I35" s="8">
        <f>SUM(I25:I34)</f>
        <v>28306176.57</v>
      </c>
      <c r="J35" s="8"/>
      <c r="K35" s="8"/>
      <c r="L35" s="25">
        <f>SUM(L25:L34)</f>
        <v>35784639.940000005</v>
      </c>
      <c r="M35" s="8"/>
      <c r="N35" s="8"/>
      <c r="O35" s="25">
        <f>SUM(O25:O34)</f>
        <v>23121700</v>
      </c>
      <c r="P35" s="5"/>
      <c r="Q35" s="8">
        <f>SUM(Q25:Q34)</f>
        <v>29950315.377500001</v>
      </c>
      <c r="R35" s="5"/>
      <c r="S35" s="8">
        <f>SUM(S25:S34)</f>
        <v>26892004.369999997</v>
      </c>
    </row>
    <row r="36" spans="1:19">
      <c r="A36" s="27" t="s">
        <v>26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12"/>
      <c r="N36" s="12"/>
      <c r="O36" s="17"/>
      <c r="P36" s="9"/>
    </row>
  </sheetData>
  <mergeCells count="21">
    <mergeCell ref="P23:P24"/>
    <mergeCell ref="Q23:Q24"/>
    <mergeCell ref="R23:R24"/>
    <mergeCell ref="S23:S24"/>
    <mergeCell ref="B23:C23"/>
    <mergeCell ref="D23:F23"/>
    <mergeCell ref="G23:I23"/>
    <mergeCell ref="J23:L23"/>
    <mergeCell ref="M23:O23"/>
    <mergeCell ref="B17:L17"/>
    <mergeCell ref="G3:I3"/>
    <mergeCell ref="J3:L3"/>
    <mergeCell ref="P3:P4"/>
    <mergeCell ref="D3:F3"/>
    <mergeCell ref="M3:O3"/>
    <mergeCell ref="R3:R4"/>
    <mergeCell ref="S3:S4"/>
    <mergeCell ref="B2:S2"/>
    <mergeCell ref="B1:S1"/>
    <mergeCell ref="B3:C3"/>
    <mergeCell ref="Q3:Q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HP Inc.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Pamela del Pilar Mayorga Ramos</dc:creator>
  <cp:keywords/>
  <dc:description/>
  <cp:lastModifiedBy>Usuario invitado</cp:lastModifiedBy>
  <cp:revision/>
  <dcterms:created xsi:type="dcterms:W3CDTF">2020-08-06T14:29:01Z</dcterms:created>
  <dcterms:modified xsi:type="dcterms:W3CDTF">2022-07-27T02:22:14Z</dcterms:modified>
  <cp:category/>
  <cp:contentStatus/>
</cp:coreProperties>
</file>