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5480" windowHeight="7680"/>
  </bookViews>
  <sheets>
    <sheet name="papeleria" sheetId="2" r:id="rId1"/>
  </sheets>
  <calcPr calcId="152511"/>
</workbook>
</file>

<file path=xl/calcChain.xml><?xml version="1.0" encoding="utf-8"?>
<calcChain xmlns="http://schemas.openxmlformats.org/spreadsheetml/2006/main">
  <c r="I3" i="2" l="1"/>
  <c r="M3" i="2" l="1"/>
  <c r="N3" i="2" s="1"/>
  <c r="O3" i="2" s="1"/>
  <c r="M4" i="2"/>
  <c r="N4" i="2" s="1"/>
  <c r="O4" i="2" s="1"/>
  <c r="M5" i="2"/>
  <c r="N5" i="2" s="1"/>
  <c r="O5" i="2" s="1"/>
  <c r="M6" i="2"/>
  <c r="N6" i="2" s="1"/>
  <c r="O6" i="2" s="1"/>
  <c r="M7" i="2"/>
  <c r="N7" i="2" s="1"/>
  <c r="O7" i="2" s="1"/>
  <c r="M8" i="2"/>
  <c r="N8" i="2" s="1"/>
  <c r="O8" i="2" s="1"/>
  <c r="M9" i="2"/>
  <c r="N9" i="2" s="1"/>
  <c r="O9" i="2" s="1"/>
  <c r="M10" i="2"/>
  <c r="N10" i="2" s="1"/>
  <c r="O10" i="2" s="1"/>
  <c r="M11" i="2"/>
  <c r="N11" i="2" s="1"/>
  <c r="O11" i="2" s="1"/>
  <c r="M12" i="2"/>
  <c r="N12" i="2" s="1"/>
  <c r="O12" i="2" s="1"/>
  <c r="M13" i="2"/>
  <c r="N13" i="2" s="1"/>
  <c r="O13" i="2" s="1"/>
  <c r="M14" i="2"/>
  <c r="N14" i="2" s="1"/>
  <c r="O14" i="2" s="1"/>
  <c r="M15" i="2"/>
  <c r="N15" i="2" s="1"/>
  <c r="O15" i="2" s="1"/>
  <c r="M16" i="2"/>
  <c r="N16" i="2" s="1"/>
  <c r="O16" i="2" s="1"/>
  <c r="M17" i="2"/>
  <c r="N17" i="2" s="1"/>
  <c r="O17" i="2" s="1"/>
  <c r="M18" i="2"/>
  <c r="N18" i="2" s="1"/>
  <c r="O18" i="2" s="1"/>
  <c r="M19" i="2"/>
  <c r="N19" i="2" s="1"/>
  <c r="O19" i="2" s="1"/>
  <c r="M20" i="2"/>
  <c r="N20" i="2" s="1"/>
  <c r="O20" i="2" s="1"/>
  <c r="M21" i="2"/>
  <c r="N21" i="2" s="1"/>
  <c r="O21" i="2" s="1"/>
  <c r="M22" i="2"/>
  <c r="N22" i="2" s="1"/>
  <c r="O22" i="2" s="1"/>
  <c r="M23" i="2"/>
  <c r="N23" i="2" s="1"/>
  <c r="O23" i="2" s="1"/>
  <c r="M24" i="2"/>
  <c r="N24" i="2" s="1"/>
  <c r="O24" i="2" s="1"/>
  <c r="M25" i="2"/>
  <c r="N25" i="2" s="1"/>
  <c r="O25" i="2" s="1"/>
  <c r="M26" i="2"/>
  <c r="N26" i="2" s="1"/>
  <c r="O26" i="2" s="1"/>
  <c r="M27" i="2"/>
  <c r="N27" i="2" s="1"/>
  <c r="O27" i="2" s="1"/>
  <c r="M28" i="2"/>
  <c r="N28" i="2" s="1"/>
  <c r="O28" i="2" s="1"/>
  <c r="M29" i="2"/>
  <c r="N29" i="2" s="1"/>
  <c r="O29" i="2" s="1"/>
  <c r="M30" i="2"/>
  <c r="N30" i="2" s="1"/>
  <c r="O30" i="2" s="1"/>
  <c r="M31" i="2"/>
  <c r="N31" i="2" s="1"/>
  <c r="O31" i="2" s="1"/>
  <c r="M32" i="2"/>
  <c r="N32" i="2" s="1"/>
  <c r="O32" i="2" s="1"/>
  <c r="M33" i="2"/>
  <c r="N33" i="2" s="1"/>
  <c r="O33" i="2" s="1"/>
  <c r="M34" i="2"/>
  <c r="N34" i="2" s="1"/>
  <c r="O34" i="2" s="1"/>
  <c r="M35" i="2"/>
  <c r="N35" i="2" s="1"/>
  <c r="O35" i="2" s="1"/>
  <c r="M36" i="2"/>
  <c r="N36" i="2" s="1"/>
  <c r="O36" i="2" s="1"/>
  <c r="M37" i="2"/>
  <c r="N37" i="2" s="1"/>
  <c r="O37" i="2" s="1"/>
  <c r="M38" i="2"/>
  <c r="N38" i="2" s="1"/>
  <c r="O38" i="2" s="1"/>
  <c r="M39" i="2"/>
  <c r="N39" i="2" s="1"/>
  <c r="O39" i="2" s="1"/>
  <c r="M40" i="2"/>
  <c r="N40" i="2" s="1"/>
  <c r="O40" i="2" s="1"/>
  <c r="M41" i="2"/>
  <c r="N41" i="2" s="1"/>
  <c r="O41" i="2" s="1"/>
  <c r="M42" i="2"/>
  <c r="N42" i="2" s="1"/>
  <c r="O42" i="2" s="1"/>
  <c r="M43" i="2"/>
  <c r="N43" i="2" s="1"/>
  <c r="O43" i="2" s="1"/>
  <c r="M44" i="2"/>
  <c r="N44" i="2" s="1"/>
  <c r="O44" i="2" s="1"/>
  <c r="M45" i="2"/>
  <c r="N45" i="2" s="1"/>
  <c r="O45" i="2" s="1"/>
  <c r="M46" i="2"/>
  <c r="N46" i="2" s="1"/>
  <c r="O46" i="2" s="1"/>
  <c r="M47" i="2"/>
  <c r="N47" i="2" s="1"/>
  <c r="O47" i="2" s="1"/>
  <c r="M48" i="2"/>
  <c r="N48" i="2" s="1"/>
  <c r="O48" i="2" s="1"/>
  <c r="M49" i="2"/>
  <c r="N49" i="2"/>
  <c r="O49" i="2" s="1"/>
  <c r="M50" i="2"/>
  <c r="N50" i="2" s="1"/>
  <c r="O50" i="2" s="1"/>
  <c r="M51" i="2"/>
  <c r="N51" i="2"/>
  <c r="O51" i="2" s="1"/>
  <c r="M52" i="2"/>
  <c r="N52" i="2" s="1"/>
  <c r="O52" i="2" s="1"/>
  <c r="M53" i="2"/>
  <c r="N53" i="2" s="1"/>
  <c r="O53" i="2" s="1"/>
  <c r="M54" i="2"/>
  <c r="N54" i="2" s="1"/>
  <c r="O54" i="2" s="1"/>
  <c r="M55" i="2"/>
  <c r="N55" i="2" s="1"/>
  <c r="O55" i="2" s="1"/>
  <c r="M56" i="2"/>
  <c r="N56" i="2" s="1"/>
  <c r="O56" i="2" s="1"/>
  <c r="M57" i="2"/>
  <c r="N57" i="2" s="1"/>
  <c r="O57" i="2" s="1"/>
  <c r="M58" i="2"/>
  <c r="N58" i="2" s="1"/>
  <c r="O58" i="2" s="1"/>
  <c r="M59" i="2"/>
  <c r="N59" i="2" s="1"/>
  <c r="O59" i="2" s="1"/>
  <c r="M60" i="2"/>
  <c r="N60" i="2" s="1"/>
  <c r="O60" i="2" s="1"/>
  <c r="M61" i="2"/>
  <c r="N61" i="2" s="1"/>
  <c r="O61" i="2" s="1"/>
  <c r="M62" i="2"/>
  <c r="N62" i="2" s="1"/>
  <c r="O62" i="2" s="1"/>
  <c r="M63" i="2"/>
  <c r="N63" i="2" s="1"/>
  <c r="O63" i="2" s="1"/>
  <c r="M64" i="2"/>
  <c r="N64" i="2" s="1"/>
  <c r="O64" i="2" s="1"/>
  <c r="M65" i="2"/>
  <c r="N65" i="2" s="1"/>
  <c r="O65" i="2" s="1"/>
  <c r="M66" i="2"/>
  <c r="N66" i="2" s="1"/>
  <c r="O66" i="2" s="1"/>
  <c r="M67" i="2"/>
  <c r="N67" i="2" s="1"/>
  <c r="O67" i="2" s="1"/>
  <c r="M68" i="2"/>
  <c r="N68" i="2" s="1"/>
  <c r="O68" i="2" s="1"/>
  <c r="M69" i="2"/>
  <c r="N69" i="2" s="1"/>
  <c r="O69" i="2" s="1"/>
  <c r="M70" i="2"/>
  <c r="N70" i="2" s="1"/>
  <c r="O70" i="2" s="1"/>
  <c r="M71" i="2"/>
  <c r="N71" i="2" s="1"/>
  <c r="O71" i="2" s="1"/>
  <c r="M72" i="2"/>
  <c r="N72" i="2" s="1"/>
  <c r="O72" i="2" s="1"/>
  <c r="M73" i="2"/>
  <c r="N73" i="2" s="1"/>
  <c r="O73" i="2" s="1"/>
  <c r="M74" i="2"/>
  <c r="N74" i="2" s="1"/>
  <c r="O74" i="2" s="1"/>
  <c r="M75" i="2"/>
  <c r="N75" i="2" s="1"/>
  <c r="O75" i="2" s="1"/>
  <c r="M76" i="2"/>
  <c r="N76" i="2" s="1"/>
  <c r="O76" i="2" s="1"/>
  <c r="M77" i="2"/>
  <c r="N77" i="2" s="1"/>
  <c r="O77" i="2" s="1"/>
  <c r="M78" i="2"/>
  <c r="N78" i="2" s="1"/>
  <c r="O78" i="2" s="1"/>
  <c r="M79" i="2"/>
  <c r="N79" i="2" s="1"/>
  <c r="O79" i="2" s="1"/>
  <c r="M80" i="2"/>
  <c r="N80" i="2" s="1"/>
  <c r="O80" i="2" s="1"/>
  <c r="M81" i="2"/>
  <c r="N81" i="2" s="1"/>
  <c r="O81" i="2" s="1"/>
  <c r="M82" i="2"/>
  <c r="N82" i="2" s="1"/>
  <c r="O82" i="2" s="1"/>
  <c r="M83" i="2"/>
  <c r="N83" i="2" s="1"/>
  <c r="O83" i="2" s="1"/>
  <c r="M84" i="2"/>
  <c r="N84" i="2" s="1"/>
  <c r="O84" i="2" s="1"/>
  <c r="M85" i="2"/>
  <c r="N85" i="2"/>
  <c r="O85" i="2" s="1"/>
  <c r="M86" i="2"/>
  <c r="N86" i="2" s="1"/>
  <c r="O86" i="2" s="1"/>
  <c r="M87" i="2"/>
  <c r="N87" i="2" s="1"/>
  <c r="O87" i="2" s="1"/>
  <c r="M88" i="2"/>
  <c r="N88" i="2" s="1"/>
  <c r="O88" i="2" s="1"/>
  <c r="M89" i="2"/>
  <c r="N89" i="2" s="1"/>
  <c r="O89" i="2" s="1"/>
  <c r="M90" i="2"/>
  <c r="N90" i="2" s="1"/>
  <c r="O90" i="2" s="1"/>
  <c r="M91" i="2"/>
  <c r="N91" i="2" s="1"/>
  <c r="O91" i="2" s="1"/>
  <c r="M92" i="2"/>
  <c r="N92" i="2" s="1"/>
  <c r="O92" i="2" s="1"/>
  <c r="M93" i="2"/>
  <c r="N93" i="2" s="1"/>
  <c r="O93" i="2" s="1"/>
  <c r="M94" i="2"/>
  <c r="N94" i="2" s="1"/>
  <c r="O94" i="2" s="1"/>
  <c r="M95" i="2"/>
  <c r="N95" i="2" s="1"/>
  <c r="O95" i="2" s="1"/>
  <c r="M96" i="2"/>
  <c r="N96" i="2" s="1"/>
  <c r="O96" i="2" s="1"/>
  <c r="M97" i="2"/>
  <c r="N97" i="2" s="1"/>
  <c r="O97" i="2" s="1"/>
  <c r="M98" i="2"/>
  <c r="N98" i="2" s="1"/>
  <c r="O98" i="2" s="1"/>
  <c r="M99" i="2"/>
  <c r="N99" i="2" s="1"/>
  <c r="O99" i="2" s="1"/>
  <c r="M100" i="2"/>
  <c r="N100" i="2" s="1"/>
  <c r="O100" i="2" s="1"/>
  <c r="M101" i="2"/>
  <c r="N101" i="2" s="1"/>
  <c r="O101" i="2" s="1"/>
  <c r="M102" i="2"/>
  <c r="N102" i="2" s="1"/>
  <c r="O102" i="2" s="1"/>
  <c r="M103" i="2"/>
  <c r="N103" i="2" s="1"/>
  <c r="O103" i="2" s="1"/>
  <c r="M104" i="2"/>
  <c r="N104" i="2" s="1"/>
  <c r="O104" i="2" s="1"/>
  <c r="M105" i="2"/>
  <c r="N105" i="2" s="1"/>
  <c r="O105" i="2" s="1"/>
  <c r="M106" i="2"/>
  <c r="N106" i="2" s="1"/>
  <c r="O106" i="2" s="1"/>
  <c r="M107" i="2"/>
  <c r="N107" i="2" s="1"/>
  <c r="O107" i="2" s="1"/>
  <c r="M108" i="2"/>
  <c r="N108" i="2" s="1"/>
  <c r="O108" i="2" s="1"/>
  <c r="M109" i="2"/>
  <c r="N109" i="2" s="1"/>
  <c r="O109" i="2" s="1"/>
  <c r="M110" i="2"/>
  <c r="N110" i="2" s="1"/>
  <c r="O110" i="2" s="1"/>
  <c r="O111" i="2" l="1"/>
  <c r="J3" i="2"/>
  <c r="K3" i="2" s="1"/>
  <c r="J4" i="2"/>
  <c r="J5" i="2"/>
  <c r="J6" i="2"/>
  <c r="J7" i="2"/>
  <c r="J8" i="2"/>
  <c r="I8" i="2" s="1"/>
  <c r="J9" i="2"/>
  <c r="J10" i="2"/>
  <c r="J11" i="2"/>
  <c r="J12" i="2"/>
  <c r="J13" i="2"/>
  <c r="J14" i="2"/>
  <c r="J15" i="2"/>
  <c r="J16" i="2"/>
  <c r="J17" i="2"/>
  <c r="J18" i="2"/>
  <c r="J19" i="2"/>
  <c r="J20" i="2"/>
  <c r="I20" i="2" s="1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I36" i="2" s="1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I49" i="2" s="1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I64" i="2" s="1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I80" i="2" s="1"/>
  <c r="J81" i="2"/>
  <c r="J82" i="2"/>
  <c r="J83" i="2"/>
  <c r="J84" i="2"/>
  <c r="J85" i="2"/>
  <c r="J86" i="2"/>
  <c r="J87" i="2"/>
  <c r="J88" i="2"/>
  <c r="J89" i="2"/>
  <c r="J90" i="2"/>
  <c r="J91" i="2"/>
  <c r="J92" i="2"/>
  <c r="I92" i="2" s="1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K20" i="2"/>
  <c r="K49" i="2"/>
  <c r="K8" i="2" l="1"/>
  <c r="K80" i="2"/>
  <c r="K64" i="2"/>
  <c r="K36" i="2"/>
  <c r="K104" i="2"/>
  <c r="I104" i="2"/>
  <c r="K88" i="2"/>
  <c r="I88" i="2"/>
  <c r="K78" i="2"/>
  <c r="I78" i="2"/>
  <c r="K74" i="2"/>
  <c r="I74" i="2"/>
  <c r="K72" i="2"/>
  <c r="I72" i="2"/>
  <c r="K70" i="2"/>
  <c r="I70" i="2"/>
  <c r="K66" i="2"/>
  <c r="I66" i="2"/>
  <c r="K62" i="2"/>
  <c r="I62" i="2"/>
  <c r="K58" i="2"/>
  <c r="I58" i="2"/>
  <c r="K54" i="2"/>
  <c r="I54" i="2"/>
  <c r="K52" i="2"/>
  <c r="I52" i="2"/>
  <c r="K50" i="2"/>
  <c r="I50" i="2"/>
  <c r="K48" i="2"/>
  <c r="I48" i="2"/>
  <c r="K46" i="2"/>
  <c r="I46" i="2"/>
  <c r="K44" i="2"/>
  <c r="I44" i="2"/>
  <c r="K42" i="2"/>
  <c r="I42" i="2"/>
  <c r="K40" i="2"/>
  <c r="I40" i="2"/>
  <c r="K38" i="2"/>
  <c r="I38" i="2"/>
  <c r="K34" i="2"/>
  <c r="I34" i="2"/>
  <c r="K32" i="2"/>
  <c r="I32" i="2"/>
  <c r="K30" i="2"/>
  <c r="I30" i="2"/>
  <c r="K28" i="2"/>
  <c r="I28" i="2"/>
  <c r="K26" i="2"/>
  <c r="I26" i="2"/>
  <c r="K24" i="2"/>
  <c r="I24" i="2"/>
  <c r="K22" i="2"/>
  <c r="I22" i="2"/>
  <c r="K18" i="2"/>
  <c r="I18" i="2"/>
  <c r="K16" i="2"/>
  <c r="I16" i="2"/>
  <c r="K14" i="2"/>
  <c r="I14" i="2"/>
  <c r="K12" i="2"/>
  <c r="I12" i="2"/>
  <c r="K10" i="2"/>
  <c r="I10" i="2"/>
  <c r="K6" i="2"/>
  <c r="I6" i="2"/>
  <c r="K4" i="2"/>
  <c r="I4" i="2"/>
  <c r="K108" i="2"/>
  <c r="I108" i="2"/>
  <c r="K106" i="2"/>
  <c r="I106" i="2"/>
  <c r="K102" i="2"/>
  <c r="I102" i="2"/>
  <c r="K98" i="2"/>
  <c r="I98" i="2"/>
  <c r="K90" i="2"/>
  <c r="I90" i="2"/>
  <c r="K107" i="2"/>
  <c r="I107" i="2"/>
  <c r="K105" i="2"/>
  <c r="I105" i="2"/>
  <c r="K103" i="2"/>
  <c r="I103" i="2"/>
  <c r="K101" i="2"/>
  <c r="I101" i="2"/>
  <c r="K97" i="2"/>
  <c r="I97" i="2"/>
  <c r="K95" i="2"/>
  <c r="I95" i="2"/>
  <c r="K93" i="2"/>
  <c r="I93" i="2"/>
  <c r="K81" i="2"/>
  <c r="I81" i="2"/>
  <c r="K79" i="2"/>
  <c r="I79" i="2"/>
  <c r="K77" i="2"/>
  <c r="I77" i="2"/>
  <c r="K75" i="2"/>
  <c r="I75" i="2"/>
  <c r="K73" i="2"/>
  <c r="I73" i="2"/>
  <c r="K71" i="2"/>
  <c r="I71" i="2"/>
  <c r="K69" i="2"/>
  <c r="I69" i="2"/>
  <c r="K67" i="2"/>
  <c r="I67" i="2"/>
  <c r="K65" i="2"/>
  <c r="I65" i="2"/>
  <c r="K63" i="2"/>
  <c r="I63" i="2"/>
  <c r="K61" i="2"/>
  <c r="I61" i="2"/>
  <c r="K59" i="2"/>
  <c r="I59" i="2"/>
  <c r="K57" i="2"/>
  <c r="I57" i="2"/>
  <c r="K55" i="2"/>
  <c r="I55" i="2"/>
  <c r="K53" i="2"/>
  <c r="I53" i="2"/>
  <c r="K51" i="2"/>
  <c r="I51" i="2"/>
  <c r="K47" i="2"/>
  <c r="I47" i="2"/>
  <c r="K45" i="2"/>
  <c r="I45" i="2"/>
  <c r="K43" i="2"/>
  <c r="I43" i="2"/>
  <c r="K41" i="2"/>
  <c r="I41" i="2"/>
  <c r="K39" i="2"/>
  <c r="I39" i="2"/>
  <c r="K37" i="2"/>
  <c r="I37" i="2"/>
  <c r="K35" i="2"/>
  <c r="I35" i="2"/>
  <c r="K33" i="2"/>
  <c r="I33" i="2"/>
  <c r="K31" i="2"/>
  <c r="I31" i="2"/>
  <c r="K29" i="2"/>
  <c r="I29" i="2"/>
  <c r="K27" i="2"/>
  <c r="I27" i="2"/>
  <c r="K25" i="2"/>
  <c r="I25" i="2"/>
  <c r="K23" i="2"/>
  <c r="I23" i="2"/>
  <c r="K21" i="2"/>
  <c r="I21" i="2"/>
  <c r="K17" i="2"/>
  <c r="I17" i="2"/>
  <c r="K15" i="2"/>
  <c r="I15" i="2"/>
  <c r="K13" i="2"/>
  <c r="I13" i="2"/>
  <c r="K9" i="2"/>
  <c r="I9" i="2"/>
  <c r="K7" i="2"/>
  <c r="I7" i="2"/>
  <c r="K5" i="2"/>
  <c r="I5" i="2"/>
  <c r="K82" i="2"/>
  <c r="I82" i="2"/>
  <c r="K92" i="2"/>
  <c r="K84" i="2"/>
  <c r="I84" i="2"/>
  <c r="K60" i="2"/>
  <c r="I60" i="2"/>
  <c r="K83" i="2"/>
  <c r="I83" i="2"/>
  <c r="K68" i="2"/>
  <c r="I68" i="2"/>
  <c r="K76" i="2"/>
  <c r="I76" i="2"/>
  <c r="K87" i="2"/>
  <c r="I87" i="2"/>
  <c r="K89" i="2"/>
  <c r="I89" i="2"/>
  <c r="K100" i="2"/>
  <c r="I100" i="2"/>
  <c r="K109" i="2"/>
  <c r="I109" i="2"/>
  <c r="K110" i="2"/>
  <c r="I110" i="2"/>
  <c r="K19" i="2"/>
  <c r="I19" i="2"/>
  <c r="K96" i="2"/>
  <c r="I96" i="2"/>
  <c r="K56" i="2"/>
  <c r="I56" i="2"/>
  <c r="K86" i="2"/>
  <c r="I86" i="2"/>
  <c r="K91" i="2"/>
  <c r="I91" i="2"/>
  <c r="K11" i="2"/>
  <c r="I11" i="2"/>
  <c r="K85" i="2"/>
  <c r="I85" i="2"/>
  <c r="K99" i="2"/>
  <c r="I99" i="2"/>
  <c r="K94" i="2"/>
  <c r="I94" i="2"/>
  <c r="F3" i="2"/>
  <c r="K111" i="2" l="1"/>
  <c r="E110" i="2" l="1"/>
  <c r="F110" i="2" s="1"/>
  <c r="G110" i="2" s="1"/>
  <c r="E109" i="2"/>
  <c r="E108" i="2"/>
  <c r="F109" i="2" l="1"/>
  <c r="G109" i="2" s="1"/>
  <c r="E80" i="2"/>
  <c r="F108" i="2" l="1"/>
  <c r="G108" i="2" s="1"/>
  <c r="E107" i="2"/>
  <c r="F107" i="2" s="1"/>
  <c r="G107" i="2" s="1"/>
  <c r="E106" i="2"/>
  <c r="F106" i="2" s="1"/>
  <c r="G106" i="2" s="1"/>
  <c r="E105" i="2"/>
  <c r="F105" i="2" s="1"/>
  <c r="G105" i="2" s="1"/>
  <c r="E104" i="2"/>
  <c r="F104" i="2" s="1"/>
  <c r="G104" i="2" s="1"/>
  <c r="E103" i="2"/>
  <c r="F103" i="2" s="1"/>
  <c r="G103" i="2" s="1"/>
  <c r="E102" i="2"/>
  <c r="F102" i="2" s="1"/>
  <c r="G102" i="2" s="1"/>
  <c r="E101" i="2"/>
  <c r="F101" i="2" s="1"/>
  <c r="G101" i="2" s="1"/>
  <c r="E100" i="2"/>
  <c r="F100" i="2" s="1"/>
  <c r="G100" i="2" s="1"/>
  <c r="E99" i="2"/>
  <c r="F99" i="2" s="1"/>
  <c r="G99" i="2" s="1"/>
  <c r="E98" i="2"/>
  <c r="F98" i="2" s="1"/>
  <c r="G98" i="2" s="1"/>
  <c r="E97" i="2"/>
  <c r="F97" i="2" s="1"/>
  <c r="G97" i="2" s="1"/>
  <c r="E96" i="2"/>
  <c r="F96" i="2" s="1"/>
  <c r="G96" i="2" s="1"/>
  <c r="E95" i="2"/>
  <c r="F95" i="2" s="1"/>
  <c r="G95" i="2" s="1"/>
  <c r="E94" i="2"/>
  <c r="F94" i="2" s="1"/>
  <c r="G94" i="2" s="1"/>
  <c r="E93" i="2"/>
  <c r="F93" i="2" s="1"/>
  <c r="G93" i="2" s="1"/>
  <c r="E92" i="2"/>
  <c r="F92" i="2" s="1"/>
  <c r="G92" i="2" s="1"/>
  <c r="E91" i="2"/>
  <c r="F91" i="2" s="1"/>
  <c r="G91" i="2" s="1"/>
  <c r="E90" i="2"/>
  <c r="F90" i="2" s="1"/>
  <c r="G90" i="2" s="1"/>
  <c r="E89" i="2"/>
  <c r="F89" i="2" s="1"/>
  <c r="G89" i="2" s="1"/>
  <c r="E88" i="2"/>
  <c r="F88" i="2" s="1"/>
  <c r="G88" i="2" s="1"/>
  <c r="E87" i="2"/>
  <c r="F87" i="2" s="1"/>
  <c r="G87" i="2" s="1"/>
  <c r="E86" i="2"/>
  <c r="F86" i="2" s="1"/>
  <c r="G86" i="2" s="1"/>
  <c r="E85" i="2"/>
  <c r="F85" i="2" s="1"/>
  <c r="G85" i="2" s="1"/>
  <c r="E84" i="2"/>
  <c r="F84" i="2" s="1"/>
  <c r="G84" i="2" s="1"/>
  <c r="E83" i="2"/>
  <c r="F83" i="2" s="1"/>
  <c r="G83" i="2" s="1"/>
  <c r="E82" i="2"/>
  <c r="F82" i="2" s="1"/>
  <c r="G82" i="2" s="1"/>
  <c r="E81" i="2"/>
  <c r="F81" i="2" s="1"/>
  <c r="G81" i="2" s="1"/>
  <c r="F80" i="2"/>
  <c r="G80" i="2" s="1"/>
  <c r="E79" i="2"/>
  <c r="F79" i="2" s="1"/>
  <c r="G79" i="2" s="1"/>
  <c r="E78" i="2"/>
  <c r="F78" i="2" s="1"/>
  <c r="G78" i="2" s="1"/>
  <c r="E77" i="2"/>
  <c r="F77" i="2" s="1"/>
  <c r="G77" i="2" s="1"/>
  <c r="E76" i="2"/>
  <c r="F76" i="2" s="1"/>
  <c r="G76" i="2" s="1"/>
  <c r="E75" i="2"/>
  <c r="F75" i="2" s="1"/>
  <c r="G75" i="2" s="1"/>
  <c r="E74" i="2"/>
  <c r="F74" i="2" s="1"/>
  <c r="G74" i="2" s="1"/>
  <c r="E73" i="2"/>
  <c r="F73" i="2" s="1"/>
  <c r="G73" i="2" s="1"/>
  <c r="E72" i="2"/>
  <c r="F72" i="2" s="1"/>
  <c r="G72" i="2" s="1"/>
  <c r="E71" i="2"/>
  <c r="F71" i="2" s="1"/>
  <c r="G71" i="2" s="1"/>
  <c r="E70" i="2"/>
  <c r="F70" i="2" s="1"/>
  <c r="G70" i="2" s="1"/>
  <c r="E69" i="2"/>
  <c r="F69" i="2" s="1"/>
  <c r="G69" i="2" s="1"/>
  <c r="E68" i="2"/>
  <c r="F68" i="2" s="1"/>
  <c r="G68" i="2" s="1"/>
  <c r="E67" i="2"/>
  <c r="F67" i="2" s="1"/>
  <c r="G67" i="2" s="1"/>
  <c r="E66" i="2"/>
  <c r="F66" i="2" s="1"/>
  <c r="G66" i="2" s="1"/>
  <c r="E65" i="2"/>
  <c r="F65" i="2" s="1"/>
  <c r="G65" i="2" s="1"/>
  <c r="E64" i="2"/>
  <c r="F64" i="2" s="1"/>
  <c r="G64" i="2" s="1"/>
  <c r="E63" i="2"/>
  <c r="F63" i="2" s="1"/>
  <c r="G63" i="2" s="1"/>
  <c r="E62" i="2"/>
  <c r="F62" i="2" s="1"/>
  <c r="G62" i="2" s="1"/>
  <c r="E61" i="2"/>
  <c r="F61" i="2" s="1"/>
  <c r="G61" i="2" s="1"/>
  <c r="E60" i="2"/>
  <c r="F60" i="2" s="1"/>
  <c r="G60" i="2" s="1"/>
  <c r="E59" i="2"/>
  <c r="F59" i="2" s="1"/>
  <c r="G59" i="2" s="1"/>
  <c r="E58" i="2"/>
  <c r="F58" i="2" s="1"/>
  <c r="G58" i="2" s="1"/>
  <c r="E57" i="2"/>
  <c r="F57" i="2" s="1"/>
  <c r="G57" i="2" s="1"/>
  <c r="E56" i="2"/>
  <c r="F56" i="2" s="1"/>
  <c r="G56" i="2" s="1"/>
  <c r="E55" i="2"/>
  <c r="F55" i="2" s="1"/>
  <c r="G55" i="2" s="1"/>
  <c r="E54" i="2"/>
  <c r="F54" i="2" s="1"/>
  <c r="G54" i="2" s="1"/>
  <c r="E53" i="2"/>
  <c r="F53" i="2" s="1"/>
  <c r="G53" i="2" s="1"/>
  <c r="E52" i="2"/>
  <c r="F52" i="2" s="1"/>
  <c r="G52" i="2" s="1"/>
  <c r="E51" i="2"/>
  <c r="F51" i="2" s="1"/>
  <c r="G51" i="2" s="1"/>
  <c r="E50" i="2"/>
  <c r="F50" i="2" s="1"/>
  <c r="G50" i="2" s="1"/>
  <c r="E49" i="2"/>
  <c r="F49" i="2" s="1"/>
  <c r="G49" i="2" s="1"/>
  <c r="E48" i="2"/>
  <c r="F48" i="2" s="1"/>
  <c r="G48" i="2" s="1"/>
  <c r="E47" i="2"/>
  <c r="F47" i="2" s="1"/>
  <c r="G47" i="2" s="1"/>
  <c r="E46" i="2"/>
  <c r="F46" i="2" s="1"/>
  <c r="G46" i="2" s="1"/>
  <c r="E45" i="2"/>
  <c r="F45" i="2" s="1"/>
  <c r="G45" i="2" s="1"/>
  <c r="E44" i="2"/>
  <c r="F44" i="2" s="1"/>
  <c r="G44" i="2" s="1"/>
  <c r="E43" i="2"/>
  <c r="F43" i="2" s="1"/>
  <c r="G43" i="2" s="1"/>
  <c r="E42" i="2"/>
  <c r="F42" i="2" s="1"/>
  <c r="G42" i="2" s="1"/>
  <c r="E41" i="2"/>
  <c r="F41" i="2" s="1"/>
  <c r="G41" i="2" s="1"/>
  <c r="E40" i="2"/>
  <c r="F40" i="2" s="1"/>
  <c r="G40" i="2" s="1"/>
  <c r="E39" i="2"/>
  <c r="F39" i="2" s="1"/>
  <c r="G39" i="2" s="1"/>
  <c r="E38" i="2"/>
  <c r="F38" i="2" s="1"/>
  <c r="G38" i="2" s="1"/>
  <c r="E37" i="2"/>
  <c r="F37" i="2" s="1"/>
  <c r="G37" i="2" s="1"/>
  <c r="E36" i="2"/>
  <c r="F36" i="2" s="1"/>
  <c r="G36" i="2" s="1"/>
  <c r="E35" i="2"/>
  <c r="F35" i="2" s="1"/>
  <c r="G35" i="2" s="1"/>
  <c r="E34" i="2"/>
  <c r="F34" i="2" s="1"/>
  <c r="G34" i="2" s="1"/>
  <c r="E33" i="2"/>
  <c r="F33" i="2" s="1"/>
  <c r="G33" i="2" s="1"/>
  <c r="E32" i="2"/>
  <c r="F32" i="2" s="1"/>
  <c r="G32" i="2" s="1"/>
  <c r="E31" i="2"/>
  <c r="F31" i="2" s="1"/>
  <c r="G31" i="2" s="1"/>
  <c r="E30" i="2"/>
  <c r="F30" i="2" s="1"/>
  <c r="G30" i="2" s="1"/>
  <c r="E29" i="2"/>
  <c r="F29" i="2" s="1"/>
  <c r="G29" i="2" s="1"/>
  <c r="E28" i="2"/>
  <c r="F28" i="2" s="1"/>
  <c r="G28" i="2" s="1"/>
  <c r="E27" i="2"/>
  <c r="F27" i="2" s="1"/>
  <c r="G27" i="2" s="1"/>
  <c r="E26" i="2"/>
  <c r="F26" i="2" s="1"/>
  <c r="G26" i="2" s="1"/>
  <c r="E25" i="2"/>
  <c r="F25" i="2" s="1"/>
  <c r="G25" i="2" s="1"/>
  <c r="E24" i="2"/>
  <c r="F24" i="2" s="1"/>
  <c r="G24" i="2" s="1"/>
  <c r="E23" i="2"/>
  <c r="F23" i="2" s="1"/>
  <c r="G23" i="2" s="1"/>
  <c r="E22" i="2"/>
  <c r="F22" i="2" s="1"/>
  <c r="G22" i="2" s="1"/>
  <c r="E21" i="2"/>
  <c r="F21" i="2" s="1"/>
  <c r="G21" i="2" s="1"/>
  <c r="E20" i="2"/>
  <c r="F20" i="2" s="1"/>
  <c r="G20" i="2" s="1"/>
  <c r="E19" i="2"/>
  <c r="F19" i="2" s="1"/>
  <c r="G19" i="2" s="1"/>
  <c r="E18" i="2"/>
  <c r="F18" i="2" s="1"/>
  <c r="G18" i="2" s="1"/>
  <c r="E17" i="2"/>
  <c r="F17" i="2" s="1"/>
  <c r="G17" i="2" s="1"/>
  <c r="E16" i="2"/>
  <c r="F16" i="2" s="1"/>
  <c r="G16" i="2" s="1"/>
  <c r="E15" i="2"/>
  <c r="F15" i="2" s="1"/>
  <c r="G15" i="2" s="1"/>
  <c r="E14" i="2"/>
  <c r="F14" i="2" s="1"/>
  <c r="G14" i="2" s="1"/>
  <c r="E13" i="2"/>
  <c r="F13" i="2" s="1"/>
  <c r="G13" i="2" s="1"/>
  <c r="E12" i="2"/>
  <c r="F12" i="2" s="1"/>
  <c r="G12" i="2" s="1"/>
  <c r="E11" i="2"/>
  <c r="F11" i="2" s="1"/>
  <c r="G11" i="2" s="1"/>
  <c r="E10" i="2"/>
  <c r="F10" i="2" s="1"/>
  <c r="G10" i="2" s="1"/>
  <c r="E9" i="2"/>
  <c r="F9" i="2" s="1"/>
  <c r="G9" i="2" s="1"/>
  <c r="E8" i="2"/>
  <c r="F8" i="2" s="1"/>
  <c r="G8" i="2" s="1"/>
  <c r="E7" i="2"/>
  <c r="F7" i="2" s="1"/>
  <c r="G7" i="2" s="1"/>
  <c r="E6" i="2"/>
  <c r="F6" i="2" s="1"/>
  <c r="G6" i="2" s="1"/>
  <c r="E5" i="2"/>
  <c r="F5" i="2" s="1"/>
  <c r="G5" i="2" s="1"/>
  <c r="E4" i="2"/>
  <c r="F4" i="2" s="1"/>
  <c r="G4" i="2" s="1"/>
  <c r="G3" i="2"/>
  <c r="G111" i="2" l="1"/>
  <c r="G114" i="2" s="1"/>
  <c r="G115" i="2" s="1"/>
</calcChain>
</file>

<file path=xl/sharedStrings.xml><?xml version="1.0" encoding="utf-8"?>
<sst xmlns="http://schemas.openxmlformats.org/spreadsheetml/2006/main" count="131" uniqueCount="122">
  <si>
    <t>CANT</t>
  </si>
  <si>
    <t>VR NETO</t>
  </si>
  <si>
    <t>VR TOTAL</t>
  </si>
  <si>
    <t xml:space="preserve">NOMBRE DEL ARTICULO </t>
  </si>
  <si>
    <t>IVA</t>
  </si>
  <si>
    <t>VR IVA</t>
  </si>
  <si>
    <t>ALMOHADILLA TABLERO ECO</t>
  </si>
  <si>
    <t>BANDAS CAUCHO KILO ECO</t>
  </si>
  <si>
    <t>BATOLA EN TELA MANGA CORTA</t>
  </si>
  <si>
    <t>BATOLA EN  TELA MANGA LARGA</t>
  </si>
  <si>
    <t>BISTURI METALICO</t>
  </si>
  <si>
    <t>BOLIGRAFO BIC CRSITAL NEGRO</t>
  </si>
  <si>
    <t>BOLSILLO PARA CD Y DVD SOBLE BOLSILLO</t>
  </si>
  <si>
    <t>BOMBAS SURTIDAS PIÑATERIA X PAQUETES</t>
  </si>
  <si>
    <t>BORRADOR NATA 612</t>
  </si>
  <si>
    <t>BORRADOR MIGA DE PAN PELIKAN MP -20</t>
  </si>
  <si>
    <t>CAJA ARCHIVO X200</t>
  </si>
  <si>
    <t xml:space="preserve">CARPETA DESAC ALETAS NORMA </t>
  </si>
  <si>
    <t>FOLDER CELUGUIA OFICIO FABRI</t>
  </si>
  <si>
    <t>CARTON PAJA X PLIEGO  70*100</t>
  </si>
  <si>
    <t>CARTULINA COLORES  PLIEGO X 70*100 BRISTOL</t>
  </si>
  <si>
    <t>CARTULINA NEGRA X PLIEGO 70*100</t>
  </si>
  <si>
    <t>CD-RW  TORRE X50</t>
  </si>
  <si>
    <t xml:space="preserve">CINTA DOBLE FAZ TESSA </t>
  </si>
  <si>
    <t>CINTA EMPAQUE TRANSP 48*100 COLBON</t>
  </si>
  <si>
    <t>CINTA ENMASCARAR 12*40 COLBON</t>
  </si>
  <si>
    <t xml:space="preserve">CINTA ENMASCARAR 48*40 COLBON </t>
  </si>
  <si>
    <t>CINTA MAGICA 19X33 TESSA</t>
  </si>
  <si>
    <t>CINTA REGISTRADORA ERC 34/38 SEPON</t>
  </si>
  <si>
    <t>CINTA TRANSPARENTE 24*50 COLBON</t>
  </si>
  <si>
    <t xml:space="preserve">CLIP MARIPOSA JUMBO METALICO X 100 </t>
  </si>
  <si>
    <t>CLIP # 1 TRIPTON METALICO</t>
  </si>
  <si>
    <t>COLORES NORMA X 12</t>
  </si>
  <si>
    <t xml:space="preserve">CORDON PARA ESCARAPELA CON GANCHO </t>
  </si>
  <si>
    <t>CORRECTOR LAPIZ FABER CASTELL</t>
  </si>
  <si>
    <t>COSEDORA METALICA BATES 550</t>
  </si>
  <si>
    <t xml:space="preserve">COSEDORA METALICA TIPO ALICATE </t>
  </si>
  <si>
    <t>CRAYOLA DELGADA RAPID X 10</t>
  </si>
  <si>
    <t>DIRECTORIO INDICE ALFABETICO 80HOJAS OZF</t>
  </si>
  <si>
    <t>ESCARAPELA TIPO CONGRESO</t>
  </si>
  <si>
    <t>F.U 9 1/1* 11 A 1PARTE</t>
  </si>
  <si>
    <t>FESTONES PIÑATERIA</t>
  </si>
  <si>
    <t>FOMI VARIOS COLORES  70*100</t>
  </si>
  <si>
    <t>GANCHO LEGAJADOR PLASTICO EXPEDIENTE RANK X 20</t>
  </si>
  <si>
    <t>GRAPA ESTÁNDAR TRIPTON O WINGO GALVANIZADO O COBRIZA</t>
  </si>
  <si>
    <t>GUANTE DE POLIUTERANO Y NYLON</t>
  </si>
  <si>
    <t>LAPIZ HB ORIGINAL</t>
  </si>
  <si>
    <t xml:space="preserve">LAPIZ MIRADO 2 </t>
  </si>
  <si>
    <t>LEGAJADOR AZ OFICIO ECO</t>
  </si>
  <si>
    <t>LIBRETA APUNTES PAPEL PERIODICO 1/2 CARTA</t>
  </si>
  <si>
    <t xml:space="preserve">LIBRO CONTABILIDAD 200 FOLIOS ECO  </t>
  </si>
  <si>
    <t>MARCADOR BORRABLE PELIKAN 426 NEGRO AZUL ROJO VERDE</t>
  </si>
  <si>
    <t>MARCADOR PERMA SHARPIE TANK NEGRO AZUL ROJO VERDE</t>
  </si>
  <si>
    <t>MARCADOR PERMA SHAPIE PUNTA FINA NEGRO VERDE AZUL ROJO VERDE</t>
  </si>
  <si>
    <t>MEMORIA USB 32GB</t>
  </si>
  <si>
    <t>MINAS 0,7  FABER CASTELL</t>
  </si>
  <si>
    <t>NYLON DELGADO X ROLLO</t>
  </si>
  <si>
    <t>NYLON GRUESO X ROLLO</t>
  </si>
  <si>
    <t xml:space="preserve">PAPEL BOND 115GR </t>
  </si>
  <si>
    <t>PAPEL KIMBERLY PARA DIPLOMA  MARFIL GRANITO RESMA</t>
  </si>
  <si>
    <t>PAPEL PROPALCOTE 250GR</t>
  </si>
  <si>
    <t>PAPEL SILUETA 50*70</t>
  </si>
  <si>
    <t>PASTA CATALOGO RED POINT 1,5"</t>
  </si>
  <si>
    <t xml:space="preserve">PEGASTICK 40GR </t>
  </si>
  <si>
    <t>PERFORADORA 1038  20H</t>
  </si>
  <si>
    <t>PIOLA EN MADEJA</t>
  </si>
  <si>
    <t>PORTAMINAS 0,7 PENTEL</t>
  </si>
  <si>
    <t>BANDERITAS NEON</t>
  </si>
  <si>
    <t>REGLA METALICA 30CM</t>
  </si>
  <si>
    <t>REPUESTO BISTURI X10</t>
  </si>
  <si>
    <t>RESALTADOR AMARILLO VERDE NARANJA ROSADO AZUL PK FLASH CAJAX10</t>
  </si>
  <si>
    <t>RESMA CARTA BOND FABRIFOLDER 75GR</t>
  </si>
  <si>
    <t>RESMA OFICIO BOND FABRIFOLDER 75GR</t>
  </si>
  <si>
    <t>RESPIRADOR CONTRA RIESGO BIOLOGICO PARA PARTICULAS 3M 1860 ORIG CAJA X 20</t>
  </si>
  <si>
    <t>ROLLO CONTAC COUVINYL ORIGINAL X 20 MTROS</t>
  </si>
  <si>
    <t>ROLLO PAPEL KRAF 30"  X 150</t>
  </si>
  <si>
    <t xml:space="preserve">ROLLO PAPEL TERMICO 57*30 </t>
  </si>
  <si>
    <t>ROLLO QUIMICO COPIA AMARILLA 76*30</t>
  </si>
  <si>
    <t>ROTULO REDONDO VARIOS COLORES AMARILLO ROJO AZUL VERDE</t>
  </si>
  <si>
    <t xml:space="preserve">SACAGANCHO ECO </t>
  </si>
  <si>
    <t>SEPARADOR 105 CARTULINA PAQ X 5</t>
  </si>
  <si>
    <t>SERPENTINA PIÑATERIA</t>
  </si>
  <si>
    <t>SILICONA DELGADA</t>
  </si>
  <si>
    <t>SILICONA GRUESA</t>
  </si>
  <si>
    <t>SOBRE MANILA 17*24 1/2CARTA ECO</t>
  </si>
  <si>
    <t>SOBRE MANILA 22*29 CARTA ECO</t>
  </si>
  <si>
    <t>SOBRE MANILA 25*31 CARTA ESPECIAL ECO</t>
  </si>
  <si>
    <t>SOBRE MANILA 25*35 OFICIO ECO</t>
  </si>
  <si>
    <t>SOBRE MANILA 27*37 OFICIO ESPECIAL ECO</t>
  </si>
  <si>
    <t>TABLERO 60 CM X 80 CM BLANCO</t>
  </si>
  <si>
    <t>TAJALAPIZ METAL ECO</t>
  </si>
  <si>
    <t xml:space="preserve">TAPETE MOUSE EN GEL ARTECMA </t>
  </si>
  <si>
    <t>TIJERAS TRIPTON 6"</t>
  </si>
  <si>
    <t>CARTULINA BRISTOL 70X100</t>
  </si>
  <si>
    <t>PAPEL CELOFAN 70X100</t>
  </si>
  <si>
    <t>CARTULINA FLUORESCENTE 50X70</t>
  </si>
  <si>
    <t>PISTOLA SILICONA GRANDE</t>
  </si>
  <si>
    <t>CAJA ARCHIVO #20 ORMA</t>
  </si>
  <si>
    <t>CAJA ARCHIVO 35-12 MINERVA</t>
  </si>
  <si>
    <t>JUEGO AJEDREZ ESTUCHE MADERA</t>
  </si>
  <si>
    <t>LUPAS GRANDES</t>
  </si>
  <si>
    <t xml:space="preserve">GORRO DESECHABLE X CAJA </t>
  </si>
  <si>
    <t>TABLERO BORRABLE 120X80</t>
  </si>
  <si>
    <t>PINCEL</t>
  </si>
  <si>
    <t>COSEDORA KANGARO 23S24</t>
  </si>
  <si>
    <t>ICOPOR LAMINA</t>
  </si>
  <si>
    <t>BOLAS ICOPOR #1</t>
  </si>
  <si>
    <t>BOLAS ICOPOR #3</t>
  </si>
  <si>
    <t>BOLAS ICOPOR #4</t>
  </si>
  <si>
    <t>BOLAS ICOPOR #5</t>
  </si>
  <si>
    <t xml:space="preserve">LAPIZ PRISMACOLOR BLANCO </t>
  </si>
  <si>
    <t>COCEDORA  INDUSTRIAL 200 HOJAS</t>
  </si>
  <si>
    <t>PAPEL SEDA BLANCO</t>
  </si>
  <si>
    <t>TAJALAPIZ ELECTRICO</t>
  </si>
  <si>
    <t>VR UNIT</t>
  </si>
  <si>
    <t>valor total</t>
  </si>
  <si>
    <t>PAPELERÍA LOS COLORES</t>
  </si>
  <si>
    <t>PAPELERÍA UNICA</t>
  </si>
  <si>
    <t>PAPELERIA COPETE</t>
  </si>
  <si>
    <t>VR. NETO</t>
  </si>
  <si>
    <t>TOTAL</t>
  </si>
  <si>
    <t>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</si>
</sst>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(&quot;$&quot;\ * #,##0_);_(&quot;$&quot;\ * \(#,##0\);_(&quot;$&quot;\ * &quot;-&quot;_);_(@_)"/>
    <numFmt numFmtId="165" formatCode="_(&quot;$&quot;\ * #,##0.00_);_(&quot;$&quot;\ * \(#,##0.00\);_(&quot;$&quot;\ * &quot;-&quot;??_);_(@_)"/>
    <numFmt numFmtId="166" formatCode="_-&quot;$&quot;* #,##0_-;\-&quot;$&quot;* #,##0_-;_-&quot;$&quot;* &quot;-&quot;_-;_-@_-"/>
    <numFmt numFmtId="167" formatCode="#,##0;[Red]#,##0"/>
    <numFmt numFmtId="168" formatCode="&quot;$&quot;#,##0"/>
    <numFmt numFmtId="169" formatCode="_(&quot;$&quot;\ * #,##0.00_);_(&quot;$&quot;\ * \(#,##0.00\);_(&quot;$&quot;\ * &quot;-&quot;_);_(@_)"/>
    <numFmt numFmtId="170" formatCode="_(&quot;$&quot;\ * #,##0_);_(&quot;$&quot;\ * \(#,##0\);_(&quot;$&quot;\ 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0" fontId="2" fillId="0" borderId="0">
      <alignment vertical="center"/>
    </xf>
    <xf numFmtId="166" fontId="1" fillId="0" borderId="0" applyFont="0" applyFill="0" applyBorder="0" applyAlignment="0" applyProtection="0"/>
  </cellStyleXfs>
  <cellXfs count="72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164" fontId="3" fillId="0" borderId="0" xfId="0" applyNumberFormat="1" applyFont="1"/>
    <xf numFmtId="164" fontId="3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168" fontId="0" fillId="0" borderId="0" xfId="0" applyNumberFormat="1"/>
    <xf numFmtId="164" fontId="4" fillId="5" borderId="5" xfId="0" applyNumberFormat="1" applyFont="1" applyFill="1" applyBorder="1" applyAlignment="1">
      <alignment horizontal="center" vertical="center"/>
    </xf>
    <xf numFmtId="164" fontId="4" fillId="5" borderId="10" xfId="0" applyNumberFormat="1" applyFont="1" applyFill="1" applyBorder="1" applyAlignment="1">
      <alignment horizontal="center" vertical="center"/>
    </xf>
    <xf numFmtId="166" fontId="3" fillId="5" borderId="9" xfId="3" applyFont="1" applyFill="1" applyBorder="1"/>
    <xf numFmtId="164" fontId="3" fillId="5" borderId="5" xfId="1" applyNumberFormat="1" applyFont="1" applyFill="1" applyBorder="1"/>
    <xf numFmtId="164" fontId="3" fillId="5" borderId="5" xfId="0" applyNumberFormat="1" applyFont="1" applyFill="1" applyBorder="1"/>
    <xf numFmtId="0" fontId="2" fillId="0" borderId="2" xfId="2" applyFont="1" applyBorder="1" applyAlignment="1"/>
    <xf numFmtId="9" fontId="3" fillId="4" borderId="1" xfId="0" applyNumberFormat="1" applyFont="1" applyFill="1" applyBorder="1" applyAlignment="1">
      <alignment horizontal="center" vertical="center"/>
    </xf>
    <xf numFmtId="0" fontId="2" fillId="4" borderId="3" xfId="2" applyFont="1" applyFill="1" applyBorder="1" applyAlignment="1">
      <alignment horizontal="center" vertical="center"/>
    </xf>
    <xf numFmtId="164" fontId="4" fillId="4" borderId="1" xfId="0" applyNumberFormat="1" applyFont="1" applyFill="1" applyBorder="1" applyAlignment="1">
      <alignment horizontal="center" vertical="center"/>
    </xf>
    <xf numFmtId="164" fontId="4" fillId="4" borderId="1" xfId="0" applyNumberFormat="1" applyFont="1" applyFill="1" applyBorder="1" applyAlignment="1">
      <alignment horizontal="left" vertical="center"/>
    </xf>
    <xf numFmtId="166" fontId="3" fillId="5" borderId="5" xfId="0" applyNumberFormat="1" applyFont="1" applyFill="1" applyBorder="1"/>
    <xf numFmtId="168" fontId="3" fillId="6" borderId="5" xfId="0" applyNumberFormat="1" applyFont="1" applyFill="1" applyBorder="1"/>
    <xf numFmtId="0" fontId="2" fillId="3" borderId="4" xfId="2" applyFont="1" applyFill="1" applyBorder="1" applyAlignment="1"/>
    <xf numFmtId="9" fontId="3" fillId="4" borderId="5" xfId="0" applyNumberFormat="1" applyFont="1" applyFill="1" applyBorder="1" applyAlignment="1">
      <alignment horizontal="center" vertical="center"/>
    </xf>
    <xf numFmtId="0" fontId="2" fillId="4" borderId="5" xfId="2" applyFont="1" applyFill="1" applyBorder="1" applyAlignment="1">
      <alignment horizontal="center" vertical="center"/>
    </xf>
    <xf numFmtId="164" fontId="4" fillId="4" borderId="5" xfId="0" applyNumberFormat="1" applyFont="1" applyFill="1" applyBorder="1" applyAlignment="1">
      <alignment horizontal="center" vertical="center"/>
    </xf>
    <xf numFmtId="164" fontId="4" fillId="4" borderId="5" xfId="0" applyNumberFormat="1" applyFont="1" applyFill="1" applyBorder="1" applyAlignment="1">
      <alignment horizontal="left" vertical="center"/>
    </xf>
    <xf numFmtId="0" fontId="2" fillId="3" borderId="6" xfId="2" applyFont="1" applyFill="1" applyBorder="1" applyAlignment="1"/>
    <xf numFmtId="9" fontId="3" fillId="4" borderId="7" xfId="0" applyNumberFormat="1" applyFont="1" applyFill="1" applyBorder="1" applyAlignment="1">
      <alignment horizontal="center" vertical="center"/>
    </xf>
    <xf numFmtId="0" fontId="2" fillId="4" borderId="7" xfId="2" applyFont="1" applyFill="1" applyBorder="1" applyAlignment="1">
      <alignment horizontal="center" vertical="center"/>
    </xf>
    <xf numFmtId="164" fontId="4" fillId="4" borderId="7" xfId="0" applyNumberFormat="1" applyFont="1" applyFill="1" applyBorder="1" applyAlignment="1">
      <alignment horizontal="center" vertical="center"/>
    </xf>
    <xf numFmtId="0" fontId="2" fillId="3" borderId="5" xfId="2" applyFont="1" applyFill="1" applyBorder="1" applyAlignment="1"/>
    <xf numFmtId="0" fontId="3" fillId="0" borderId="5" xfId="0" applyFont="1" applyBorder="1"/>
    <xf numFmtId="9" fontId="3" fillId="4" borderId="5" xfId="0" applyNumberFormat="1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164" fontId="3" fillId="4" borderId="5" xfId="1" applyNumberFormat="1" applyFont="1" applyFill="1" applyBorder="1"/>
    <xf numFmtId="164" fontId="3" fillId="4" borderId="5" xfId="0" applyNumberFormat="1" applyFont="1" applyFill="1" applyBorder="1"/>
    <xf numFmtId="164" fontId="3" fillId="4" borderId="5" xfId="0" applyNumberFormat="1" applyFont="1" applyFill="1" applyBorder="1" applyAlignment="1">
      <alignment horizontal="left"/>
    </xf>
    <xf numFmtId="164" fontId="3" fillId="4" borderId="5" xfId="0" applyNumberFormat="1" applyFont="1" applyFill="1" applyBorder="1" applyAlignment="1"/>
    <xf numFmtId="164" fontId="4" fillId="4" borderId="8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3" fillId="7" borderId="0" xfId="0" applyFont="1" applyFill="1"/>
    <xf numFmtId="0" fontId="3" fillId="7" borderId="0" xfId="0" applyFont="1" applyFill="1" applyAlignment="1">
      <alignment horizontal="center"/>
    </xf>
    <xf numFmtId="0" fontId="7" fillId="7" borderId="1" xfId="0" applyFont="1" applyFill="1" applyBorder="1" applyAlignment="1">
      <alignment horizontal="center"/>
    </xf>
    <xf numFmtId="167" fontId="7" fillId="7" borderId="1" xfId="0" applyNumberFormat="1" applyFont="1" applyFill="1" applyBorder="1" applyAlignment="1">
      <alignment horizontal="center"/>
    </xf>
    <xf numFmtId="164" fontId="7" fillId="7" borderId="1" xfId="0" applyNumberFormat="1" applyFont="1" applyFill="1" applyBorder="1" applyAlignment="1">
      <alignment horizontal="center"/>
    </xf>
    <xf numFmtId="164" fontId="7" fillId="7" borderId="1" xfId="0" applyNumberFormat="1" applyFont="1" applyFill="1" applyBorder="1" applyAlignment="1">
      <alignment horizontal="left"/>
    </xf>
    <xf numFmtId="0" fontId="5" fillId="7" borderId="0" xfId="0" applyFont="1" applyFill="1" applyAlignment="1">
      <alignment horizontal="center"/>
    </xf>
    <xf numFmtId="0" fontId="5" fillId="7" borderId="5" xfId="0" applyFont="1" applyFill="1" applyBorder="1" applyAlignment="1">
      <alignment horizontal="center"/>
    </xf>
    <xf numFmtId="0" fontId="3" fillId="7" borderId="12" xfId="0" applyFont="1" applyFill="1" applyBorder="1"/>
    <xf numFmtId="0" fontId="3" fillId="7" borderId="12" xfId="0" applyFont="1" applyFill="1" applyBorder="1" applyAlignment="1">
      <alignment horizontal="center"/>
    </xf>
    <xf numFmtId="164" fontId="3" fillId="7" borderId="12" xfId="0" applyNumberFormat="1" applyFont="1" applyFill="1" applyBorder="1"/>
    <xf numFmtId="164" fontId="3" fillId="7" borderId="12" xfId="0" applyNumberFormat="1" applyFont="1" applyFill="1" applyBorder="1" applyAlignment="1">
      <alignment horizontal="left"/>
    </xf>
    <xf numFmtId="169" fontId="5" fillId="7" borderId="12" xfId="0" applyNumberFormat="1" applyFont="1" applyFill="1" applyBorder="1" applyAlignment="1"/>
    <xf numFmtId="0" fontId="3" fillId="7" borderId="11" xfId="0" applyFont="1" applyFill="1" applyBorder="1"/>
    <xf numFmtId="166" fontId="5" fillId="7" borderId="5" xfId="0" applyNumberFormat="1" applyFont="1" applyFill="1" applyBorder="1"/>
    <xf numFmtId="0" fontId="3" fillId="7" borderId="5" xfId="0" applyFont="1" applyFill="1" applyBorder="1"/>
    <xf numFmtId="168" fontId="3" fillId="7" borderId="5" xfId="0" applyNumberFormat="1" applyFont="1" applyFill="1" applyBorder="1"/>
    <xf numFmtId="168" fontId="5" fillId="7" borderId="5" xfId="0" applyNumberFormat="1" applyFont="1" applyFill="1" applyBorder="1"/>
    <xf numFmtId="0" fontId="5" fillId="7" borderId="12" xfId="0" applyFont="1" applyFill="1" applyBorder="1"/>
    <xf numFmtId="3" fontId="10" fillId="0" borderId="0" xfId="0" applyNumberFormat="1" applyFont="1"/>
    <xf numFmtId="165" fontId="0" fillId="0" borderId="0" xfId="0" applyNumberFormat="1"/>
    <xf numFmtId="170" fontId="8" fillId="0" borderId="0" xfId="0" applyNumberFormat="1" applyFont="1"/>
    <xf numFmtId="170" fontId="9" fillId="0" borderId="17" xfId="0" applyNumberFormat="1" applyFont="1" applyBorder="1"/>
    <xf numFmtId="164" fontId="5" fillId="7" borderId="5" xfId="0" applyNumberFormat="1" applyFont="1" applyFill="1" applyBorder="1" applyAlignment="1">
      <alignment horizontal="center"/>
    </xf>
    <xf numFmtId="0" fontId="5" fillId="7" borderId="5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/>
    </xf>
    <xf numFmtId="0" fontId="5" fillId="7" borderId="13" xfId="0" applyFont="1" applyFill="1" applyBorder="1" applyAlignment="1">
      <alignment horizontal="center"/>
    </xf>
    <xf numFmtId="0" fontId="5" fillId="7" borderId="14" xfId="0" applyFont="1" applyFill="1" applyBorder="1" applyAlignment="1">
      <alignment horizontal="center"/>
    </xf>
    <xf numFmtId="0" fontId="5" fillId="7" borderId="15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5" fillId="7" borderId="18" xfId="0" applyFont="1" applyFill="1" applyBorder="1" applyAlignment="1">
      <alignment horizontal="center"/>
    </xf>
    <xf numFmtId="0" fontId="5" fillId="7" borderId="19" xfId="0" applyFont="1" applyFill="1" applyBorder="1" applyAlignment="1">
      <alignment horizontal="center"/>
    </xf>
    <xf numFmtId="0" fontId="5" fillId="7" borderId="20" xfId="0" applyFont="1" applyFill="1" applyBorder="1" applyAlignment="1">
      <alignment horizontal="center"/>
    </xf>
  </cellXfs>
  <cellStyles count="4">
    <cellStyle name="Moneda" xfId="1" builtinId="4"/>
    <cellStyle name="Moneda [0]" xfId="3" builtinId="7"/>
    <cellStyle name="Normal" xfId="0" builtinId="0"/>
    <cellStyle name="Normal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4"/>
  <sheetViews>
    <sheetView tabSelected="1" topLeftCell="A103" zoomScale="90" zoomScaleNormal="90" workbookViewId="0">
      <selection activeCell="G122" sqref="G122"/>
    </sheetView>
  </sheetViews>
  <sheetFormatPr baseColWidth="10" defaultRowHeight="14.4" x14ac:dyDescent="0.3"/>
  <cols>
    <col min="1" max="1" width="47.88671875" customWidth="1"/>
    <col min="2" max="2" width="5.44140625" customWidth="1"/>
    <col min="3" max="3" width="6" customWidth="1"/>
    <col min="4" max="4" width="10.6640625" customWidth="1"/>
    <col min="5" max="5" width="10" style="5" bestFit="1" customWidth="1"/>
    <col min="6" max="6" width="11.109375" bestFit="1" customWidth="1"/>
    <col min="7" max="7" width="17.6640625" customWidth="1"/>
    <col min="8" max="10" width="11.44140625" customWidth="1"/>
    <col min="11" max="11" width="15.44140625" customWidth="1"/>
    <col min="15" max="15" width="14.33203125" customWidth="1"/>
  </cols>
  <sheetData>
    <row r="1" spans="1:16" x14ac:dyDescent="0.3">
      <c r="A1" s="67" t="s">
        <v>3</v>
      </c>
      <c r="B1" s="38"/>
      <c r="C1" s="39"/>
      <c r="D1" s="61" t="s">
        <v>116</v>
      </c>
      <c r="E1" s="61"/>
      <c r="F1" s="61"/>
      <c r="G1" s="61"/>
      <c r="H1" s="62" t="s">
        <v>117</v>
      </c>
      <c r="I1" s="63"/>
      <c r="J1" s="62"/>
      <c r="K1" s="62"/>
      <c r="L1" s="64" t="s">
        <v>118</v>
      </c>
      <c r="M1" s="65"/>
      <c r="N1" s="65"/>
      <c r="O1" s="66"/>
    </row>
    <row r="2" spans="1:16" x14ac:dyDescent="0.3">
      <c r="A2" s="68"/>
      <c r="B2" s="40" t="s">
        <v>4</v>
      </c>
      <c r="C2" s="41" t="s">
        <v>0</v>
      </c>
      <c r="D2" s="42" t="s">
        <v>114</v>
      </c>
      <c r="E2" s="43" t="s">
        <v>5</v>
      </c>
      <c r="F2" s="42" t="s">
        <v>1</v>
      </c>
      <c r="G2" s="42" t="s">
        <v>2</v>
      </c>
      <c r="H2" s="42" t="s">
        <v>114</v>
      </c>
      <c r="I2" s="43" t="s">
        <v>5</v>
      </c>
      <c r="J2" s="44" t="s">
        <v>119</v>
      </c>
      <c r="K2" s="42" t="s">
        <v>2</v>
      </c>
      <c r="L2" s="42" t="s">
        <v>114</v>
      </c>
      <c r="M2" s="43" t="s">
        <v>5</v>
      </c>
      <c r="N2" s="42" t="s">
        <v>1</v>
      </c>
      <c r="O2" s="45" t="s">
        <v>2</v>
      </c>
    </row>
    <row r="3" spans="1:16" x14ac:dyDescent="0.3">
      <c r="A3" s="12" t="s">
        <v>6</v>
      </c>
      <c r="B3" s="13">
        <v>0.19</v>
      </c>
      <c r="C3" s="14">
        <v>6</v>
      </c>
      <c r="D3" s="15">
        <v>1300</v>
      </c>
      <c r="E3" s="16">
        <v>247</v>
      </c>
      <c r="F3" s="15">
        <f>D3+E3</f>
        <v>1547</v>
      </c>
      <c r="G3" s="15">
        <f>F3*C3</f>
        <v>9282</v>
      </c>
      <c r="H3" s="7">
        <v>1700</v>
      </c>
      <c r="I3" s="8">
        <f>H3*19/100</f>
        <v>323</v>
      </c>
      <c r="J3" s="9">
        <f>H3*19%+H3</f>
        <v>2023</v>
      </c>
      <c r="K3" s="17">
        <f t="shared" ref="K3:K34" si="0">J3*C3</f>
        <v>12138</v>
      </c>
      <c r="L3" s="18">
        <v>1205</v>
      </c>
      <c r="M3" s="18">
        <f>L3*19/100</f>
        <v>228.95</v>
      </c>
      <c r="N3" s="18">
        <f>L3+M3</f>
        <v>1433.95</v>
      </c>
      <c r="O3" s="18">
        <f>N3*4</f>
        <v>5735.8</v>
      </c>
    </row>
    <row r="4" spans="1:16" x14ac:dyDescent="0.3">
      <c r="A4" s="19" t="s">
        <v>7</v>
      </c>
      <c r="B4" s="20">
        <v>0.19</v>
      </c>
      <c r="C4" s="21">
        <v>2</v>
      </c>
      <c r="D4" s="22">
        <v>9900</v>
      </c>
      <c r="E4" s="23">
        <f>D4*19/100</f>
        <v>1881</v>
      </c>
      <c r="F4" s="22">
        <f t="shared" ref="F4:F61" si="1">D4+E4</f>
        <v>11781</v>
      </c>
      <c r="G4" s="22">
        <f>F4*C4</f>
        <v>23562</v>
      </c>
      <c r="H4" s="7">
        <v>10500</v>
      </c>
      <c r="I4" s="8">
        <f>J4*19/100</f>
        <v>2374.0500000000002</v>
      </c>
      <c r="J4" s="9">
        <f t="shared" ref="J4:J67" si="2">H4*19%+H4</f>
        <v>12495</v>
      </c>
      <c r="K4" s="17">
        <f t="shared" si="0"/>
        <v>24990</v>
      </c>
      <c r="L4" s="18">
        <v>10473</v>
      </c>
      <c r="M4" s="18">
        <f t="shared" ref="M4:M67" si="3">L4*19/100</f>
        <v>1989.87</v>
      </c>
      <c r="N4" s="18">
        <f t="shared" ref="N4:N67" si="4">L4+M4</f>
        <v>12462.869999999999</v>
      </c>
      <c r="O4" s="18">
        <f>N4*3</f>
        <v>37388.61</v>
      </c>
    </row>
    <row r="5" spans="1:16" x14ac:dyDescent="0.3">
      <c r="A5" s="19" t="s">
        <v>8</v>
      </c>
      <c r="B5" s="20">
        <v>0.19</v>
      </c>
      <c r="C5" s="21">
        <v>30</v>
      </c>
      <c r="D5" s="22">
        <v>38900</v>
      </c>
      <c r="E5" s="23">
        <f>D5*19/100</f>
        <v>7391</v>
      </c>
      <c r="F5" s="22">
        <f t="shared" si="1"/>
        <v>46291</v>
      </c>
      <c r="G5" s="22">
        <f t="shared" ref="G5:G61" si="5">F5*C5</f>
        <v>1388730</v>
      </c>
      <c r="H5" s="7">
        <v>42500</v>
      </c>
      <c r="I5" s="8">
        <f>J5*19/100</f>
        <v>9609.25</v>
      </c>
      <c r="J5" s="9">
        <f t="shared" si="2"/>
        <v>50575</v>
      </c>
      <c r="K5" s="17">
        <f t="shared" si="0"/>
        <v>1517250</v>
      </c>
      <c r="L5" s="18">
        <v>34000</v>
      </c>
      <c r="M5" s="18">
        <f t="shared" si="3"/>
        <v>6460</v>
      </c>
      <c r="N5" s="18">
        <f t="shared" si="4"/>
        <v>40460</v>
      </c>
      <c r="O5" s="18">
        <f>N5*10</f>
        <v>404600</v>
      </c>
    </row>
    <row r="6" spans="1:16" x14ac:dyDescent="0.3">
      <c r="A6" s="19" t="s">
        <v>9</v>
      </c>
      <c r="B6" s="20">
        <v>0.19</v>
      </c>
      <c r="C6" s="21">
        <v>30</v>
      </c>
      <c r="D6" s="22">
        <v>38900</v>
      </c>
      <c r="E6" s="23">
        <f t="shared" ref="E6:E61" si="6">D6*19/100</f>
        <v>7391</v>
      </c>
      <c r="F6" s="22">
        <f t="shared" si="1"/>
        <v>46291</v>
      </c>
      <c r="G6" s="22">
        <f t="shared" si="5"/>
        <v>1388730</v>
      </c>
      <c r="H6" s="7">
        <v>42500</v>
      </c>
      <c r="I6" s="8">
        <f t="shared" ref="I6:I69" si="7">J6*19/100</f>
        <v>9609.25</v>
      </c>
      <c r="J6" s="9">
        <f t="shared" si="2"/>
        <v>50575</v>
      </c>
      <c r="K6" s="17">
        <f t="shared" si="0"/>
        <v>1517250</v>
      </c>
      <c r="L6" s="18">
        <v>33000</v>
      </c>
      <c r="M6" s="18">
        <f t="shared" si="3"/>
        <v>6270</v>
      </c>
      <c r="N6" s="18">
        <f t="shared" si="4"/>
        <v>39270</v>
      </c>
      <c r="O6" s="18">
        <f>N6*10</f>
        <v>392700</v>
      </c>
    </row>
    <row r="7" spans="1:16" x14ac:dyDescent="0.3">
      <c r="A7" s="19" t="s">
        <v>10</v>
      </c>
      <c r="B7" s="20">
        <v>0.19</v>
      </c>
      <c r="C7" s="21">
        <v>12</v>
      </c>
      <c r="D7" s="22">
        <v>1500</v>
      </c>
      <c r="E7" s="23">
        <f t="shared" si="6"/>
        <v>285</v>
      </c>
      <c r="F7" s="22">
        <f t="shared" si="1"/>
        <v>1785</v>
      </c>
      <c r="G7" s="22">
        <f t="shared" si="5"/>
        <v>21420</v>
      </c>
      <c r="H7" s="7">
        <v>3900</v>
      </c>
      <c r="I7" s="8">
        <f t="shared" si="7"/>
        <v>881.79</v>
      </c>
      <c r="J7" s="9">
        <f t="shared" si="2"/>
        <v>4641</v>
      </c>
      <c r="K7" s="17">
        <f t="shared" si="0"/>
        <v>55692</v>
      </c>
      <c r="L7" s="18">
        <v>1082</v>
      </c>
      <c r="M7" s="18">
        <f t="shared" si="3"/>
        <v>205.58</v>
      </c>
      <c r="N7" s="18">
        <f t="shared" si="4"/>
        <v>1287.58</v>
      </c>
      <c r="O7" s="18">
        <f>N7*10</f>
        <v>12875.8</v>
      </c>
    </row>
    <row r="8" spans="1:16" x14ac:dyDescent="0.3">
      <c r="A8" s="19" t="s">
        <v>11</v>
      </c>
      <c r="B8" s="20">
        <v>0.19</v>
      </c>
      <c r="C8" s="21">
        <v>1080</v>
      </c>
      <c r="D8" s="22">
        <v>330</v>
      </c>
      <c r="E8" s="23">
        <f t="shared" si="6"/>
        <v>62.7</v>
      </c>
      <c r="F8" s="22">
        <f t="shared" si="1"/>
        <v>392.7</v>
      </c>
      <c r="G8" s="22">
        <f t="shared" si="5"/>
        <v>424116</v>
      </c>
      <c r="H8" s="7">
        <v>340</v>
      </c>
      <c r="I8" s="8">
        <f t="shared" si="7"/>
        <v>76.874000000000009</v>
      </c>
      <c r="J8" s="9">
        <f t="shared" si="2"/>
        <v>404.6</v>
      </c>
      <c r="K8" s="17">
        <f t="shared" si="0"/>
        <v>436968</v>
      </c>
      <c r="L8" s="18">
        <v>300</v>
      </c>
      <c r="M8" s="18">
        <f t="shared" si="3"/>
        <v>57</v>
      </c>
      <c r="N8" s="18">
        <f t="shared" si="4"/>
        <v>357</v>
      </c>
      <c r="O8" s="18">
        <f>N8*360</f>
        <v>128520</v>
      </c>
    </row>
    <row r="9" spans="1:16" x14ac:dyDescent="0.3">
      <c r="A9" s="19" t="s">
        <v>12</v>
      </c>
      <c r="B9" s="20">
        <v>0.19</v>
      </c>
      <c r="C9" s="21">
        <v>200</v>
      </c>
      <c r="D9" s="22">
        <v>70</v>
      </c>
      <c r="E9" s="23">
        <f t="shared" si="6"/>
        <v>13.3</v>
      </c>
      <c r="F9" s="22">
        <f t="shared" si="1"/>
        <v>83.3</v>
      </c>
      <c r="G9" s="22">
        <f t="shared" si="5"/>
        <v>16660</v>
      </c>
      <c r="H9" s="7">
        <v>80</v>
      </c>
      <c r="I9" s="8">
        <f t="shared" si="7"/>
        <v>18.088000000000001</v>
      </c>
      <c r="J9" s="9">
        <f t="shared" si="2"/>
        <v>95.2</v>
      </c>
      <c r="K9" s="17">
        <f t="shared" si="0"/>
        <v>19040</v>
      </c>
      <c r="L9" s="18">
        <v>50</v>
      </c>
      <c r="M9" s="18">
        <f t="shared" si="3"/>
        <v>9.5</v>
      </c>
      <c r="N9" s="18">
        <f t="shared" si="4"/>
        <v>59.5</v>
      </c>
      <c r="O9" s="18">
        <f>N9*200</f>
        <v>11900</v>
      </c>
      <c r="P9" s="6"/>
    </row>
    <row r="10" spans="1:16" x14ac:dyDescent="0.3">
      <c r="A10" s="19" t="s">
        <v>13</v>
      </c>
      <c r="B10" s="20">
        <v>0.19</v>
      </c>
      <c r="C10" s="21">
        <v>36</v>
      </c>
      <c r="D10" s="22">
        <v>7500</v>
      </c>
      <c r="E10" s="23">
        <f t="shared" si="6"/>
        <v>1425</v>
      </c>
      <c r="F10" s="22">
        <f t="shared" si="1"/>
        <v>8925</v>
      </c>
      <c r="G10" s="22">
        <f t="shared" si="5"/>
        <v>321300</v>
      </c>
      <c r="H10" s="7">
        <v>8000</v>
      </c>
      <c r="I10" s="8">
        <f t="shared" si="7"/>
        <v>1808.8</v>
      </c>
      <c r="J10" s="9">
        <f t="shared" si="2"/>
        <v>9520</v>
      </c>
      <c r="K10" s="17">
        <f t="shared" si="0"/>
        <v>342720</v>
      </c>
      <c r="L10" s="18">
        <v>600</v>
      </c>
      <c r="M10" s="18">
        <f t="shared" si="3"/>
        <v>114</v>
      </c>
      <c r="N10" s="18">
        <f t="shared" si="4"/>
        <v>714</v>
      </c>
      <c r="O10" s="18">
        <f>N10*36</f>
        <v>25704</v>
      </c>
      <c r="P10" s="6"/>
    </row>
    <row r="11" spans="1:16" x14ac:dyDescent="0.3">
      <c r="A11" s="19" t="s">
        <v>14</v>
      </c>
      <c r="B11" s="20">
        <v>0.19</v>
      </c>
      <c r="C11" s="21">
        <v>60</v>
      </c>
      <c r="D11" s="22">
        <v>260</v>
      </c>
      <c r="E11" s="23">
        <f t="shared" si="6"/>
        <v>49.4</v>
      </c>
      <c r="F11" s="22">
        <f t="shared" si="1"/>
        <v>309.39999999999998</v>
      </c>
      <c r="G11" s="22">
        <f t="shared" si="5"/>
        <v>18564</v>
      </c>
      <c r="H11" s="7">
        <v>312</v>
      </c>
      <c r="I11" s="8">
        <f t="shared" si="7"/>
        <v>70.543199999999999</v>
      </c>
      <c r="J11" s="9">
        <f t="shared" si="2"/>
        <v>371.28</v>
      </c>
      <c r="K11" s="17">
        <f t="shared" si="0"/>
        <v>22276.799999999999</v>
      </c>
      <c r="L11" s="18">
        <v>295</v>
      </c>
      <c r="M11" s="18">
        <f t="shared" si="3"/>
        <v>56.05</v>
      </c>
      <c r="N11" s="18">
        <f t="shared" si="4"/>
        <v>351.05</v>
      </c>
      <c r="O11" s="18">
        <f>N11*C11</f>
        <v>21063</v>
      </c>
    </row>
    <row r="12" spans="1:16" x14ac:dyDescent="0.3">
      <c r="A12" s="19" t="s">
        <v>15</v>
      </c>
      <c r="B12" s="20">
        <v>0.19</v>
      </c>
      <c r="C12" s="21">
        <v>24</v>
      </c>
      <c r="D12" s="22">
        <v>576</v>
      </c>
      <c r="E12" s="23">
        <f t="shared" si="6"/>
        <v>109.44</v>
      </c>
      <c r="F12" s="22">
        <f t="shared" si="1"/>
        <v>685.44</v>
      </c>
      <c r="G12" s="22">
        <f t="shared" si="5"/>
        <v>16450.560000000001</v>
      </c>
      <c r="H12" s="7">
        <v>580</v>
      </c>
      <c r="I12" s="8">
        <f t="shared" si="7"/>
        <v>131.13800000000001</v>
      </c>
      <c r="J12" s="9">
        <f t="shared" si="2"/>
        <v>690.2</v>
      </c>
      <c r="K12" s="17">
        <f t="shared" si="0"/>
        <v>16564.800000000003</v>
      </c>
      <c r="L12" s="18">
        <v>500</v>
      </c>
      <c r="M12" s="18">
        <f t="shared" si="3"/>
        <v>95</v>
      </c>
      <c r="N12" s="18">
        <f t="shared" si="4"/>
        <v>595</v>
      </c>
      <c r="O12" s="18">
        <f>N12*C12</f>
        <v>14280</v>
      </c>
    </row>
    <row r="13" spans="1:16" x14ac:dyDescent="0.3">
      <c r="A13" s="19" t="s">
        <v>16</v>
      </c>
      <c r="B13" s="20">
        <v>0.19</v>
      </c>
      <c r="C13" s="21">
        <v>200</v>
      </c>
      <c r="D13" s="22">
        <v>3800</v>
      </c>
      <c r="E13" s="23">
        <f t="shared" si="6"/>
        <v>722</v>
      </c>
      <c r="F13" s="22">
        <f t="shared" si="1"/>
        <v>4522</v>
      </c>
      <c r="G13" s="22">
        <f t="shared" si="5"/>
        <v>904400</v>
      </c>
      <c r="H13" s="7">
        <v>4200</v>
      </c>
      <c r="I13" s="8">
        <f t="shared" si="7"/>
        <v>949.62</v>
      </c>
      <c r="J13" s="9">
        <f t="shared" si="2"/>
        <v>4998</v>
      </c>
      <c r="K13" s="17">
        <f t="shared" si="0"/>
        <v>999600</v>
      </c>
      <c r="L13" s="18">
        <v>3775</v>
      </c>
      <c r="M13" s="18">
        <f t="shared" si="3"/>
        <v>717.25</v>
      </c>
      <c r="N13" s="18">
        <f t="shared" si="4"/>
        <v>4492.25</v>
      </c>
      <c r="O13" s="18">
        <f>N13*100</f>
        <v>449225</v>
      </c>
    </row>
    <row r="14" spans="1:16" x14ac:dyDescent="0.3">
      <c r="A14" s="19" t="s">
        <v>17</v>
      </c>
      <c r="B14" s="20">
        <v>0.19</v>
      </c>
      <c r="C14" s="21">
        <v>100</v>
      </c>
      <c r="D14" s="22">
        <v>2190</v>
      </c>
      <c r="E14" s="23">
        <f t="shared" si="6"/>
        <v>416.1</v>
      </c>
      <c r="F14" s="22">
        <f t="shared" si="1"/>
        <v>2606.1</v>
      </c>
      <c r="G14" s="22">
        <f t="shared" si="5"/>
        <v>260610</v>
      </c>
      <c r="H14" s="7">
        <v>2500</v>
      </c>
      <c r="I14" s="8">
        <f t="shared" si="7"/>
        <v>565.25</v>
      </c>
      <c r="J14" s="9">
        <f t="shared" si="2"/>
        <v>2975</v>
      </c>
      <c r="K14" s="17">
        <f t="shared" si="0"/>
        <v>297500</v>
      </c>
      <c r="L14" s="18">
        <v>2040</v>
      </c>
      <c r="M14" s="18">
        <f t="shared" si="3"/>
        <v>387.6</v>
      </c>
      <c r="N14" s="18">
        <f t="shared" si="4"/>
        <v>2427.6</v>
      </c>
      <c r="O14" s="18">
        <f>N14*30</f>
        <v>72828</v>
      </c>
    </row>
    <row r="15" spans="1:16" x14ac:dyDescent="0.3">
      <c r="A15" s="19" t="s">
        <v>18</v>
      </c>
      <c r="B15" s="20">
        <v>0.19</v>
      </c>
      <c r="C15" s="21">
        <v>100</v>
      </c>
      <c r="D15" s="22">
        <v>490</v>
      </c>
      <c r="E15" s="23">
        <f t="shared" si="6"/>
        <v>93.1</v>
      </c>
      <c r="F15" s="22">
        <f t="shared" si="1"/>
        <v>583.1</v>
      </c>
      <c r="G15" s="22">
        <f t="shared" si="5"/>
        <v>58310</v>
      </c>
      <c r="H15" s="7">
        <v>510</v>
      </c>
      <c r="I15" s="8">
        <f t="shared" si="7"/>
        <v>115.31100000000001</v>
      </c>
      <c r="J15" s="9">
        <f t="shared" si="2"/>
        <v>606.9</v>
      </c>
      <c r="K15" s="17">
        <f t="shared" si="0"/>
        <v>60690</v>
      </c>
      <c r="L15" s="18">
        <v>450</v>
      </c>
      <c r="M15" s="18">
        <f t="shared" si="3"/>
        <v>85.5</v>
      </c>
      <c r="N15" s="18">
        <f t="shared" si="4"/>
        <v>535.5</v>
      </c>
      <c r="O15" s="18">
        <f>N15*200</f>
        <v>107100</v>
      </c>
    </row>
    <row r="16" spans="1:16" x14ac:dyDescent="0.3">
      <c r="A16" s="19" t="s">
        <v>19</v>
      </c>
      <c r="B16" s="20">
        <v>0.19</v>
      </c>
      <c r="C16" s="21">
        <v>12</v>
      </c>
      <c r="D16" s="22">
        <v>1730</v>
      </c>
      <c r="E16" s="23">
        <f t="shared" si="6"/>
        <v>328.7</v>
      </c>
      <c r="F16" s="22">
        <f t="shared" si="1"/>
        <v>2058.6999999999998</v>
      </c>
      <c r="G16" s="22">
        <f t="shared" si="5"/>
        <v>24704.399999999998</v>
      </c>
      <c r="H16" s="7">
        <v>1850</v>
      </c>
      <c r="I16" s="8">
        <f t="shared" si="7"/>
        <v>418.28500000000003</v>
      </c>
      <c r="J16" s="9">
        <f t="shared" si="2"/>
        <v>2201.5</v>
      </c>
      <c r="K16" s="17">
        <f t="shared" si="0"/>
        <v>26418</v>
      </c>
      <c r="L16" s="18">
        <v>1602</v>
      </c>
      <c r="M16" s="18">
        <f t="shared" si="3"/>
        <v>304.38</v>
      </c>
      <c r="N16" s="18">
        <f t="shared" si="4"/>
        <v>1906.38</v>
      </c>
      <c r="O16" s="18">
        <f t="shared" ref="O16:O67" si="8">N16*C16</f>
        <v>22876.560000000001</v>
      </c>
    </row>
    <row r="17" spans="1:15" x14ac:dyDescent="0.3">
      <c r="A17" s="19" t="s">
        <v>20</v>
      </c>
      <c r="B17" s="20">
        <v>0.19</v>
      </c>
      <c r="C17" s="21">
        <v>100</v>
      </c>
      <c r="D17" s="22">
        <v>440</v>
      </c>
      <c r="E17" s="23">
        <f t="shared" si="6"/>
        <v>83.6</v>
      </c>
      <c r="F17" s="22">
        <f t="shared" si="1"/>
        <v>523.6</v>
      </c>
      <c r="G17" s="22">
        <f t="shared" si="5"/>
        <v>52360</v>
      </c>
      <c r="H17" s="7">
        <v>510</v>
      </c>
      <c r="I17" s="8">
        <f t="shared" si="7"/>
        <v>115.31100000000001</v>
      </c>
      <c r="J17" s="9">
        <f t="shared" si="2"/>
        <v>606.9</v>
      </c>
      <c r="K17" s="17">
        <f t="shared" si="0"/>
        <v>60690</v>
      </c>
      <c r="L17" s="18">
        <v>420</v>
      </c>
      <c r="M17" s="18">
        <f t="shared" si="3"/>
        <v>79.8</v>
      </c>
      <c r="N17" s="18">
        <f t="shared" si="4"/>
        <v>499.8</v>
      </c>
      <c r="O17" s="18">
        <f t="shared" si="8"/>
        <v>49980</v>
      </c>
    </row>
    <row r="18" spans="1:15" x14ac:dyDescent="0.3">
      <c r="A18" s="19" t="s">
        <v>21</v>
      </c>
      <c r="B18" s="20">
        <v>0.19</v>
      </c>
      <c r="C18" s="21">
        <v>24</v>
      </c>
      <c r="D18" s="22">
        <v>1700</v>
      </c>
      <c r="E18" s="23">
        <f t="shared" si="6"/>
        <v>323</v>
      </c>
      <c r="F18" s="22">
        <f t="shared" si="1"/>
        <v>2023</v>
      </c>
      <c r="G18" s="22">
        <f t="shared" si="5"/>
        <v>48552</v>
      </c>
      <c r="H18" s="7">
        <v>1800</v>
      </c>
      <c r="I18" s="8">
        <f t="shared" si="7"/>
        <v>406.98</v>
      </c>
      <c r="J18" s="9">
        <f t="shared" si="2"/>
        <v>2142</v>
      </c>
      <c r="K18" s="17">
        <f t="shared" si="0"/>
        <v>51408</v>
      </c>
      <c r="L18" s="18">
        <v>1500</v>
      </c>
      <c r="M18" s="18">
        <f t="shared" si="3"/>
        <v>285</v>
      </c>
      <c r="N18" s="18">
        <f t="shared" si="4"/>
        <v>1785</v>
      </c>
      <c r="O18" s="18">
        <f t="shared" si="8"/>
        <v>42840</v>
      </c>
    </row>
    <row r="19" spans="1:15" x14ac:dyDescent="0.3">
      <c r="A19" s="19" t="s">
        <v>22</v>
      </c>
      <c r="B19" s="20">
        <v>0.19</v>
      </c>
      <c r="C19" s="21">
        <v>4</v>
      </c>
      <c r="D19" s="22">
        <v>44000</v>
      </c>
      <c r="E19" s="23">
        <f t="shared" si="6"/>
        <v>8360</v>
      </c>
      <c r="F19" s="22">
        <f t="shared" si="1"/>
        <v>52360</v>
      </c>
      <c r="G19" s="22">
        <f t="shared" si="5"/>
        <v>209440</v>
      </c>
      <c r="H19" s="7">
        <v>38000</v>
      </c>
      <c r="I19" s="8">
        <f t="shared" si="7"/>
        <v>8591.7999999999993</v>
      </c>
      <c r="J19" s="9">
        <f t="shared" si="2"/>
        <v>45220</v>
      </c>
      <c r="K19" s="17">
        <f t="shared" si="0"/>
        <v>180880</v>
      </c>
      <c r="L19" s="18">
        <v>40079</v>
      </c>
      <c r="M19" s="18">
        <f t="shared" si="3"/>
        <v>7615.01</v>
      </c>
      <c r="N19" s="18">
        <f t="shared" si="4"/>
        <v>47694.01</v>
      </c>
      <c r="O19" s="18">
        <f t="shared" si="8"/>
        <v>190776.04</v>
      </c>
    </row>
    <row r="20" spans="1:15" x14ac:dyDescent="0.3">
      <c r="A20" s="19" t="s">
        <v>23</v>
      </c>
      <c r="B20" s="20">
        <v>0.19</v>
      </c>
      <c r="C20" s="21">
        <v>6</v>
      </c>
      <c r="D20" s="22">
        <v>7200</v>
      </c>
      <c r="E20" s="23">
        <f t="shared" si="6"/>
        <v>1368</v>
      </c>
      <c r="F20" s="22">
        <f t="shared" si="1"/>
        <v>8568</v>
      </c>
      <c r="G20" s="22">
        <f t="shared" si="5"/>
        <v>51408</v>
      </c>
      <c r="H20" s="7">
        <v>7500</v>
      </c>
      <c r="I20" s="8">
        <f t="shared" si="7"/>
        <v>1695.75</v>
      </c>
      <c r="J20" s="9">
        <f t="shared" si="2"/>
        <v>8925</v>
      </c>
      <c r="K20" s="17">
        <f t="shared" si="0"/>
        <v>53550</v>
      </c>
      <c r="L20" s="18">
        <v>6995</v>
      </c>
      <c r="M20" s="18">
        <f t="shared" si="3"/>
        <v>1329.05</v>
      </c>
      <c r="N20" s="18">
        <f t="shared" si="4"/>
        <v>8324.0499999999993</v>
      </c>
      <c r="O20" s="18">
        <f t="shared" si="8"/>
        <v>49944.299999999996</v>
      </c>
    </row>
    <row r="21" spans="1:15" x14ac:dyDescent="0.3">
      <c r="A21" s="19" t="s">
        <v>24</v>
      </c>
      <c r="B21" s="20">
        <v>0.19</v>
      </c>
      <c r="C21" s="21">
        <v>120</v>
      </c>
      <c r="D21" s="22">
        <v>2600</v>
      </c>
      <c r="E21" s="23">
        <f t="shared" si="6"/>
        <v>494</v>
      </c>
      <c r="F21" s="22">
        <f t="shared" si="1"/>
        <v>3094</v>
      </c>
      <c r="G21" s="22">
        <f t="shared" si="5"/>
        <v>371280</v>
      </c>
      <c r="H21" s="7">
        <v>3000</v>
      </c>
      <c r="I21" s="8">
        <f t="shared" si="7"/>
        <v>678.3</v>
      </c>
      <c r="J21" s="9">
        <f t="shared" si="2"/>
        <v>3570</v>
      </c>
      <c r="K21" s="17">
        <f t="shared" si="0"/>
        <v>428400</v>
      </c>
      <c r="L21" s="18">
        <v>2509</v>
      </c>
      <c r="M21" s="18">
        <f t="shared" si="3"/>
        <v>476.71</v>
      </c>
      <c r="N21" s="18">
        <f t="shared" si="4"/>
        <v>2985.71</v>
      </c>
      <c r="O21" s="18">
        <f t="shared" si="8"/>
        <v>358285.2</v>
      </c>
    </row>
    <row r="22" spans="1:15" x14ac:dyDescent="0.3">
      <c r="A22" s="19" t="s">
        <v>25</v>
      </c>
      <c r="B22" s="20">
        <v>0.19</v>
      </c>
      <c r="C22" s="21">
        <v>24</v>
      </c>
      <c r="D22" s="22">
        <v>1450</v>
      </c>
      <c r="E22" s="23">
        <f t="shared" si="6"/>
        <v>275.5</v>
      </c>
      <c r="F22" s="22">
        <f t="shared" si="1"/>
        <v>1725.5</v>
      </c>
      <c r="G22" s="22">
        <f t="shared" si="5"/>
        <v>41412</v>
      </c>
      <c r="H22" s="7">
        <v>1710</v>
      </c>
      <c r="I22" s="8">
        <f t="shared" si="7"/>
        <v>386.63099999999997</v>
      </c>
      <c r="J22" s="9">
        <f t="shared" si="2"/>
        <v>2034.9</v>
      </c>
      <c r="K22" s="17">
        <f t="shared" si="0"/>
        <v>48837.600000000006</v>
      </c>
      <c r="L22" s="18">
        <v>1310</v>
      </c>
      <c r="M22" s="18">
        <f t="shared" si="3"/>
        <v>248.9</v>
      </c>
      <c r="N22" s="18">
        <f t="shared" si="4"/>
        <v>1558.9</v>
      </c>
      <c r="O22" s="18">
        <f t="shared" si="8"/>
        <v>37413.600000000006</v>
      </c>
    </row>
    <row r="23" spans="1:15" x14ac:dyDescent="0.3">
      <c r="A23" s="19" t="s">
        <v>26</v>
      </c>
      <c r="B23" s="20">
        <v>0.19</v>
      </c>
      <c r="C23" s="21">
        <v>36</v>
      </c>
      <c r="D23" s="22">
        <v>5000</v>
      </c>
      <c r="E23" s="23">
        <f t="shared" si="6"/>
        <v>950</v>
      </c>
      <c r="F23" s="22">
        <f t="shared" si="1"/>
        <v>5950</v>
      </c>
      <c r="G23" s="22">
        <f t="shared" si="5"/>
        <v>214200</v>
      </c>
      <c r="H23" s="7">
        <v>6321</v>
      </c>
      <c r="I23" s="8">
        <f t="shared" si="7"/>
        <v>1429.1781000000001</v>
      </c>
      <c r="J23" s="9">
        <f t="shared" si="2"/>
        <v>7521.99</v>
      </c>
      <c r="K23" s="17">
        <f t="shared" si="0"/>
        <v>270791.64</v>
      </c>
      <c r="L23" s="18">
        <v>4941</v>
      </c>
      <c r="M23" s="18">
        <f t="shared" si="3"/>
        <v>938.79</v>
      </c>
      <c r="N23" s="18">
        <f t="shared" si="4"/>
        <v>5879.79</v>
      </c>
      <c r="O23" s="18">
        <f t="shared" si="8"/>
        <v>211672.44</v>
      </c>
    </row>
    <row r="24" spans="1:15" x14ac:dyDescent="0.3">
      <c r="A24" s="19" t="s">
        <v>27</v>
      </c>
      <c r="B24" s="20">
        <v>0.19</v>
      </c>
      <c r="C24" s="21">
        <v>48</v>
      </c>
      <c r="D24" s="22">
        <v>6200</v>
      </c>
      <c r="E24" s="23">
        <f t="shared" si="6"/>
        <v>1178</v>
      </c>
      <c r="F24" s="22">
        <f t="shared" si="1"/>
        <v>7378</v>
      </c>
      <c r="G24" s="22">
        <f t="shared" si="5"/>
        <v>354144</v>
      </c>
      <c r="H24" s="7">
        <v>6500</v>
      </c>
      <c r="I24" s="8">
        <f t="shared" si="7"/>
        <v>1469.65</v>
      </c>
      <c r="J24" s="9">
        <f t="shared" si="2"/>
        <v>7735</v>
      </c>
      <c r="K24" s="17">
        <f t="shared" si="0"/>
        <v>371280</v>
      </c>
      <c r="L24" s="18">
        <v>6207</v>
      </c>
      <c r="M24" s="18">
        <f t="shared" si="3"/>
        <v>1179.33</v>
      </c>
      <c r="N24" s="18">
        <f t="shared" si="4"/>
        <v>7386.33</v>
      </c>
      <c r="O24" s="18">
        <f>N24*36</f>
        <v>265907.88</v>
      </c>
    </row>
    <row r="25" spans="1:15" x14ac:dyDescent="0.3">
      <c r="A25" s="12" t="s">
        <v>28</v>
      </c>
      <c r="B25" s="20">
        <v>0.19</v>
      </c>
      <c r="C25" s="14">
        <v>5</v>
      </c>
      <c r="D25" s="22">
        <v>4600</v>
      </c>
      <c r="E25" s="23">
        <f t="shared" si="6"/>
        <v>874</v>
      </c>
      <c r="F25" s="22">
        <f t="shared" si="1"/>
        <v>5474</v>
      </c>
      <c r="G25" s="22">
        <f t="shared" si="5"/>
        <v>27370</v>
      </c>
      <c r="H25" s="7">
        <v>4700</v>
      </c>
      <c r="I25" s="8">
        <f t="shared" si="7"/>
        <v>1062.67</v>
      </c>
      <c r="J25" s="9">
        <f t="shared" si="2"/>
        <v>5593</v>
      </c>
      <c r="K25" s="17">
        <f t="shared" si="0"/>
        <v>27965</v>
      </c>
      <c r="L25" s="18">
        <v>4486</v>
      </c>
      <c r="M25" s="18">
        <f t="shared" si="3"/>
        <v>852.34</v>
      </c>
      <c r="N25" s="18">
        <f t="shared" si="4"/>
        <v>5338.34</v>
      </c>
      <c r="O25" s="18">
        <f t="shared" si="8"/>
        <v>26691.7</v>
      </c>
    </row>
    <row r="26" spans="1:15" x14ac:dyDescent="0.3">
      <c r="A26" s="19" t="s">
        <v>29</v>
      </c>
      <c r="B26" s="20">
        <v>0.19</v>
      </c>
      <c r="C26" s="21">
        <v>24</v>
      </c>
      <c r="D26" s="22">
        <v>970</v>
      </c>
      <c r="E26" s="23">
        <f t="shared" si="6"/>
        <v>184.3</v>
      </c>
      <c r="F26" s="22">
        <f t="shared" si="1"/>
        <v>1154.3</v>
      </c>
      <c r="G26" s="22">
        <f t="shared" si="5"/>
        <v>27703.199999999997</v>
      </c>
      <c r="H26" s="7">
        <v>970</v>
      </c>
      <c r="I26" s="8">
        <f t="shared" si="7"/>
        <v>219.31700000000001</v>
      </c>
      <c r="J26" s="9">
        <f t="shared" si="2"/>
        <v>1154.3</v>
      </c>
      <c r="K26" s="17">
        <f t="shared" si="0"/>
        <v>27703.199999999997</v>
      </c>
      <c r="L26" s="18">
        <v>1047</v>
      </c>
      <c r="M26" s="18">
        <f t="shared" si="3"/>
        <v>198.93</v>
      </c>
      <c r="N26" s="18">
        <f t="shared" si="4"/>
        <v>1245.93</v>
      </c>
      <c r="O26" s="18">
        <f>N26*12</f>
        <v>14951.16</v>
      </c>
    </row>
    <row r="27" spans="1:15" x14ac:dyDescent="0.3">
      <c r="A27" s="19" t="s">
        <v>30</v>
      </c>
      <c r="B27" s="20">
        <v>0.19</v>
      </c>
      <c r="C27" s="21">
        <v>12</v>
      </c>
      <c r="D27" s="22">
        <v>1500</v>
      </c>
      <c r="E27" s="23">
        <f t="shared" si="6"/>
        <v>285</v>
      </c>
      <c r="F27" s="22">
        <f t="shared" si="1"/>
        <v>1785</v>
      </c>
      <c r="G27" s="22">
        <f t="shared" si="5"/>
        <v>21420</v>
      </c>
      <c r="H27" s="7">
        <v>1500</v>
      </c>
      <c r="I27" s="8">
        <f t="shared" si="7"/>
        <v>339.15</v>
      </c>
      <c r="J27" s="9">
        <f t="shared" si="2"/>
        <v>1785</v>
      </c>
      <c r="K27" s="17">
        <f t="shared" si="0"/>
        <v>21420</v>
      </c>
      <c r="L27" s="18">
        <v>1882</v>
      </c>
      <c r="M27" s="18">
        <f t="shared" si="3"/>
        <v>357.58</v>
      </c>
      <c r="N27" s="18">
        <f t="shared" si="4"/>
        <v>2239.58</v>
      </c>
      <c r="O27" s="18">
        <f t="shared" si="8"/>
        <v>26874.959999999999</v>
      </c>
    </row>
    <row r="28" spans="1:15" x14ac:dyDescent="0.3">
      <c r="A28" s="19" t="s">
        <v>31</v>
      </c>
      <c r="B28" s="20">
        <v>0.19</v>
      </c>
      <c r="C28" s="21">
        <v>12</v>
      </c>
      <c r="D28" s="22">
        <v>340</v>
      </c>
      <c r="E28" s="23">
        <f t="shared" si="6"/>
        <v>64.599999999999994</v>
      </c>
      <c r="F28" s="22">
        <f t="shared" si="1"/>
        <v>404.6</v>
      </c>
      <c r="G28" s="22">
        <f t="shared" si="5"/>
        <v>4855.2000000000007</v>
      </c>
      <c r="H28" s="7">
        <v>340</v>
      </c>
      <c r="I28" s="8">
        <f t="shared" si="7"/>
        <v>76.874000000000009</v>
      </c>
      <c r="J28" s="9">
        <f t="shared" si="2"/>
        <v>404.6</v>
      </c>
      <c r="K28" s="17">
        <f t="shared" si="0"/>
        <v>4855.2000000000007</v>
      </c>
      <c r="L28" s="18">
        <v>350</v>
      </c>
      <c r="M28" s="18">
        <f t="shared" si="3"/>
        <v>66.5</v>
      </c>
      <c r="N28" s="18">
        <f t="shared" si="4"/>
        <v>416.5</v>
      </c>
      <c r="O28" s="18">
        <f t="shared" si="8"/>
        <v>4998</v>
      </c>
    </row>
    <row r="29" spans="1:15" x14ac:dyDescent="0.3">
      <c r="A29" s="19" t="s">
        <v>32</v>
      </c>
      <c r="B29" s="20">
        <v>0</v>
      </c>
      <c r="C29" s="21">
        <v>24</v>
      </c>
      <c r="D29" s="22">
        <v>10700</v>
      </c>
      <c r="E29" s="23">
        <f t="shared" si="6"/>
        <v>2033</v>
      </c>
      <c r="F29" s="22">
        <f t="shared" si="1"/>
        <v>12733</v>
      </c>
      <c r="G29" s="22">
        <f t="shared" si="5"/>
        <v>305592</v>
      </c>
      <c r="H29" s="7">
        <v>11520</v>
      </c>
      <c r="I29" s="8">
        <f t="shared" si="7"/>
        <v>2604.672</v>
      </c>
      <c r="J29" s="9">
        <f t="shared" si="2"/>
        <v>13708.8</v>
      </c>
      <c r="K29" s="17">
        <f t="shared" si="0"/>
        <v>329011.19999999995</v>
      </c>
      <c r="L29" s="18">
        <v>10853</v>
      </c>
      <c r="M29" s="18">
        <f t="shared" si="3"/>
        <v>2062.0700000000002</v>
      </c>
      <c r="N29" s="18">
        <f t="shared" si="4"/>
        <v>12915.07</v>
      </c>
      <c r="O29" s="18">
        <f>N29*24</f>
        <v>309961.68</v>
      </c>
    </row>
    <row r="30" spans="1:15" x14ac:dyDescent="0.3">
      <c r="A30" s="19" t="s">
        <v>33</v>
      </c>
      <c r="B30" s="20">
        <v>0.19</v>
      </c>
      <c r="C30" s="21">
        <v>200</v>
      </c>
      <c r="D30" s="22">
        <v>700</v>
      </c>
      <c r="E30" s="23">
        <f t="shared" si="6"/>
        <v>133</v>
      </c>
      <c r="F30" s="22">
        <f t="shared" si="1"/>
        <v>833</v>
      </c>
      <c r="G30" s="22">
        <f t="shared" si="5"/>
        <v>166600</v>
      </c>
      <c r="H30" s="7">
        <v>723</v>
      </c>
      <c r="I30" s="8">
        <f t="shared" si="7"/>
        <v>163.47030000000001</v>
      </c>
      <c r="J30" s="9">
        <f t="shared" si="2"/>
        <v>860.37</v>
      </c>
      <c r="K30" s="17">
        <f t="shared" si="0"/>
        <v>172074</v>
      </c>
      <c r="L30" s="18">
        <v>872</v>
      </c>
      <c r="M30" s="18">
        <f t="shared" si="3"/>
        <v>165.68</v>
      </c>
      <c r="N30" s="18">
        <f t="shared" si="4"/>
        <v>1037.68</v>
      </c>
      <c r="O30" s="18">
        <f>N30*400</f>
        <v>415072</v>
      </c>
    </row>
    <row r="31" spans="1:15" x14ac:dyDescent="0.3">
      <c r="A31" s="19" t="s">
        <v>34</v>
      </c>
      <c r="B31" s="20">
        <v>0.19</v>
      </c>
      <c r="C31" s="21">
        <v>2</v>
      </c>
      <c r="D31" s="22">
        <v>2700</v>
      </c>
      <c r="E31" s="23">
        <f t="shared" si="6"/>
        <v>513</v>
      </c>
      <c r="F31" s="22">
        <f t="shared" si="1"/>
        <v>3213</v>
      </c>
      <c r="G31" s="22">
        <f t="shared" si="5"/>
        <v>6426</v>
      </c>
      <c r="H31" s="7">
        <v>2756</v>
      </c>
      <c r="I31" s="8">
        <f t="shared" si="7"/>
        <v>623.13159999999993</v>
      </c>
      <c r="J31" s="9">
        <f t="shared" si="2"/>
        <v>3279.64</v>
      </c>
      <c r="K31" s="17">
        <f t="shared" si="0"/>
        <v>6559.28</v>
      </c>
      <c r="L31" s="18">
        <v>2750</v>
      </c>
      <c r="M31" s="18">
        <f t="shared" si="3"/>
        <v>522.5</v>
      </c>
      <c r="N31" s="18">
        <f t="shared" si="4"/>
        <v>3272.5</v>
      </c>
      <c r="O31" s="18">
        <f t="shared" si="8"/>
        <v>6545</v>
      </c>
    </row>
    <row r="32" spans="1:15" x14ac:dyDescent="0.3">
      <c r="A32" s="19" t="s">
        <v>35</v>
      </c>
      <c r="B32" s="20">
        <v>0.19</v>
      </c>
      <c r="C32" s="21">
        <v>3</v>
      </c>
      <c r="D32" s="22">
        <v>19800</v>
      </c>
      <c r="E32" s="23">
        <f t="shared" si="6"/>
        <v>3762</v>
      </c>
      <c r="F32" s="22">
        <f t="shared" si="1"/>
        <v>23562</v>
      </c>
      <c r="G32" s="22">
        <f t="shared" si="5"/>
        <v>70686</v>
      </c>
      <c r="H32" s="7">
        <v>19800</v>
      </c>
      <c r="I32" s="8">
        <f t="shared" si="7"/>
        <v>4476.78</v>
      </c>
      <c r="J32" s="9">
        <f t="shared" si="2"/>
        <v>23562</v>
      </c>
      <c r="K32" s="17">
        <f t="shared" si="0"/>
        <v>70686</v>
      </c>
      <c r="L32" s="18">
        <v>20486</v>
      </c>
      <c r="M32" s="18">
        <f t="shared" si="3"/>
        <v>3892.34</v>
      </c>
      <c r="N32" s="18">
        <f t="shared" si="4"/>
        <v>24378.34</v>
      </c>
      <c r="O32" s="18">
        <f t="shared" si="8"/>
        <v>73135.02</v>
      </c>
    </row>
    <row r="33" spans="1:15" x14ac:dyDescent="0.3">
      <c r="A33" s="19" t="s">
        <v>36</v>
      </c>
      <c r="B33" s="20">
        <v>0.19</v>
      </c>
      <c r="C33" s="21">
        <v>3</v>
      </c>
      <c r="D33" s="22">
        <v>13000</v>
      </c>
      <c r="E33" s="23">
        <f t="shared" si="6"/>
        <v>2470</v>
      </c>
      <c r="F33" s="22">
        <f t="shared" si="1"/>
        <v>15470</v>
      </c>
      <c r="G33" s="22">
        <f t="shared" si="5"/>
        <v>46410</v>
      </c>
      <c r="H33" s="7">
        <v>13000</v>
      </c>
      <c r="I33" s="8">
        <f t="shared" si="7"/>
        <v>2939.3</v>
      </c>
      <c r="J33" s="9">
        <f t="shared" si="2"/>
        <v>15470</v>
      </c>
      <c r="K33" s="17">
        <f t="shared" si="0"/>
        <v>46410</v>
      </c>
      <c r="L33" s="18">
        <v>18046</v>
      </c>
      <c r="M33" s="18">
        <f t="shared" si="3"/>
        <v>3428.74</v>
      </c>
      <c r="N33" s="18">
        <f t="shared" si="4"/>
        <v>21474.739999999998</v>
      </c>
      <c r="O33" s="18">
        <f t="shared" si="8"/>
        <v>64424.219999999994</v>
      </c>
    </row>
    <row r="34" spans="1:15" x14ac:dyDescent="0.3">
      <c r="A34" s="19" t="s">
        <v>37</v>
      </c>
      <c r="B34" s="20">
        <v>0.19</v>
      </c>
      <c r="C34" s="21">
        <v>12</v>
      </c>
      <c r="D34" s="22">
        <v>3300</v>
      </c>
      <c r="E34" s="23">
        <f t="shared" si="6"/>
        <v>627</v>
      </c>
      <c r="F34" s="22">
        <f t="shared" si="1"/>
        <v>3927</v>
      </c>
      <c r="G34" s="22">
        <f t="shared" si="5"/>
        <v>47124</v>
      </c>
      <c r="H34" s="7">
        <v>3300</v>
      </c>
      <c r="I34" s="8">
        <f t="shared" si="7"/>
        <v>746.13</v>
      </c>
      <c r="J34" s="9">
        <f t="shared" si="2"/>
        <v>3927</v>
      </c>
      <c r="K34" s="17">
        <f t="shared" si="0"/>
        <v>47124</v>
      </c>
      <c r="L34" s="18">
        <v>4581</v>
      </c>
      <c r="M34" s="18">
        <f t="shared" si="3"/>
        <v>870.39</v>
      </c>
      <c r="N34" s="18">
        <f t="shared" si="4"/>
        <v>5451.39</v>
      </c>
      <c r="O34" s="18">
        <f t="shared" si="8"/>
        <v>65416.680000000008</v>
      </c>
    </row>
    <row r="35" spans="1:15" x14ac:dyDescent="0.3">
      <c r="A35" s="19" t="s">
        <v>38</v>
      </c>
      <c r="B35" s="20">
        <v>0.19</v>
      </c>
      <c r="C35" s="21">
        <v>3</v>
      </c>
      <c r="D35" s="22">
        <v>5100</v>
      </c>
      <c r="E35" s="23">
        <f t="shared" si="6"/>
        <v>969</v>
      </c>
      <c r="F35" s="22">
        <f t="shared" si="1"/>
        <v>6069</v>
      </c>
      <c r="G35" s="22">
        <f t="shared" si="5"/>
        <v>18207</v>
      </c>
      <c r="H35" s="7">
        <v>5100</v>
      </c>
      <c r="I35" s="8">
        <f t="shared" si="7"/>
        <v>1153.1099999999999</v>
      </c>
      <c r="J35" s="9">
        <f t="shared" si="2"/>
        <v>6069</v>
      </c>
      <c r="K35" s="17">
        <f t="shared" ref="K35:K66" si="9">J35*C35</f>
        <v>18207</v>
      </c>
      <c r="L35" s="18">
        <v>7080</v>
      </c>
      <c r="M35" s="18">
        <f t="shared" si="3"/>
        <v>1345.2</v>
      </c>
      <c r="N35" s="18">
        <f t="shared" si="4"/>
        <v>8425.2000000000007</v>
      </c>
      <c r="O35" s="18">
        <f t="shared" si="8"/>
        <v>25275.600000000002</v>
      </c>
    </row>
    <row r="36" spans="1:15" x14ac:dyDescent="0.3">
      <c r="A36" s="19" t="s">
        <v>39</v>
      </c>
      <c r="B36" s="20">
        <v>0.19</v>
      </c>
      <c r="C36" s="21">
        <v>200</v>
      </c>
      <c r="D36" s="22">
        <v>500</v>
      </c>
      <c r="E36" s="23">
        <f t="shared" si="6"/>
        <v>95</v>
      </c>
      <c r="F36" s="22">
        <f t="shared" si="1"/>
        <v>595</v>
      </c>
      <c r="G36" s="22">
        <f t="shared" si="5"/>
        <v>119000</v>
      </c>
      <c r="H36" s="7">
        <v>500</v>
      </c>
      <c r="I36" s="8">
        <f t="shared" si="7"/>
        <v>113.05</v>
      </c>
      <c r="J36" s="9">
        <f t="shared" si="2"/>
        <v>595</v>
      </c>
      <c r="K36" s="17">
        <f t="shared" si="9"/>
        <v>119000</v>
      </c>
      <c r="L36" s="18">
        <v>694</v>
      </c>
      <c r="M36" s="18">
        <f t="shared" si="3"/>
        <v>131.86000000000001</v>
      </c>
      <c r="N36" s="18">
        <f t="shared" si="4"/>
        <v>825.86</v>
      </c>
      <c r="O36" s="18">
        <f t="shared" si="8"/>
        <v>165172</v>
      </c>
    </row>
    <row r="37" spans="1:15" x14ac:dyDescent="0.3">
      <c r="A37" s="19" t="s">
        <v>40</v>
      </c>
      <c r="B37" s="20">
        <v>0.19</v>
      </c>
      <c r="C37" s="21">
        <v>3</v>
      </c>
      <c r="D37" s="22">
        <v>58000</v>
      </c>
      <c r="E37" s="23">
        <f t="shared" si="6"/>
        <v>11020</v>
      </c>
      <c r="F37" s="22">
        <f t="shared" si="1"/>
        <v>69020</v>
      </c>
      <c r="G37" s="22">
        <f t="shared" si="5"/>
        <v>207060</v>
      </c>
      <c r="H37" s="7">
        <v>58000</v>
      </c>
      <c r="I37" s="8">
        <f t="shared" si="7"/>
        <v>13113.8</v>
      </c>
      <c r="J37" s="9">
        <f t="shared" si="2"/>
        <v>69020</v>
      </c>
      <c r="K37" s="17">
        <f t="shared" si="9"/>
        <v>207060</v>
      </c>
      <c r="L37" s="18">
        <v>57514</v>
      </c>
      <c r="M37" s="18">
        <f t="shared" si="3"/>
        <v>10927.66</v>
      </c>
      <c r="N37" s="18">
        <f t="shared" si="4"/>
        <v>68441.66</v>
      </c>
      <c r="O37" s="18">
        <f t="shared" si="8"/>
        <v>205324.98</v>
      </c>
    </row>
    <row r="38" spans="1:15" x14ac:dyDescent="0.3">
      <c r="A38" s="19" t="s">
        <v>41</v>
      </c>
      <c r="B38" s="20">
        <v>0.19</v>
      </c>
      <c r="C38" s="21">
        <v>24</v>
      </c>
      <c r="D38" s="22">
        <v>3500</v>
      </c>
      <c r="E38" s="23">
        <f t="shared" si="6"/>
        <v>665</v>
      </c>
      <c r="F38" s="22">
        <f t="shared" si="1"/>
        <v>4165</v>
      </c>
      <c r="G38" s="22">
        <f t="shared" si="5"/>
        <v>99960</v>
      </c>
      <c r="H38" s="7">
        <v>3500</v>
      </c>
      <c r="I38" s="8">
        <f t="shared" si="7"/>
        <v>791.35</v>
      </c>
      <c r="J38" s="9">
        <f t="shared" si="2"/>
        <v>4165</v>
      </c>
      <c r="K38" s="17">
        <f t="shared" si="9"/>
        <v>99960</v>
      </c>
      <c r="L38" s="18">
        <v>3859</v>
      </c>
      <c r="M38" s="18">
        <f t="shared" si="3"/>
        <v>733.21</v>
      </c>
      <c r="N38" s="18">
        <f t="shared" si="4"/>
        <v>4592.21</v>
      </c>
      <c r="O38" s="18">
        <f t="shared" si="8"/>
        <v>110213.04000000001</v>
      </c>
    </row>
    <row r="39" spans="1:15" x14ac:dyDescent="0.3">
      <c r="A39" s="19" t="s">
        <v>42</v>
      </c>
      <c r="B39" s="20">
        <v>0.19</v>
      </c>
      <c r="C39" s="21">
        <v>12</v>
      </c>
      <c r="D39" s="22">
        <v>1450</v>
      </c>
      <c r="E39" s="23">
        <f t="shared" si="6"/>
        <v>275.5</v>
      </c>
      <c r="F39" s="22">
        <f t="shared" si="1"/>
        <v>1725.5</v>
      </c>
      <c r="G39" s="22">
        <f t="shared" si="5"/>
        <v>20706</v>
      </c>
      <c r="H39" s="7">
        <v>1450</v>
      </c>
      <c r="I39" s="8">
        <f t="shared" si="7"/>
        <v>327.84500000000003</v>
      </c>
      <c r="J39" s="9">
        <f t="shared" si="2"/>
        <v>1725.5</v>
      </c>
      <c r="K39" s="17">
        <f t="shared" si="9"/>
        <v>20706</v>
      </c>
      <c r="L39" s="18">
        <v>1513</v>
      </c>
      <c r="M39" s="18">
        <f t="shared" si="3"/>
        <v>287.47000000000003</v>
      </c>
      <c r="N39" s="18">
        <f t="shared" si="4"/>
        <v>1800.47</v>
      </c>
      <c r="O39" s="18">
        <f t="shared" si="8"/>
        <v>21605.64</v>
      </c>
    </row>
    <row r="40" spans="1:15" x14ac:dyDescent="0.3">
      <c r="A40" s="19" t="s">
        <v>43</v>
      </c>
      <c r="B40" s="20">
        <v>0.19</v>
      </c>
      <c r="C40" s="21">
        <v>120</v>
      </c>
      <c r="D40" s="22">
        <v>3500</v>
      </c>
      <c r="E40" s="23">
        <f t="shared" si="6"/>
        <v>665</v>
      </c>
      <c r="F40" s="22">
        <f t="shared" si="1"/>
        <v>4165</v>
      </c>
      <c r="G40" s="22">
        <f t="shared" si="5"/>
        <v>499800</v>
      </c>
      <c r="H40" s="7">
        <v>3500</v>
      </c>
      <c r="I40" s="8">
        <f t="shared" si="7"/>
        <v>791.35</v>
      </c>
      <c r="J40" s="9">
        <f t="shared" si="2"/>
        <v>4165</v>
      </c>
      <c r="K40" s="17">
        <f t="shared" si="9"/>
        <v>499800</v>
      </c>
      <c r="L40" s="18">
        <v>3855</v>
      </c>
      <c r="M40" s="18">
        <f t="shared" si="3"/>
        <v>732.45</v>
      </c>
      <c r="N40" s="18">
        <f t="shared" si="4"/>
        <v>4587.45</v>
      </c>
      <c r="O40" s="18">
        <f t="shared" si="8"/>
        <v>550494</v>
      </c>
    </row>
    <row r="41" spans="1:15" x14ac:dyDescent="0.3">
      <c r="A41" s="19" t="s">
        <v>44</v>
      </c>
      <c r="B41" s="20">
        <v>0.19</v>
      </c>
      <c r="C41" s="21">
        <v>36</v>
      </c>
      <c r="D41" s="22">
        <v>1600</v>
      </c>
      <c r="E41" s="23">
        <f t="shared" si="6"/>
        <v>304</v>
      </c>
      <c r="F41" s="22">
        <f t="shared" si="1"/>
        <v>1904</v>
      </c>
      <c r="G41" s="22">
        <f t="shared" si="5"/>
        <v>68544</v>
      </c>
      <c r="H41" s="7">
        <v>1600</v>
      </c>
      <c r="I41" s="8">
        <f t="shared" si="7"/>
        <v>361.76</v>
      </c>
      <c r="J41" s="9">
        <f t="shared" si="2"/>
        <v>1904</v>
      </c>
      <c r="K41" s="17">
        <f t="shared" si="9"/>
        <v>68544</v>
      </c>
      <c r="L41" s="18">
        <v>1621</v>
      </c>
      <c r="M41" s="18">
        <f t="shared" si="3"/>
        <v>307.99</v>
      </c>
      <c r="N41" s="18">
        <f t="shared" si="4"/>
        <v>1928.99</v>
      </c>
      <c r="O41" s="18">
        <f t="shared" si="8"/>
        <v>69443.64</v>
      </c>
    </row>
    <row r="42" spans="1:15" x14ac:dyDescent="0.3">
      <c r="A42" s="19" t="s">
        <v>45</v>
      </c>
      <c r="B42" s="20">
        <v>0.19</v>
      </c>
      <c r="C42" s="21">
        <v>6</v>
      </c>
      <c r="D42" s="22">
        <v>14000</v>
      </c>
      <c r="E42" s="23">
        <f t="shared" si="6"/>
        <v>2660</v>
      </c>
      <c r="F42" s="22">
        <f t="shared" si="1"/>
        <v>16660</v>
      </c>
      <c r="G42" s="22">
        <f t="shared" si="5"/>
        <v>99960</v>
      </c>
      <c r="H42" s="7">
        <v>14000</v>
      </c>
      <c r="I42" s="8">
        <f t="shared" si="7"/>
        <v>3165.4</v>
      </c>
      <c r="J42" s="9">
        <f t="shared" si="2"/>
        <v>16660</v>
      </c>
      <c r="K42" s="17">
        <f t="shared" si="9"/>
        <v>99960</v>
      </c>
      <c r="L42" s="18">
        <v>15434</v>
      </c>
      <c r="M42" s="18">
        <f t="shared" si="3"/>
        <v>2932.46</v>
      </c>
      <c r="N42" s="18">
        <f t="shared" si="4"/>
        <v>18366.46</v>
      </c>
      <c r="O42" s="18">
        <f t="shared" si="8"/>
        <v>110198.76</v>
      </c>
    </row>
    <row r="43" spans="1:15" x14ac:dyDescent="0.3">
      <c r="A43" s="19" t="s">
        <v>46</v>
      </c>
      <c r="B43" s="20">
        <v>0</v>
      </c>
      <c r="C43" s="21">
        <v>120</v>
      </c>
      <c r="D43" s="22">
        <v>1240</v>
      </c>
      <c r="E43" s="23">
        <f>D43*0/100</f>
        <v>0</v>
      </c>
      <c r="F43" s="22">
        <f t="shared" si="1"/>
        <v>1240</v>
      </c>
      <c r="G43" s="22">
        <f t="shared" si="5"/>
        <v>148800</v>
      </c>
      <c r="H43" s="7">
        <v>1356</v>
      </c>
      <c r="I43" s="8">
        <f t="shared" si="7"/>
        <v>306.59159999999997</v>
      </c>
      <c r="J43" s="9">
        <f t="shared" si="2"/>
        <v>1613.6399999999999</v>
      </c>
      <c r="K43" s="17">
        <f t="shared" si="9"/>
        <v>193636.8</v>
      </c>
      <c r="L43" s="18">
        <v>1721</v>
      </c>
      <c r="M43" s="18">
        <f t="shared" si="3"/>
        <v>326.99</v>
      </c>
      <c r="N43" s="18">
        <f t="shared" si="4"/>
        <v>2047.99</v>
      </c>
      <c r="O43" s="18">
        <f t="shared" si="8"/>
        <v>245758.8</v>
      </c>
    </row>
    <row r="44" spans="1:15" x14ac:dyDescent="0.3">
      <c r="A44" s="19" t="s">
        <v>47</v>
      </c>
      <c r="B44" s="20">
        <v>0</v>
      </c>
      <c r="C44" s="21">
        <v>360</v>
      </c>
      <c r="D44" s="22">
        <v>550</v>
      </c>
      <c r="E44" s="23">
        <f>D44*0/100</f>
        <v>0</v>
      </c>
      <c r="F44" s="22">
        <f t="shared" si="1"/>
        <v>550</v>
      </c>
      <c r="G44" s="22">
        <f t="shared" si="5"/>
        <v>198000</v>
      </c>
      <c r="H44" s="7">
        <v>550</v>
      </c>
      <c r="I44" s="8">
        <f t="shared" si="7"/>
        <v>124.355</v>
      </c>
      <c r="J44" s="9">
        <f t="shared" si="2"/>
        <v>654.5</v>
      </c>
      <c r="K44" s="17">
        <f t="shared" si="9"/>
        <v>235620</v>
      </c>
      <c r="L44" s="18">
        <v>763</v>
      </c>
      <c r="M44" s="18">
        <f t="shared" si="3"/>
        <v>144.97</v>
      </c>
      <c r="N44" s="18">
        <f t="shared" si="4"/>
        <v>907.97</v>
      </c>
      <c r="O44" s="18">
        <f>N44*150</f>
        <v>136195.5</v>
      </c>
    </row>
    <row r="45" spans="1:15" x14ac:dyDescent="0.3">
      <c r="A45" s="19" t="s">
        <v>48</v>
      </c>
      <c r="B45" s="20">
        <v>0.19</v>
      </c>
      <c r="C45" s="21">
        <v>24</v>
      </c>
      <c r="D45" s="22">
        <v>2990</v>
      </c>
      <c r="E45" s="23">
        <f t="shared" si="6"/>
        <v>568.1</v>
      </c>
      <c r="F45" s="22">
        <f t="shared" si="1"/>
        <v>3558.1</v>
      </c>
      <c r="G45" s="22">
        <f t="shared" si="5"/>
        <v>85394.4</v>
      </c>
      <c r="H45" s="7">
        <v>2990</v>
      </c>
      <c r="I45" s="8">
        <f t="shared" si="7"/>
        <v>676.03899999999999</v>
      </c>
      <c r="J45" s="9">
        <f t="shared" si="2"/>
        <v>3558.1</v>
      </c>
      <c r="K45" s="17">
        <f t="shared" si="9"/>
        <v>85394.4</v>
      </c>
      <c r="L45" s="18">
        <v>4151</v>
      </c>
      <c r="M45" s="18">
        <f t="shared" si="3"/>
        <v>788.69</v>
      </c>
      <c r="N45" s="18">
        <f t="shared" si="4"/>
        <v>4939.6900000000005</v>
      </c>
      <c r="O45" s="18">
        <f t="shared" si="8"/>
        <v>118552.56000000001</v>
      </c>
    </row>
    <row r="46" spans="1:15" x14ac:dyDescent="0.3">
      <c r="A46" s="19" t="s">
        <v>49</v>
      </c>
      <c r="B46" s="20">
        <v>0.19</v>
      </c>
      <c r="C46" s="21">
        <v>24</v>
      </c>
      <c r="D46" s="22">
        <v>1000</v>
      </c>
      <c r="E46" s="23">
        <f t="shared" si="6"/>
        <v>190</v>
      </c>
      <c r="F46" s="22">
        <f t="shared" si="1"/>
        <v>1190</v>
      </c>
      <c r="G46" s="22">
        <f t="shared" si="5"/>
        <v>28560</v>
      </c>
      <c r="H46" s="7">
        <v>1256</v>
      </c>
      <c r="I46" s="8">
        <f t="shared" si="7"/>
        <v>283.98160000000001</v>
      </c>
      <c r="J46" s="9">
        <f t="shared" si="2"/>
        <v>1494.64</v>
      </c>
      <c r="K46" s="17">
        <f t="shared" si="9"/>
        <v>35871.360000000001</v>
      </c>
      <c r="L46" s="18">
        <v>1388</v>
      </c>
      <c r="M46" s="18">
        <f t="shared" si="3"/>
        <v>263.72000000000003</v>
      </c>
      <c r="N46" s="18">
        <f t="shared" si="4"/>
        <v>1651.72</v>
      </c>
      <c r="O46" s="18">
        <f>N46*24</f>
        <v>39641.279999999999</v>
      </c>
    </row>
    <row r="47" spans="1:15" x14ac:dyDescent="0.3">
      <c r="A47" s="19" t="s">
        <v>50</v>
      </c>
      <c r="B47" s="20">
        <v>0.19</v>
      </c>
      <c r="C47" s="21">
        <v>12</v>
      </c>
      <c r="D47" s="22">
        <v>7000</v>
      </c>
      <c r="E47" s="23">
        <f t="shared" si="6"/>
        <v>1330</v>
      </c>
      <c r="F47" s="22">
        <f t="shared" si="1"/>
        <v>8330</v>
      </c>
      <c r="G47" s="22">
        <f t="shared" si="5"/>
        <v>99960</v>
      </c>
      <c r="H47" s="7">
        <v>8690</v>
      </c>
      <c r="I47" s="8">
        <f t="shared" si="7"/>
        <v>1964.809</v>
      </c>
      <c r="J47" s="9">
        <f t="shared" si="2"/>
        <v>10341.1</v>
      </c>
      <c r="K47" s="17">
        <f t="shared" si="9"/>
        <v>124093.20000000001</v>
      </c>
      <c r="L47" s="18">
        <v>9717</v>
      </c>
      <c r="M47" s="18">
        <f t="shared" si="3"/>
        <v>1846.23</v>
      </c>
      <c r="N47" s="18">
        <f t="shared" si="4"/>
        <v>11563.23</v>
      </c>
      <c r="O47" s="18">
        <f>N47*10</f>
        <v>115632.29999999999</v>
      </c>
    </row>
    <row r="48" spans="1:15" x14ac:dyDescent="0.3">
      <c r="A48" s="19" t="s">
        <v>51</v>
      </c>
      <c r="B48" s="20">
        <v>0.19</v>
      </c>
      <c r="C48" s="21">
        <v>48</v>
      </c>
      <c r="D48" s="22">
        <v>1270</v>
      </c>
      <c r="E48" s="23">
        <f t="shared" si="6"/>
        <v>241.3</v>
      </c>
      <c r="F48" s="22">
        <f t="shared" si="1"/>
        <v>1511.3</v>
      </c>
      <c r="G48" s="22">
        <f t="shared" si="5"/>
        <v>72542.399999999994</v>
      </c>
      <c r="H48" s="7">
        <v>1629</v>
      </c>
      <c r="I48" s="8">
        <f t="shared" si="7"/>
        <v>368.31690000000003</v>
      </c>
      <c r="J48" s="9">
        <f t="shared" si="2"/>
        <v>1938.51</v>
      </c>
      <c r="K48" s="17">
        <f t="shared" si="9"/>
        <v>93048.48</v>
      </c>
      <c r="L48" s="18">
        <v>1763</v>
      </c>
      <c r="M48" s="18">
        <f t="shared" si="3"/>
        <v>334.97</v>
      </c>
      <c r="N48" s="18">
        <f t="shared" si="4"/>
        <v>2097.9700000000003</v>
      </c>
      <c r="O48" s="18">
        <f>N48*24</f>
        <v>50351.280000000006</v>
      </c>
    </row>
    <row r="49" spans="1:15" x14ac:dyDescent="0.3">
      <c r="A49" s="19" t="s">
        <v>52</v>
      </c>
      <c r="B49" s="20">
        <v>0.19</v>
      </c>
      <c r="C49" s="21">
        <v>48</v>
      </c>
      <c r="D49" s="22">
        <v>1128</v>
      </c>
      <c r="E49" s="23">
        <f t="shared" si="6"/>
        <v>214.32</v>
      </c>
      <c r="F49" s="22">
        <f t="shared" si="1"/>
        <v>1342.32</v>
      </c>
      <c r="G49" s="22">
        <f t="shared" si="5"/>
        <v>64431.360000000001</v>
      </c>
      <c r="H49" s="7">
        <v>1452</v>
      </c>
      <c r="I49" s="8">
        <f t="shared" si="7"/>
        <v>328.29720000000003</v>
      </c>
      <c r="J49" s="9">
        <f t="shared" si="2"/>
        <v>1727.88</v>
      </c>
      <c r="K49" s="17">
        <f t="shared" si="9"/>
        <v>82938.240000000005</v>
      </c>
      <c r="L49" s="18">
        <v>1566</v>
      </c>
      <c r="M49" s="18">
        <f t="shared" si="3"/>
        <v>297.54000000000002</v>
      </c>
      <c r="N49" s="18">
        <f t="shared" si="4"/>
        <v>1863.54</v>
      </c>
      <c r="O49" s="18">
        <f>N49*12</f>
        <v>22362.48</v>
      </c>
    </row>
    <row r="50" spans="1:15" x14ac:dyDescent="0.3">
      <c r="A50" s="19" t="s">
        <v>53</v>
      </c>
      <c r="B50" s="20">
        <v>0.19</v>
      </c>
      <c r="C50" s="21">
        <v>48</v>
      </c>
      <c r="D50" s="22">
        <v>1500</v>
      </c>
      <c r="E50" s="23">
        <f t="shared" si="6"/>
        <v>285</v>
      </c>
      <c r="F50" s="22">
        <f t="shared" si="1"/>
        <v>1785</v>
      </c>
      <c r="G50" s="22">
        <f t="shared" si="5"/>
        <v>85680</v>
      </c>
      <c r="H50" s="7">
        <v>1500</v>
      </c>
      <c r="I50" s="8">
        <f t="shared" si="7"/>
        <v>339.15</v>
      </c>
      <c r="J50" s="9">
        <f t="shared" si="2"/>
        <v>1785</v>
      </c>
      <c r="K50" s="17">
        <f t="shared" si="9"/>
        <v>85680</v>
      </c>
      <c r="L50" s="18">
        <v>2082</v>
      </c>
      <c r="M50" s="18">
        <f t="shared" si="3"/>
        <v>395.58</v>
      </c>
      <c r="N50" s="18">
        <f t="shared" si="4"/>
        <v>2477.58</v>
      </c>
      <c r="O50" s="18">
        <f>N50*36</f>
        <v>89192.88</v>
      </c>
    </row>
    <row r="51" spans="1:15" x14ac:dyDescent="0.3">
      <c r="A51" s="19" t="s">
        <v>54</v>
      </c>
      <c r="B51" s="20">
        <v>0.19</v>
      </c>
      <c r="C51" s="21">
        <v>39</v>
      </c>
      <c r="D51" s="22">
        <v>38000</v>
      </c>
      <c r="E51" s="23">
        <f t="shared" si="6"/>
        <v>7220</v>
      </c>
      <c r="F51" s="22">
        <f t="shared" si="1"/>
        <v>45220</v>
      </c>
      <c r="G51" s="22">
        <f t="shared" si="5"/>
        <v>1763580</v>
      </c>
      <c r="H51" s="7">
        <v>38953</v>
      </c>
      <c r="I51" s="8">
        <f t="shared" si="7"/>
        <v>8807.2732999999989</v>
      </c>
      <c r="J51" s="9">
        <f t="shared" si="2"/>
        <v>46354.07</v>
      </c>
      <c r="K51" s="17">
        <f t="shared" si="9"/>
        <v>1807808.73</v>
      </c>
      <c r="L51" s="18">
        <v>52750</v>
      </c>
      <c r="M51" s="18">
        <f t="shared" si="3"/>
        <v>10022.5</v>
      </c>
      <c r="N51" s="18">
        <f t="shared" si="4"/>
        <v>62772.5</v>
      </c>
      <c r="O51" s="18">
        <f>N51*4</f>
        <v>251090</v>
      </c>
    </row>
    <row r="52" spans="1:15" x14ac:dyDescent="0.3">
      <c r="A52" s="19" t="s">
        <v>55</v>
      </c>
      <c r="B52" s="20">
        <v>0.19</v>
      </c>
      <c r="C52" s="21">
        <v>36</v>
      </c>
      <c r="D52" s="22">
        <v>880</v>
      </c>
      <c r="E52" s="23">
        <f t="shared" si="6"/>
        <v>167.2</v>
      </c>
      <c r="F52" s="22">
        <f t="shared" si="1"/>
        <v>1047.2</v>
      </c>
      <c r="G52" s="22">
        <f t="shared" si="5"/>
        <v>37699.200000000004</v>
      </c>
      <c r="H52" s="7">
        <v>880</v>
      </c>
      <c r="I52" s="8">
        <f t="shared" si="7"/>
        <v>198.96799999999999</v>
      </c>
      <c r="J52" s="9">
        <f t="shared" si="2"/>
        <v>1047.2</v>
      </c>
      <c r="K52" s="17">
        <f t="shared" si="9"/>
        <v>37699.200000000004</v>
      </c>
      <c r="L52" s="18">
        <v>1249</v>
      </c>
      <c r="M52" s="18">
        <f t="shared" si="3"/>
        <v>237.31</v>
      </c>
      <c r="N52" s="18">
        <f t="shared" si="4"/>
        <v>1486.31</v>
      </c>
      <c r="O52" s="18">
        <f t="shared" si="8"/>
        <v>53507.159999999996</v>
      </c>
    </row>
    <row r="53" spans="1:15" x14ac:dyDescent="0.3">
      <c r="A53" s="19" t="s">
        <v>56</v>
      </c>
      <c r="B53" s="20">
        <v>0.19</v>
      </c>
      <c r="C53" s="21">
        <v>2</v>
      </c>
      <c r="D53" s="22">
        <v>4000</v>
      </c>
      <c r="E53" s="23">
        <f t="shared" si="6"/>
        <v>760</v>
      </c>
      <c r="F53" s="22">
        <f t="shared" si="1"/>
        <v>4760</v>
      </c>
      <c r="G53" s="22">
        <f t="shared" si="5"/>
        <v>9520</v>
      </c>
      <c r="H53" s="7">
        <v>4562</v>
      </c>
      <c r="I53" s="8">
        <f t="shared" si="7"/>
        <v>1031.4682</v>
      </c>
      <c r="J53" s="9">
        <f t="shared" si="2"/>
        <v>5428.78</v>
      </c>
      <c r="K53" s="17">
        <f t="shared" si="9"/>
        <v>10857.56</v>
      </c>
      <c r="L53" s="18">
        <v>5553</v>
      </c>
      <c r="M53" s="18">
        <f t="shared" si="3"/>
        <v>1055.07</v>
      </c>
      <c r="N53" s="18">
        <f t="shared" si="4"/>
        <v>6608.07</v>
      </c>
      <c r="O53" s="18">
        <f t="shared" si="8"/>
        <v>13216.14</v>
      </c>
    </row>
    <row r="54" spans="1:15" x14ac:dyDescent="0.3">
      <c r="A54" s="19" t="s">
        <v>57</v>
      </c>
      <c r="B54" s="20">
        <v>0.19</v>
      </c>
      <c r="C54" s="21">
        <v>2</v>
      </c>
      <c r="D54" s="22">
        <v>6000</v>
      </c>
      <c r="E54" s="23">
        <f t="shared" si="6"/>
        <v>1140</v>
      </c>
      <c r="F54" s="22">
        <f t="shared" si="1"/>
        <v>7140</v>
      </c>
      <c r="G54" s="22">
        <f t="shared" si="5"/>
        <v>14280</v>
      </c>
      <c r="H54" s="7">
        <v>6530</v>
      </c>
      <c r="I54" s="8">
        <f t="shared" si="7"/>
        <v>1476.433</v>
      </c>
      <c r="J54" s="9">
        <f t="shared" si="2"/>
        <v>7770.7</v>
      </c>
      <c r="K54" s="17">
        <f t="shared" si="9"/>
        <v>15541.4</v>
      </c>
      <c r="L54" s="18">
        <v>8329</v>
      </c>
      <c r="M54" s="18">
        <f t="shared" si="3"/>
        <v>1582.51</v>
      </c>
      <c r="N54" s="18">
        <f t="shared" si="4"/>
        <v>9911.51</v>
      </c>
      <c r="O54" s="18">
        <f t="shared" si="8"/>
        <v>19823.02</v>
      </c>
    </row>
    <row r="55" spans="1:15" x14ac:dyDescent="0.3">
      <c r="A55" s="19" t="s">
        <v>58</v>
      </c>
      <c r="B55" s="20">
        <v>0.19</v>
      </c>
      <c r="C55" s="21">
        <v>400</v>
      </c>
      <c r="D55" s="22">
        <v>200</v>
      </c>
      <c r="E55" s="23">
        <f t="shared" si="6"/>
        <v>38</v>
      </c>
      <c r="F55" s="22">
        <f t="shared" si="1"/>
        <v>238</v>
      </c>
      <c r="G55" s="22">
        <f t="shared" si="5"/>
        <v>95200</v>
      </c>
      <c r="H55" s="7">
        <v>220</v>
      </c>
      <c r="I55" s="8">
        <f t="shared" si="7"/>
        <v>49.741999999999997</v>
      </c>
      <c r="J55" s="9">
        <f t="shared" si="2"/>
        <v>261.8</v>
      </c>
      <c r="K55" s="17">
        <f t="shared" si="9"/>
        <v>104720</v>
      </c>
      <c r="L55" s="18">
        <v>278</v>
      </c>
      <c r="M55" s="18">
        <f t="shared" si="3"/>
        <v>52.82</v>
      </c>
      <c r="N55" s="18">
        <f t="shared" si="4"/>
        <v>330.82</v>
      </c>
      <c r="O55" s="18">
        <f t="shared" si="8"/>
        <v>132328</v>
      </c>
    </row>
    <row r="56" spans="1:15" x14ac:dyDescent="0.3">
      <c r="A56" s="19" t="s">
        <v>59</v>
      </c>
      <c r="B56" s="20">
        <v>0.19</v>
      </c>
      <c r="C56" s="21">
        <v>1</v>
      </c>
      <c r="D56" s="22">
        <v>48000</v>
      </c>
      <c r="E56" s="23">
        <f t="shared" si="6"/>
        <v>9120</v>
      </c>
      <c r="F56" s="22">
        <f t="shared" si="1"/>
        <v>57120</v>
      </c>
      <c r="G56" s="22">
        <f t="shared" si="5"/>
        <v>57120</v>
      </c>
      <c r="H56" s="7">
        <v>52652</v>
      </c>
      <c r="I56" s="8">
        <f t="shared" si="7"/>
        <v>11904.617200000002</v>
      </c>
      <c r="J56" s="9">
        <f t="shared" si="2"/>
        <v>62655.880000000005</v>
      </c>
      <c r="K56" s="17">
        <f t="shared" si="9"/>
        <v>62655.880000000005</v>
      </c>
      <c r="L56" s="18">
        <v>65632</v>
      </c>
      <c r="M56" s="18">
        <f t="shared" si="3"/>
        <v>12470.08</v>
      </c>
      <c r="N56" s="18">
        <f t="shared" si="4"/>
        <v>78102.080000000002</v>
      </c>
      <c r="O56" s="18">
        <f t="shared" si="8"/>
        <v>78102.080000000002</v>
      </c>
    </row>
    <row r="57" spans="1:15" x14ac:dyDescent="0.3">
      <c r="A57" s="19" t="s">
        <v>60</v>
      </c>
      <c r="B57" s="20">
        <v>0.19</v>
      </c>
      <c r="C57" s="21">
        <v>600</v>
      </c>
      <c r="D57" s="22">
        <v>550</v>
      </c>
      <c r="E57" s="23">
        <f t="shared" si="6"/>
        <v>104.5</v>
      </c>
      <c r="F57" s="22">
        <f t="shared" si="1"/>
        <v>654.5</v>
      </c>
      <c r="G57" s="22">
        <f t="shared" si="5"/>
        <v>392700</v>
      </c>
      <c r="H57" s="7">
        <v>758</v>
      </c>
      <c r="I57" s="8">
        <f t="shared" si="7"/>
        <v>171.38380000000001</v>
      </c>
      <c r="J57" s="9">
        <f t="shared" si="2"/>
        <v>902.02</v>
      </c>
      <c r="K57" s="17">
        <f t="shared" si="9"/>
        <v>541212</v>
      </c>
      <c r="L57" s="18">
        <v>763</v>
      </c>
      <c r="M57" s="18">
        <f t="shared" si="3"/>
        <v>144.97</v>
      </c>
      <c r="N57" s="18">
        <f t="shared" si="4"/>
        <v>907.97</v>
      </c>
      <c r="O57" s="18">
        <f>N57*200</f>
        <v>181594</v>
      </c>
    </row>
    <row r="58" spans="1:15" x14ac:dyDescent="0.3">
      <c r="A58" s="19" t="s">
        <v>112</v>
      </c>
      <c r="B58" s="20">
        <v>0.19</v>
      </c>
      <c r="C58" s="21">
        <v>50</v>
      </c>
      <c r="D58" s="22">
        <v>90</v>
      </c>
      <c r="E58" s="23">
        <f t="shared" si="6"/>
        <v>17.100000000000001</v>
      </c>
      <c r="F58" s="22">
        <f t="shared" si="1"/>
        <v>107.1</v>
      </c>
      <c r="G58" s="22">
        <f t="shared" si="5"/>
        <v>5355</v>
      </c>
      <c r="H58" s="7">
        <v>99</v>
      </c>
      <c r="I58" s="8">
        <f t="shared" si="7"/>
        <v>22.383899999999997</v>
      </c>
      <c r="J58" s="9">
        <f t="shared" si="2"/>
        <v>117.81</v>
      </c>
      <c r="K58" s="17">
        <f t="shared" si="9"/>
        <v>5890.5</v>
      </c>
      <c r="L58" s="18">
        <v>125</v>
      </c>
      <c r="M58" s="18">
        <f t="shared" si="3"/>
        <v>23.75</v>
      </c>
      <c r="N58" s="18">
        <f t="shared" si="4"/>
        <v>148.75</v>
      </c>
      <c r="O58" s="18">
        <f t="shared" si="8"/>
        <v>7437.5</v>
      </c>
    </row>
    <row r="59" spans="1:15" x14ac:dyDescent="0.3">
      <c r="A59" s="19" t="s">
        <v>61</v>
      </c>
      <c r="B59" s="20">
        <v>0.19</v>
      </c>
      <c r="C59" s="21">
        <v>36</v>
      </c>
      <c r="D59" s="22">
        <v>270</v>
      </c>
      <c r="E59" s="23">
        <f t="shared" si="6"/>
        <v>51.3</v>
      </c>
      <c r="F59" s="22">
        <f t="shared" si="1"/>
        <v>321.3</v>
      </c>
      <c r="G59" s="22">
        <f t="shared" si="5"/>
        <v>11566.800000000001</v>
      </c>
      <c r="H59" s="7">
        <v>345</v>
      </c>
      <c r="I59" s="8">
        <f t="shared" si="7"/>
        <v>78.004499999999993</v>
      </c>
      <c r="J59" s="9">
        <f t="shared" si="2"/>
        <v>410.55</v>
      </c>
      <c r="K59" s="17">
        <f t="shared" si="9"/>
        <v>14779.800000000001</v>
      </c>
      <c r="L59" s="18">
        <v>375</v>
      </c>
      <c r="M59" s="18">
        <f t="shared" si="3"/>
        <v>71.25</v>
      </c>
      <c r="N59" s="18">
        <f t="shared" si="4"/>
        <v>446.25</v>
      </c>
      <c r="O59" s="18">
        <f t="shared" si="8"/>
        <v>16065</v>
      </c>
    </row>
    <row r="60" spans="1:15" x14ac:dyDescent="0.3">
      <c r="A60" s="19" t="s">
        <v>62</v>
      </c>
      <c r="B60" s="20">
        <v>0.19</v>
      </c>
      <c r="C60" s="21">
        <v>30</v>
      </c>
      <c r="D60" s="22">
        <v>4796</v>
      </c>
      <c r="E60" s="23">
        <f t="shared" si="6"/>
        <v>911.24</v>
      </c>
      <c r="F60" s="22">
        <f t="shared" si="1"/>
        <v>5707.24</v>
      </c>
      <c r="G60" s="22">
        <f t="shared" si="5"/>
        <v>171217.19999999998</v>
      </c>
      <c r="H60" s="7">
        <v>5235</v>
      </c>
      <c r="I60" s="8">
        <f t="shared" si="7"/>
        <v>1183.6334999999999</v>
      </c>
      <c r="J60" s="9">
        <f t="shared" si="2"/>
        <v>6229.65</v>
      </c>
      <c r="K60" s="17">
        <f t="shared" si="9"/>
        <v>186889.5</v>
      </c>
      <c r="L60" s="18">
        <v>6658</v>
      </c>
      <c r="M60" s="18">
        <f t="shared" si="3"/>
        <v>1265.02</v>
      </c>
      <c r="N60" s="18">
        <f t="shared" si="4"/>
        <v>7923.02</v>
      </c>
      <c r="O60" s="18">
        <f t="shared" si="8"/>
        <v>237690.6</v>
      </c>
    </row>
    <row r="61" spans="1:15" x14ac:dyDescent="0.3">
      <c r="A61" s="19" t="s">
        <v>63</v>
      </c>
      <c r="B61" s="20">
        <v>0.19</v>
      </c>
      <c r="C61" s="21">
        <v>12</v>
      </c>
      <c r="D61" s="22">
        <v>4656</v>
      </c>
      <c r="E61" s="23">
        <f t="shared" si="6"/>
        <v>884.64</v>
      </c>
      <c r="F61" s="22">
        <f t="shared" si="1"/>
        <v>5540.64</v>
      </c>
      <c r="G61" s="22">
        <f t="shared" si="5"/>
        <v>66487.680000000008</v>
      </c>
      <c r="H61" s="7">
        <v>5236</v>
      </c>
      <c r="I61" s="8">
        <f t="shared" si="7"/>
        <v>1183.8596</v>
      </c>
      <c r="J61" s="9">
        <f t="shared" si="2"/>
        <v>6230.84</v>
      </c>
      <c r="K61" s="17">
        <f t="shared" si="9"/>
        <v>74770.080000000002</v>
      </c>
      <c r="L61" s="18">
        <v>6463</v>
      </c>
      <c r="M61" s="18">
        <f t="shared" si="3"/>
        <v>1227.97</v>
      </c>
      <c r="N61" s="18">
        <f t="shared" si="4"/>
        <v>7690.97</v>
      </c>
      <c r="O61" s="18">
        <f t="shared" si="8"/>
        <v>92291.64</v>
      </c>
    </row>
    <row r="62" spans="1:15" x14ac:dyDescent="0.3">
      <c r="A62" s="19" t="s">
        <v>64</v>
      </c>
      <c r="B62" s="20">
        <v>0.19</v>
      </c>
      <c r="C62" s="21">
        <v>5</v>
      </c>
      <c r="D62" s="22">
        <v>19500</v>
      </c>
      <c r="E62" s="23">
        <f t="shared" ref="E62:E107" si="10">D62*19/100</f>
        <v>3705</v>
      </c>
      <c r="F62" s="22">
        <f t="shared" ref="F62:F110" si="11">D62+E62</f>
        <v>23205</v>
      </c>
      <c r="G62" s="22">
        <f t="shared" ref="G62:G110" si="12">F62*C62</f>
        <v>116025</v>
      </c>
      <c r="H62" s="7">
        <v>19500</v>
      </c>
      <c r="I62" s="8">
        <f t="shared" si="7"/>
        <v>4408.95</v>
      </c>
      <c r="J62" s="9">
        <f t="shared" si="2"/>
        <v>23205</v>
      </c>
      <c r="K62" s="17">
        <f t="shared" si="9"/>
        <v>116025</v>
      </c>
      <c r="L62" s="18">
        <v>25069</v>
      </c>
      <c r="M62" s="18">
        <f t="shared" si="3"/>
        <v>4763.1099999999997</v>
      </c>
      <c r="N62" s="18">
        <f t="shared" si="4"/>
        <v>29832.11</v>
      </c>
      <c r="O62" s="18">
        <f>N62*3</f>
        <v>89496.33</v>
      </c>
    </row>
    <row r="63" spans="1:15" x14ac:dyDescent="0.3">
      <c r="A63" s="19" t="s">
        <v>65</v>
      </c>
      <c r="B63" s="20">
        <v>0.19</v>
      </c>
      <c r="C63" s="21">
        <v>3</v>
      </c>
      <c r="D63" s="22">
        <v>10000</v>
      </c>
      <c r="E63" s="23">
        <f t="shared" si="10"/>
        <v>1900</v>
      </c>
      <c r="F63" s="22">
        <f t="shared" si="11"/>
        <v>11900</v>
      </c>
      <c r="G63" s="22">
        <f t="shared" si="12"/>
        <v>35700</v>
      </c>
      <c r="H63" s="7">
        <v>10000</v>
      </c>
      <c r="I63" s="8">
        <f t="shared" si="7"/>
        <v>2261</v>
      </c>
      <c r="J63" s="9">
        <f t="shared" si="2"/>
        <v>11900</v>
      </c>
      <c r="K63" s="17">
        <f t="shared" si="9"/>
        <v>35700</v>
      </c>
      <c r="L63" s="18">
        <v>13882</v>
      </c>
      <c r="M63" s="18">
        <f t="shared" si="3"/>
        <v>2637.58</v>
      </c>
      <c r="N63" s="18">
        <f t="shared" si="4"/>
        <v>16519.580000000002</v>
      </c>
      <c r="O63" s="18">
        <f t="shared" si="8"/>
        <v>49558.740000000005</v>
      </c>
    </row>
    <row r="64" spans="1:15" x14ac:dyDescent="0.3">
      <c r="A64" s="19" t="s">
        <v>66</v>
      </c>
      <c r="B64" s="20">
        <v>0.19</v>
      </c>
      <c r="C64" s="21">
        <v>12</v>
      </c>
      <c r="D64" s="22">
        <v>1400</v>
      </c>
      <c r="E64" s="23">
        <f t="shared" si="10"/>
        <v>266</v>
      </c>
      <c r="F64" s="22">
        <f t="shared" si="11"/>
        <v>1666</v>
      </c>
      <c r="G64" s="22">
        <f t="shared" si="12"/>
        <v>19992</v>
      </c>
      <c r="H64" s="7">
        <v>1659</v>
      </c>
      <c r="I64" s="8">
        <f t="shared" si="7"/>
        <v>375.09989999999999</v>
      </c>
      <c r="J64" s="9">
        <f t="shared" si="2"/>
        <v>1974.21</v>
      </c>
      <c r="K64" s="17">
        <f t="shared" si="9"/>
        <v>23690.52</v>
      </c>
      <c r="L64" s="18">
        <v>1500</v>
      </c>
      <c r="M64" s="18">
        <f t="shared" si="3"/>
        <v>285</v>
      </c>
      <c r="N64" s="18">
        <f t="shared" si="4"/>
        <v>1785</v>
      </c>
      <c r="O64" s="18">
        <f>N64*C64</f>
        <v>21420</v>
      </c>
    </row>
    <row r="65" spans="1:15" x14ac:dyDescent="0.3">
      <c r="A65" s="19" t="s">
        <v>67</v>
      </c>
      <c r="B65" s="20">
        <v>0.19</v>
      </c>
      <c r="C65" s="21">
        <v>12</v>
      </c>
      <c r="D65" s="22">
        <v>1700</v>
      </c>
      <c r="E65" s="23">
        <f t="shared" si="10"/>
        <v>323</v>
      </c>
      <c r="F65" s="22">
        <f t="shared" si="11"/>
        <v>2023</v>
      </c>
      <c r="G65" s="22">
        <f t="shared" si="12"/>
        <v>24276</v>
      </c>
      <c r="H65" s="7">
        <v>1700</v>
      </c>
      <c r="I65" s="8">
        <f t="shared" si="7"/>
        <v>384.37</v>
      </c>
      <c r="J65" s="9">
        <f t="shared" si="2"/>
        <v>2023</v>
      </c>
      <c r="K65" s="17">
        <f t="shared" si="9"/>
        <v>24276</v>
      </c>
      <c r="L65" s="18">
        <v>2360</v>
      </c>
      <c r="M65" s="18">
        <f t="shared" si="3"/>
        <v>448.4</v>
      </c>
      <c r="N65" s="18">
        <f t="shared" si="4"/>
        <v>2808.4</v>
      </c>
      <c r="O65" s="18">
        <f t="shared" si="8"/>
        <v>33700.800000000003</v>
      </c>
    </row>
    <row r="66" spans="1:15" x14ac:dyDescent="0.3">
      <c r="A66" s="19" t="s">
        <v>68</v>
      </c>
      <c r="B66" s="20">
        <v>0.19</v>
      </c>
      <c r="C66" s="21">
        <v>6</v>
      </c>
      <c r="D66" s="22">
        <v>1413</v>
      </c>
      <c r="E66" s="23">
        <f t="shared" si="10"/>
        <v>268.47000000000003</v>
      </c>
      <c r="F66" s="22">
        <f t="shared" si="11"/>
        <v>1681.47</v>
      </c>
      <c r="G66" s="22">
        <f t="shared" si="12"/>
        <v>10088.82</v>
      </c>
      <c r="H66" s="7">
        <v>1413</v>
      </c>
      <c r="I66" s="8">
        <f t="shared" si="7"/>
        <v>319.47930000000002</v>
      </c>
      <c r="J66" s="9">
        <f t="shared" si="2"/>
        <v>1681.47</v>
      </c>
      <c r="K66" s="17">
        <f t="shared" si="9"/>
        <v>10088.82</v>
      </c>
      <c r="L66" s="18">
        <v>1961</v>
      </c>
      <c r="M66" s="18">
        <f t="shared" si="3"/>
        <v>372.59</v>
      </c>
      <c r="N66" s="18">
        <f t="shared" si="4"/>
        <v>2333.59</v>
      </c>
      <c r="O66" s="18">
        <f t="shared" si="8"/>
        <v>14001.54</v>
      </c>
    </row>
    <row r="67" spans="1:15" x14ac:dyDescent="0.3">
      <c r="A67" s="19" t="s">
        <v>69</v>
      </c>
      <c r="B67" s="20">
        <v>0.19</v>
      </c>
      <c r="C67" s="21">
        <v>12</v>
      </c>
      <c r="D67" s="22">
        <v>1300</v>
      </c>
      <c r="E67" s="23">
        <f t="shared" si="10"/>
        <v>247</v>
      </c>
      <c r="F67" s="22">
        <f t="shared" si="11"/>
        <v>1547</v>
      </c>
      <c r="G67" s="22">
        <f t="shared" si="12"/>
        <v>18564</v>
      </c>
      <c r="H67" s="7">
        <v>1300</v>
      </c>
      <c r="I67" s="8">
        <f t="shared" si="7"/>
        <v>293.93</v>
      </c>
      <c r="J67" s="9">
        <f t="shared" si="2"/>
        <v>1547</v>
      </c>
      <c r="K67" s="17">
        <f t="shared" ref="K67:K98" si="13">J67*C67</f>
        <v>18564</v>
      </c>
      <c r="L67" s="18">
        <v>1805</v>
      </c>
      <c r="M67" s="18">
        <f t="shared" si="3"/>
        <v>342.95</v>
      </c>
      <c r="N67" s="18">
        <f t="shared" si="4"/>
        <v>2147.9499999999998</v>
      </c>
      <c r="O67" s="18">
        <f t="shared" si="8"/>
        <v>25775.399999999998</v>
      </c>
    </row>
    <row r="68" spans="1:15" x14ac:dyDescent="0.3">
      <c r="A68" s="19" t="s">
        <v>70</v>
      </c>
      <c r="B68" s="20">
        <v>0.19</v>
      </c>
      <c r="C68" s="21">
        <v>12</v>
      </c>
      <c r="D68" s="22">
        <v>10630</v>
      </c>
      <c r="E68" s="23">
        <f t="shared" si="10"/>
        <v>2019.7</v>
      </c>
      <c r="F68" s="22">
        <f t="shared" si="11"/>
        <v>12649.7</v>
      </c>
      <c r="G68" s="22">
        <f t="shared" si="12"/>
        <v>151796.40000000002</v>
      </c>
      <c r="H68" s="7">
        <v>12540</v>
      </c>
      <c r="I68" s="8">
        <f t="shared" si="7"/>
        <v>2835.2940000000003</v>
      </c>
      <c r="J68" s="9">
        <f t="shared" ref="J68:J110" si="14">H68*19%+H68</f>
        <v>14922.6</v>
      </c>
      <c r="K68" s="17">
        <f t="shared" si="13"/>
        <v>179071.2</v>
      </c>
      <c r="L68" s="18">
        <v>14755</v>
      </c>
      <c r="M68" s="18">
        <f t="shared" ref="M68:M110" si="15">L68*19/100</f>
        <v>2803.45</v>
      </c>
      <c r="N68" s="18">
        <f t="shared" ref="N68:N110" si="16">L68+M68</f>
        <v>17558.45</v>
      </c>
      <c r="O68" s="18">
        <f t="shared" ref="O68:O110" si="17">N68*C68</f>
        <v>210701.40000000002</v>
      </c>
    </row>
    <row r="69" spans="1:15" x14ac:dyDescent="0.3">
      <c r="A69" s="19" t="s">
        <v>71</v>
      </c>
      <c r="B69" s="20">
        <v>0.19</v>
      </c>
      <c r="C69" s="21">
        <v>400</v>
      </c>
      <c r="D69" s="22">
        <v>8500</v>
      </c>
      <c r="E69" s="23">
        <f t="shared" si="10"/>
        <v>1615</v>
      </c>
      <c r="F69" s="22">
        <f t="shared" si="11"/>
        <v>10115</v>
      </c>
      <c r="G69" s="22">
        <f t="shared" si="12"/>
        <v>4046000</v>
      </c>
      <c r="H69" s="7">
        <v>9200</v>
      </c>
      <c r="I69" s="8">
        <f t="shared" si="7"/>
        <v>2080.12</v>
      </c>
      <c r="J69" s="9">
        <f t="shared" si="14"/>
        <v>10948</v>
      </c>
      <c r="K69" s="17">
        <f t="shared" si="13"/>
        <v>4379200</v>
      </c>
      <c r="L69" s="18">
        <v>11383</v>
      </c>
      <c r="M69" s="18">
        <f t="shared" si="15"/>
        <v>2162.77</v>
      </c>
      <c r="N69" s="18">
        <f t="shared" si="16"/>
        <v>13545.77</v>
      </c>
      <c r="O69" s="18">
        <f t="shared" si="17"/>
        <v>5418308</v>
      </c>
    </row>
    <row r="70" spans="1:15" x14ac:dyDescent="0.3">
      <c r="A70" s="19" t="s">
        <v>72</v>
      </c>
      <c r="B70" s="20">
        <v>0.19</v>
      </c>
      <c r="C70" s="21">
        <v>40</v>
      </c>
      <c r="D70" s="22">
        <v>10600</v>
      </c>
      <c r="E70" s="23">
        <f t="shared" si="10"/>
        <v>2014</v>
      </c>
      <c r="F70" s="22">
        <f t="shared" si="11"/>
        <v>12614</v>
      </c>
      <c r="G70" s="22">
        <f t="shared" si="12"/>
        <v>504560</v>
      </c>
      <c r="H70" s="7">
        <v>12500</v>
      </c>
      <c r="I70" s="8">
        <f t="shared" ref="I70:I110" si="18">J70*19/100</f>
        <v>2826.25</v>
      </c>
      <c r="J70" s="9">
        <f t="shared" si="14"/>
        <v>14875</v>
      </c>
      <c r="K70" s="17">
        <f t="shared" si="13"/>
        <v>595000</v>
      </c>
      <c r="L70" s="18">
        <v>13285</v>
      </c>
      <c r="M70" s="18">
        <f t="shared" si="15"/>
        <v>2524.15</v>
      </c>
      <c r="N70" s="18">
        <f t="shared" si="16"/>
        <v>15809.15</v>
      </c>
      <c r="O70" s="18">
        <f t="shared" si="17"/>
        <v>632366</v>
      </c>
    </row>
    <row r="71" spans="1:15" x14ac:dyDescent="0.3">
      <c r="A71" s="19" t="s">
        <v>73</v>
      </c>
      <c r="B71" s="20">
        <v>0.19</v>
      </c>
      <c r="C71" s="21">
        <v>12</v>
      </c>
      <c r="D71" s="22">
        <v>84000</v>
      </c>
      <c r="E71" s="23">
        <f t="shared" si="10"/>
        <v>15960</v>
      </c>
      <c r="F71" s="22">
        <f t="shared" si="11"/>
        <v>99960</v>
      </c>
      <c r="G71" s="22">
        <f t="shared" si="12"/>
        <v>1199520</v>
      </c>
      <c r="H71" s="7">
        <v>124530</v>
      </c>
      <c r="I71" s="8">
        <f t="shared" si="18"/>
        <v>28156.233000000004</v>
      </c>
      <c r="J71" s="9">
        <f t="shared" si="14"/>
        <v>148190.70000000001</v>
      </c>
      <c r="K71" s="17">
        <f t="shared" si="13"/>
        <v>1778288.4000000001</v>
      </c>
      <c r="L71" s="18">
        <v>115606</v>
      </c>
      <c r="M71" s="18">
        <f t="shared" si="15"/>
        <v>21965.14</v>
      </c>
      <c r="N71" s="18">
        <f t="shared" si="16"/>
        <v>137571.14000000001</v>
      </c>
      <c r="O71" s="18">
        <f>N71*10</f>
        <v>1375711.4000000001</v>
      </c>
    </row>
    <row r="72" spans="1:15" x14ac:dyDescent="0.3">
      <c r="A72" s="19" t="s">
        <v>74</v>
      </c>
      <c r="B72" s="20">
        <v>0.19</v>
      </c>
      <c r="C72" s="21">
        <v>6</v>
      </c>
      <c r="D72" s="22">
        <v>59420</v>
      </c>
      <c r="E72" s="23">
        <f t="shared" si="10"/>
        <v>11289.8</v>
      </c>
      <c r="F72" s="22">
        <f t="shared" si="11"/>
        <v>70709.8</v>
      </c>
      <c r="G72" s="22">
        <f t="shared" si="12"/>
        <v>424258.80000000005</v>
      </c>
      <c r="H72" s="7">
        <v>59420</v>
      </c>
      <c r="I72" s="8">
        <f t="shared" si="18"/>
        <v>13434.861999999999</v>
      </c>
      <c r="J72" s="9">
        <f t="shared" si="14"/>
        <v>70709.8</v>
      </c>
      <c r="K72" s="17">
        <f t="shared" si="13"/>
        <v>424258.80000000005</v>
      </c>
      <c r="L72" s="18">
        <v>82485</v>
      </c>
      <c r="M72" s="18">
        <f t="shared" si="15"/>
        <v>15672.15</v>
      </c>
      <c r="N72" s="18">
        <f t="shared" si="16"/>
        <v>98157.15</v>
      </c>
      <c r="O72" s="18">
        <f t="shared" si="17"/>
        <v>588942.89999999991</v>
      </c>
    </row>
    <row r="73" spans="1:15" x14ac:dyDescent="0.3">
      <c r="A73" s="19" t="s">
        <v>75</v>
      </c>
      <c r="B73" s="20">
        <v>0.19</v>
      </c>
      <c r="C73" s="21">
        <v>4</v>
      </c>
      <c r="D73" s="22">
        <v>22000</v>
      </c>
      <c r="E73" s="23">
        <f t="shared" si="10"/>
        <v>4180</v>
      </c>
      <c r="F73" s="22">
        <f t="shared" si="11"/>
        <v>26180</v>
      </c>
      <c r="G73" s="22">
        <f t="shared" si="12"/>
        <v>104720</v>
      </c>
      <c r="H73" s="7">
        <v>22000</v>
      </c>
      <c r="I73" s="8">
        <f t="shared" si="18"/>
        <v>4974.2</v>
      </c>
      <c r="J73" s="9">
        <f t="shared" si="14"/>
        <v>26180</v>
      </c>
      <c r="K73" s="17">
        <f t="shared" si="13"/>
        <v>104720</v>
      </c>
      <c r="L73" s="18">
        <v>30540</v>
      </c>
      <c r="M73" s="18">
        <f t="shared" si="15"/>
        <v>5802.6</v>
      </c>
      <c r="N73" s="18">
        <f t="shared" si="16"/>
        <v>36342.6</v>
      </c>
      <c r="O73" s="18">
        <f t="shared" si="17"/>
        <v>145370.4</v>
      </c>
    </row>
    <row r="74" spans="1:15" x14ac:dyDescent="0.3">
      <c r="A74" s="19" t="s">
        <v>76</v>
      </c>
      <c r="B74" s="20">
        <v>0.19</v>
      </c>
      <c r="C74" s="21">
        <v>300</v>
      </c>
      <c r="D74" s="22">
        <v>900</v>
      </c>
      <c r="E74" s="23">
        <f t="shared" si="10"/>
        <v>171</v>
      </c>
      <c r="F74" s="22">
        <f t="shared" si="11"/>
        <v>1071</v>
      </c>
      <c r="G74" s="22">
        <f t="shared" si="12"/>
        <v>321300</v>
      </c>
      <c r="H74" s="7">
        <v>900</v>
      </c>
      <c r="I74" s="8">
        <f t="shared" si="18"/>
        <v>203.49</v>
      </c>
      <c r="J74" s="9">
        <f t="shared" si="14"/>
        <v>1071</v>
      </c>
      <c r="K74" s="17">
        <f t="shared" si="13"/>
        <v>321300</v>
      </c>
      <c r="L74" s="18">
        <v>1249</v>
      </c>
      <c r="M74" s="18">
        <f t="shared" si="15"/>
        <v>237.31</v>
      </c>
      <c r="N74" s="18">
        <f t="shared" si="16"/>
        <v>1486.31</v>
      </c>
      <c r="O74" s="18">
        <f t="shared" si="17"/>
        <v>445893</v>
      </c>
    </row>
    <row r="75" spans="1:15" x14ac:dyDescent="0.3">
      <c r="A75" s="19" t="s">
        <v>77</v>
      </c>
      <c r="B75" s="20">
        <v>0.19</v>
      </c>
      <c r="C75" s="21">
        <v>200</v>
      </c>
      <c r="D75" s="22">
        <v>2170</v>
      </c>
      <c r="E75" s="23">
        <f t="shared" si="10"/>
        <v>412.3</v>
      </c>
      <c r="F75" s="22">
        <f t="shared" si="11"/>
        <v>2582.3000000000002</v>
      </c>
      <c r="G75" s="22">
        <f>F75*C75</f>
        <v>516460.00000000006</v>
      </c>
      <c r="H75" s="7">
        <v>2170</v>
      </c>
      <c r="I75" s="8">
        <f t="shared" si="18"/>
        <v>490.63700000000006</v>
      </c>
      <c r="J75" s="9">
        <f t="shared" si="14"/>
        <v>2582.3000000000002</v>
      </c>
      <c r="K75" s="17">
        <f t="shared" si="13"/>
        <v>516460.00000000006</v>
      </c>
      <c r="L75" s="18">
        <v>3012</v>
      </c>
      <c r="M75" s="18">
        <f t="shared" si="15"/>
        <v>572.28</v>
      </c>
      <c r="N75" s="18">
        <f t="shared" si="16"/>
        <v>3584.2799999999997</v>
      </c>
      <c r="O75" s="18">
        <f>N75*150</f>
        <v>537642</v>
      </c>
    </row>
    <row r="76" spans="1:15" x14ac:dyDescent="0.3">
      <c r="A76" s="19" t="s">
        <v>78</v>
      </c>
      <c r="B76" s="20">
        <v>0.19</v>
      </c>
      <c r="C76" s="21">
        <v>48</v>
      </c>
      <c r="D76" s="22">
        <v>5900</v>
      </c>
      <c r="E76" s="23">
        <f t="shared" si="10"/>
        <v>1121</v>
      </c>
      <c r="F76" s="22">
        <f t="shared" si="11"/>
        <v>7021</v>
      </c>
      <c r="G76" s="22">
        <f t="shared" si="12"/>
        <v>337008</v>
      </c>
      <c r="H76" s="7">
        <v>5900</v>
      </c>
      <c r="I76" s="8">
        <f t="shared" si="18"/>
        <v>1333.99</v>
      </c>
      <c r="J76" s="9">
        <f t="shared" si="14"/>
        <v>7021</v>
      </c>
      <c r="K76" s="17">
        <f t="shared" si="13"/>
        <v>337008</v>
      </c>
      <c r="L76" s="18">
        <v>8190</v>
      </c>
      <c r="M76" s="18">
        <f t="shared" si="15"/>
        <v>1556.1</v>
      </c>
      <c r="N76" s="18">
        <f t="shared" si="16"/>
        <v>9746.1</v>
      </c>
      <c r="O76" s="18">
        <f t="shared" si="17"/>
        <v>467812.80000000005</v>
      </c>
    </row>
    <row r="77" spans="1:15" x14ac:dyDescent="0.3">
      <c r="A77" s="19" t="s">
        <v>79</v>
      </c>
      <c r="B77" s="20">
        <v>0.19</v>
      </c>
      <c r="C77" s="21">
        <v>6</v>
      </c>
      <c r="D77" s="22">
        <v>863</v>
      </c>
      <c r="E77" s="23">
        <f t="shared" si="10"/>
        <v>163.97</v>
      </c>
      <c r="F77" s="22">
        <f t="shared" si="11"/>
        <v>1026.97</v>
      </c>
      <c r="G77" s="22">
        <f t="shared" si="12"/>
        <v>6161.82</v>
      </c>
      <c r="H77" s="7">
        <v>863</v>
      </c>
      <c r="I77" s="8">
        <f t="shared" si="18"/>
        <v>195.12430000000001</v>
      </c>
      <c r="J77" s="9">
        <f t="shared" si="14"/>
        <v>1026.97</v>
      </c>
      <c r="K77" s="17">
        <f t="shared" si="13"/>
        <v>6161.82</v>
      </c>
      <c r="L77" s="18">
        <v>1197</v>
      </c>
      <c r="M77" s="18">
        <f t="shared" si="15"/>
        <v>227.43</v>
      </c>
      <c r="N77" s="18">
        <f t="shared" si="16"/>
        <v>1424.43</v>
      </c>
      <c r="O77" s="18">
        <f t="shared" si="17"/>
        <v>8546.58</v>
      </c>
    </row>
    <row r="78" spans="1:15" x14ac:dyDescent="0.3">
      <c r="A78" s="19" t="s">
        <v>80</v>
      </c>
      <c r="B78" s="20">
        <v>0.19</v>
      </c>
      <c r="C78" s="21">
        <v>24</v>
      </c>
      <c r="D78" s="22">
        <v>488</v>
      </c>
      <c r="E78" s="23">
        <f t="shared" si="10"/>
        <v>92.72</v>
      </c>
      <c r="F78" s="22">
        <f t="shared" si="11"/>
        <v>580.72</v>
      </c>
      <c r="G78" s="22">
        <f t="shared" si="12"/>
        <v>13937.28</v>
      </c>
      <c r="H78" s="7">
        <v>488</v>
      </c>
      <c r="I78" s="8">
        <f t="shared" si="18"/>
        <v>110.3368</v>
      </c>
      <c r="J78" s="9">
        <f t="shared" si="14"/>
        <v>580.72</v>
      </c>
      <c r="K78" s="17">
        <f t="shared" si="13"/>
        <v>13937.28</v>
      </c>
      <c r="L78" s="18">
        <v>677</v>
      </c>
      <c r="M78" s="18">
        <f t="shared" si="15"/>
        <v>128.63</v>
      </c>
      <c r="N78" s="18">
        <f t="shared" si="16"/>
        <v>805.63</v>
      </c>
      <c r="O78" s="18">
        <f t="shared" si="17"/>
        <v>19335.12</v>
      </c>
    </row>
    <row r="79" spans="1:15" x14ac:dyDescent="0.3">
      <c r="A79" s="19" t="s">
        <v>81</v>
      </c>
      <c r="B79" s="20">
        <v>0.19</v>
      </c>
      <c r="C79" s="21">
        <v>24</v>
      </c>
      <c r="D79" s="22">
        <v>1500</v>
      </c>
      <c r="E79" s="23">
        <f t="shared" si="10"/>
        <v>285</v>
      </c>
      <c r="F79" s="22">
        <f t="shared" si="11"/>
        <v>1785</v>
      </c>
      <c r="G79" s="22">
        <f t="shared" si="12"/>
        <v>42840</v>
      </c>
      <c r="H79" s="7">
        <v>1850</v>
      </c>
      <c r="I79" s="8">
        <f t="shared" si="18"/>
        <v>418.28500000000003</v>
      </c>
      <c r="J79" s="9">
        <f t="shared" si="14"/>
        <v>2201.5</v>
      </c>
      <c r="K79" s="17">
        <f t="shared" si="13"/>
        <v>52836</v>
      </c>
      <c r="L79" s="18">
        <v>2082</v>
      </c>
      <c r="M79" s="18">
        <f t="shared" si="15"/>
        <v>395.58</v>
      </c>
      <c r="N79" s="18">
        <f t="shared" si="16"/>
        <v>2477.58</v>
      </c>
      <c r="O79" s="18">
        <f t="shared" si="17"/>
        <v>59461.919999999998</v>
      </c>
    </row>
    <row r="80" spans="1:15" x14ac:dyDescent="0.3">
      <c r="A80" s="19" t="s">
        <v>82</v>
      </c>
      <c r="B80" s="20">
        <v>0.19</v>
      </c>
      <c r="C80" s="21">
        <v>12</v>
      </c>
      <c r="D80" s="22">
        <v>250</v>
      </c>
      <c r="E80" s="23">
        <f t="shared" si="10"/>
        <v>47.5</v>
      </c>
      <c r="F80" s="22">
        <f t="shared" si="11"/>
        <v>297.5</v>
      </c>
      <c r="G80" s="22">
        <f t="shared" si="12"/>
        <v>3570</v>
      </c>
      <c r="H80" s="7">
        <v>326</v>
      </c>
      <c r="I80" s="8">
        <f t="shared" si="18"/>
        <v>73.70859999999999</v>
      </c>
      <c r="J80" s="9">
        <f t="shared" si="14"/>
        <v>387.94</v>
      </c>
      <c r="K80" s="17">
        <f t="shared" si="13"/>
        <v>4655.28</v>
      </c>
      <c r="L80" s="18">
        <v>376</v>
      </c>
      <c r="M80" s="18">
        <f t="shared" si="15"/>
        <v>71.44</v>
      </c>
      <c r="N80" s="18">
        <f t="shared" si="16"/>
        <v>447.44</v>
      </c>
      <c r="O80" s="18">
        <f t="shared" si="17"/>
        <v>5369.28</v>
      </c>
    </row>
    <row r="81" spans="1:15" x14ac:dyDescent="0.3">
      <c r="A81" s="19" t="s">
        <v>83</v>
      </c>
      <c r="B81" s="20">
        <v>0.19</v>
      </c>
      <c r="C81" s="21">
        <v>12</v>
      </c>
      <c r="D81" s="22">
        <v>282</v>
      </c>
      <c r="E81" s="23">
        <f t="shared" si="10"/>
        <v>53.58</v>
      </c>
      <c r="F81" s="22">
        <f t="shared" si="11"/>
        <v>335.58</v>
      </c>
      <c r="G81" s="22">
        <f t="shared" si="12"/>
        <v>4026.96</v>
      </c>
      <c r="H81" s="7">
        <v>525</v>
      </c>
      <c r="I81" s="8">
        <f t="shared" si="18"/>
        <v>118.7025</v>
      </c>
      <c r="J81" s="9">
        <f t="shared" si="14"/>
        <v>624.75</v>
      </c>
      <c r="K81" s="17">
        <f t="shared" si="13"/>
        <v>7497</v>
      </c>
      <c r="L81" s="18">
        <v>391</v>
      </c>
      <c r="M81" s="18">
        <f t="shared" si="15"/>
        <v>74.290000000000006</v>
      </c>
      <c r="N81" s="18">
        <f t="shared" si="16"/>
        <v>465.29</v>
      </c>
      <c r="O81" s="18">
        <f t="shared" si="17"/>
        <v>5583.4800000000005</v>
      </c>
    </row>
    <row r="82" spans="1:15" x14ac:dyDescent="0.3">
      <c r="A82" s="19" t="s">
        <v>84</v>
      </c>
      <c r="B82" s="20">
        <v>0.19</v>
      </c>
      <c r="C82" s="21">
        <v>50</v>
      </c>
      <c r="D82" s="22">
        <v>49</v>
      </c>
      <c r="E82" s="23">
        <f t="shared" si="10"/>
        <v>9.31</v>
      </c>
      <c r="F82" s="22">
        <f t="shared" si="11"/>
        <v>58.31</v>
      </c>
      <c r="G82" s="22">
        <f t="shared" si="12"/>
        <v>2915.5</v>
      </c>
      <c r="H82" s="7">
        <v>68</v>
      </c>
      <c r="I82" s="8">
        <f t="shared" si="18"/>
        <v>15.3748</v>
      </c>
      <c r="J82" s="9">
        <f t="shared" si="14"/>
        <v>80.92</v>
      </c>
      <c r="K82" s="17">
        <f t="shared" si="13"/>
        <v>4046</v>
      </c>
      <c r="L82" s="18">
        <v>69</v>
      </c>
      <c r="M82" s="18">
        <f t="shared" si="15"/>
        <v>13.11</v>
      </c>
      <c r="N82" s="18">
        <f t="shared" si="16"/>
        <v>82.11</v>
      </c>
      <c r="O82" s="18">
        <f t="shared" si="17"/>
        <v>4105.5</v>
      </c>
    </row>
    <row r="83" spans="1:15" x14ac:dyDescent="0.3">
      <c r="A83" s="19" t="s">
        <v>85</v>
      </c>
      <c r="B83" s="20">
        <v>0.19</v>
      </c>
      <c r="C83" s="21">
        <v>100</v>
      </c>
      <c r="D83" s="22">
        <v>65</v>
      </c>
      <c r="E83" s="23">
        <f t="shared" si="10"/>
        <v>12.35</v>
      </c>
      <c r="F83" s="22">
        <f t="shared" si="11"/>
        <v>77.349999999999994</v>
      </c>
      <c r="G83" s="22">
        <f t="shared" si="12"/>
        <v>7734.9999999999991</v>
      </c>
      <c r="H83" s="7">
        <v>73</v>
      </c>
      <c r="I83" s="8">
        <f t="shared" si="18"/>
        <v>16.505300000000002</v>
      </c>
      <c r="J83" s="9">
        <f t="shared" si="14"/>
        <v>86.87</v>
      </c>
      <c r="K83" s="17">
        <f t="shared" si="13"/>
        <v>8687</v>
      </c>
      <c r="L83" s="18">
        <v>90</v>
      </c>
      <c r="M83" s="18">
        <f t="shared" si="15"/>
        <v>17.100000000000001</v>
      </c>
      <c r="N83" s="18">
        <f t="shared" si="16"/>
        <v>107.1</v>
      </c>
      <c r="O83" s="18">
        <f t="shared" si="17"/>
        <v>10710</v>
      </c>
    </row>
    <row r="84" spans="1:15" x14ac:dyDescent="0.3">
      <c r="A84" s="19" t="s">
        <v>86</v>
      </c>
      <c r="B84" s="20">
        <v>0.19</v>
      </c>
      <c r="C84" s="21">
        <v>100</v>
      </c>
      <c r="D84" s="22">
        <v>75</v>
      </c>
      <c r="E84" s="23">
        <f t="shared" si="10"/>
        <v>14.25</v>
      </c>
      <c r="F84" s="22">
        <f t="shared" si="11"/>
        <v>89.25</v>
      </c>
      <c r="G84" s="22">
        <f t="shared" si="12"/>
        <v>8925</v>
      </c>
      <c r="H84" s="7">
        <v>86</v>
      </c>
      <c r="I84" s="8">
        <f t="shared" si="18"/>
        <v>19.444600000000001</v>
      </c>
      <c r="J84" s="9">
        <f t="shared" si="14"/>
        <v>102.34</v>
      </c>
      <c r="K84" s="17">
        <f t="shared" si="13"/>
        <v>10234</v>
      </c>
      <c r="L84" s="18">
        <v>104</v>
      </c>
      <c r="M84" s="18">
        <f t="shared" si="15"/>
        <v>19.760000000000002</v>
      </c>
      <c r="N84" s="18">
        <f t="shared" si="16"/>
        <v>123.76</v>
      </c>
      <c r="O84" s="18">
        <f t="shared" si="17"/>
        <v>12376</v>
      </c>
    </row>
    <row r="85" spans="1:15" x14ac:dyDescent="0.3">
      <c r="A85" s="19" t="s">
        <v>87</v>
      </c>
      <c r="B85" s="20">
        <v>0.19</v>
      </c>
      <c r="C85" s="21">
        <v>100</v>
      </c>
      <c r="D85" s="22">
        <v>81</v>
      </c>
      <c r="E85" s="23">
        <f t="shared" si="10"/>
        <v>15.39</v>
      </c>
      <c r="F85" s="22">
        <f t="shared" si="11"/>
        <v>96.39</v>
      </c>
      <c r="G85" s="22">
        <f t="shared" si="12"/>
        <v>9639</v>
      </c>
      <c r="H85" s="7">
        <v>90</v>
      </c>
      <c r="I85" s="8">
        <f t="shared" si="18"/>
        <v>20.349</v>
      </c>
      <c r="J85" s="9">
        <f t="shared" si="14"/>
        <v>107.1</v>
      </c>
      <c r="K85" s="17">
        <f t="shared" si="13"/>
        <v>10710</v>
      </c>
      <c r="L85" s="18">
        <v>112</v>
      </c>
      <c r="M85" s="18">
        <f t="shared" si="15"/>
        <v>21.28</v>
      </c>
      <c r="N85" s="18">
        <f t="shared" si="16"/>
        <v>133.28</v>
      </c>
      <c r="O85" s="18">
        <f t="shared" si="17"/>
        <v>13328</v>
      </c>
    </row>
    <row r="86" spans="1:15" x14ac:dyDescent="0.3">
      <c r="A86" s="19" t="s">
        <v>88</v>
      </c>
      <c r="B86" s="20">
        <v>0.19</v>
      </c>
      <c r="C86" s="21">
        <v>20</v>
      </c>
      <c r="D86" s="22">
        <v>91</v>
      </c>
      <c r="E86" s="23">
        <f t="shared" si="10"/>
        <v>17.29</v>
      </c>
      <c r="F86" s="22">
        <f t="shared" si="11"/>
        <v>108.28999999999999</v>
      </c>
      <c r="G86" s="22">
        <f t="shared" si="12"/>
        <v>2165.7999999999997</v>
      </c>
      <c r="H86" s="7">
        <v>100</v>
      </c>
      <c r="I86" s="8">
        <f t="shared" si="18"/>
        <v>22.61</v>
      </c>
      <c r="J86" s="9">
        <f t="shared" si="14"/>
        <v>119</v>
      </c>
      <c r="K86" s="17">
        <f t="shared" si="13"/>
        <v>2380</v>
      </c>
      <c r="L86" s="18">
        <v>128</v>
      </c>
      <c r="M86" s="18">
        <f t="shared" si="15"/>
        <v>24.32</v>
      </c>
      <c r="N86" s="18">
        <f t="shared" si="16"/>
        <v>152.32</v>
      </c>
      <c r="O86" s="18">
        <f t="shared" si="17"/>
        <v>3046.3999999999996</v>
      </c>
    </row>
    <row r="87" spans="1:15" x14ac:dyDescent="0.3">
      <c r="A87" s="19" t="s">
        <v>89</v>
      </c>
      <c r="B87" s="20">
        <v>0.19</v>
      </c>
      <c r="C87" s="21">
        <v>4</v>
      </c>
      <c r="D87" s="22">
        <v>48000</v>
      </c>
      <c r="E87" s="23">
        <f t="shared" si="10"/>
        <v>9120</v>
      </c>
      <c r="F87" s="22">
        <f t="shared" si="11"/>
        <v>57120</v>
      </c>
      <c r="G87" s="22">
        <f t="shared" si="12"/>
        <v>228480</v>
      </c>
      <c r="H87" s="7">
        <v>58650</v>
      </c>
      <c r="I87" s="8">
        <f t="shared" si="18"/>
        <v>13260.764999999999</v>
      </c>
      <c r="J87" s="9">
        <f t="shared" si="14"/>
        <v>69793.5</v>
      </c>
      <c r="K87" s="17">
        <f t="shared" si="13"/>
        <v>279174</v>
      </c>
      <c r="L87" s="18">
        <v>65632</v>
      </c>
      <c r="M87" s="18">
        <f t="shared" si="15"/>
        <v>12470.08</v>
      </c>
      <c r="N87" s="18">
        <f t="shared" si="16"/>
        <v>78102.080000000002</v>
      </c>
      <c r="O87" s="18">
        <f t="shared" si="17"/>
        <v>312408.32000000001</v>
      </c>
    </row>
    <row r="88" spans="1:15" x14ac:dyDescent="0.3">
      <c r="A88" s="19" t="s">
        <v>90</v>
      </c>
      <c r="B88" s="20">
        <v>0.19</v>
      </c>
      <c r="C88" s="21">
        <v>12</v>
      </c>
      <c r="D88" s="22">
        <v>228</v>
      </c>
      <c r="E88" s="23">
        <f t="shared" si="10"/>
        <v>43.32</v>
      </c>
      <c r="F88" s="22">
        <f t="shared" si="11"/>
        <v>271.32</v>
      </c>
      <c r="G88" s="22">
        <f t="shared" si="12"/>
        <v>3255.84</v>
      </c>
      <c r="H88" s="7">
        <v>245</v>
      </c>
      <c r="I88" s="8">
        <f t="shared" si="18"/>
        <v>55.394500000000001</v>
      </c>
      <c r="J88" s="9">
        <f t="shared" si="14"/>
        <v>291.55</v>
      </c>
      <c r="K88" s="17">
        <f t="shared" si="13"/>
        <v>3498.6000000000004</v>
      </c>
      <c r="L88" s="18">
        <v>314</v>
      </c>
      <c r="M88" s="18">
        <f t="shared" si="15"/>
        <v>59.66</v>
      </c>
      <c r="N88" s="18">
        <f t="shared" si="16"/>
        <v>373.65999999999997</v>
      </c>
      <c r="O88" s="18">
        <f t="shared" si="17"/>
        <v>4483.92</v>
      </c>
    </row>
    <row r="89" spans="1:15" x14ac:dyDescent="0.3">
      <c r="A89" s="24" t="s">
        <v>91</v>
      </c>
      <c r="B89" s="25">
        <v>0.19</v>
      </c>
      <c r="C89" s="26">
        <v>24</v>
      </c>
      <c r="D89" s="27">
        <v>10168</v>
      </c>
      <c r="E89" s="23">
        <f t="shared" si="10"/>
        <v>1931.92</v>
      </c>
      <c r="F89" s="22">
        <f t="shared" si="11"/>
        <v>12099.92</v>
      </c>
      <c r="G89" s="22">
        <f t="shared" si="12"/>
        <v>290398.08000000002</v>
      </c>
      <c r="H89" s="7">
        <v>12462</v>
      </c>
      <c r="I89" s="8">
        <f t="shared" si="18"/>
        <v>2817.6581999999999</v>
      </c>
      <c r="J89" s="9">
        <f t="shared" si="14"/>
        <v>14829.78</v>
      </c>
      <c r="K89" s="17">
        <f t="shared" si="13"/>
        <v>355914.72000000003</v>
      </c>
      <c r="L89" s="18">
        <v>13114</v>
      </c>
      <c r="M89" s="18">
        <f t="shared" si="15"/>
        <v>2491.66</v>
      </c>
      <c r="N89" s="18">
        <f t="shared" si="16"/>
        <v>15605.66</v>
      </c>
      <c r="O89" s="18">
        <f t="shared" si="17"/>
        <v>374535.83999999997</v>
      </c>
    </row>
    <row r="90" spans="1:15" x14ac:dyDescent="0.3">
      <c r="A90" s="28" t="s">
        <v>92</v>
      </c>
      <c r="B90" s="20">
        <v>0.19</v>
      </c>
      <c r="C90" s="21">
        <v>12</v>
      </c>
      <c r="D90" s="22">
        <v>2100</v>
      </c>
      <c r="E90" s="23">
        <f t="shared" si="10"/>
        <v>399</v>
      </c>
      <c r="F90" s="22">
        <f t="shared" si="11"/>
        <v>2499</v>
      </c>
      <c r="G90" s="22">
        <f t="shared" si="12"/>
        <v>29988</v>
      </c>
      <c r="H90" s="7">
        <v>2650</v>
      </c>
      <c r="I90" s="8">
        <f t="shared" si="18"/>
        <v>599.16499999999996</v>
      </c>
      <c r="J90" s="9">
        <f t="shared" si="14"/>
        <v>3153.5</v>
      </c>
      <c r="K90" s="17">
        <f t="shared" si="13"/>
        <v>37842</v>
      </c>
      <c r="L90" s="18">
        <v>2915</v>
      </c>
      <c r="M90" s="18">
        <f t="shared" si="15"/>
        <v>553.85</v>
      </c>
      <c r="N90" s="18">
        <f t="shared" si="16"/>
        <v>3468.85</v>
      </c>
      <c r="O90" s="18">
        <f t="shared" si="17"/>
        <v>41626.199999999997</v>
      </c>
    </row>
    <row r="91" spans="1:15" x14ac:dyDescent="0.3">
      <c r="A91" s="29" t="s">
        <v>93</v>
      </c>
      <c r="B91" s="30">
        <v>0.19</v>
      </c>
      <c r="C91" s="31">
        <v>12</v>
      </c>
      <c r="D91" s="32">
        <v>456</v>
      </c>
      <c r="E91" s="23">
        <f t="shared" si="10"/>
        <v>86.64</v>
      </c>
      <c r="F91" s="22">
        <f t="shared" si="11"/>
        <v>542.64</v>
      </c>
      <c r="G91" s="22">
        <f t="shared" si="12"/>
        <v>6511.68</v>
      </c>
      <c r="H91" s="10">
        <v>510</v>
      </c>
      <c r="I91" s="8">
        <f t="shared" si="18"/>
        <v>115.31100000000001</v>
      </c>
      <c r="J91" s="9">
        <f t="shared" si="14"/>
        <v>606.9</v>
      </c>
      <c r="K91" s="17">
        <f t="shared" si="13"/>
        <v>7282.7999999999993</v>
      </c>
      <c r="L91" s="18">
        <v>611</v>
      </c>
      <c r="M91" s="18">
        <f t="shared" si="15"/>
        <v>116.09</v>
      </c>
      <c r="N91" s="18">
        <f t="shared" si="16"/>
        <v>727.09</v>
      </c>
      <c r="O91" s="18">
        <f t="shared" si="17"/>
        <v>8725.08</v>
      </c>
    </row>
    <row r="92" spans="1:15" x14ac:dyDescent="0.3">
      <c r="A92" s="29" t="s">
        <v>94</v>
      </c>
      <c r="B92" s="30">
        <v>0.19</v>
      </c>
      <c r="C92" s="31">
        <v>12</v>
      </c>
      <c r="D92" s="32">
        <v>330</v>
      </c>
      <c r="E92" s="23">
        <f t="shared" si="10"/>
        <v>62.7</v>
      </c>
      <c r="F92" s="22">
        <f t="shared" si="11"/>
        <v>392.7</v>
      </c>
      <c r="G92" s="22">
        <f t="shared" si="12"/>
        <v>4712.3999999999996</v>
      </c>
      <c r="H92" s="10">
        <v>355</v>
      </c>
      <c r="I92" s="8">
        <f t="shared" si="18"/>
        <v>80.265500000000003</v>
      </c>
      <c r="J92" s="9">
        <f t="shared" si="14"/>
        <v>422.45</v>
      </c>
      <c r="K92" s="17">
        <f t="shared" si="13"/>
        <v>5069.3999999999996</v>
      </c>
      <c r="L92" s="18">
        <v>421</v>
      </c>
      <c r="M92" s="18">
        <f t="shared" si="15"/>
        <v>79.989999999999995</v>
      </c>
      <c r="N92" s="18">
        <f t="shared" si="16"/>
        <v>500.99</v>
      </c>
      <c r="O92" s="18">
        <f t="shared" si="17"/>
        <v>6011.88</v>
      </c>
    </row>
    <row r="93" spans="1:15" x14ac:dyDescent="0.3">
      <c r="A93" s="29" t="s">
        <v>95</v>
      </c>
      <c r="B93" s="30">
        <v>0.19</v>
      </c>
      <c r="C93" s="31">
        <v>24</v>
      </c>
      <c r="D93" s="32">
        <v>460</v>
      </c>
      <c r="E93" s="23">
        <f t="shared" si="10"/>
        <v>87.4</v>
      </c>
      <c r="F93" s="22">
        <f t="shared" si="11"/>
        <v>547.4</v>
      </c>
      <c r="G93" s="22">
        <f t="shared" si="12"/>
        <v>13137.599999999999</v>
      </c>
      <c r="H93" s="10">
        <v>556</v>
      </c>
      <c r="I93" s="8">
        <f t="shared" si="18"/>
        <v>125.7116</v>
      </c>
      <c r="J93" s="9">
        <f t="shared" si="14"/>
        <v>661.64</v>
      </c>
      <c r="K93" s="17">
        <f t="shared" si="13"/>
        <v>15879.36</v>
      </c>
      <c r="L93" s="18">
        <v>545</v>
      </c>
      <c r="M93" s="18">
        <f t="shared" si="15"/>
        <v>103.55</v>
      </c>
      <c r="N93" s="18">
        <f t="shared" si="16"/>
        <v>648.54999999999995</v>
      </c>
      <c r="O93" s="18">
        <f t="shared" si="17"/>
        <v>15565.199999999999</v>
      </c>
    </row>
    <row r="94" spans="1:15" x14ac:dyDescent="0.3">
      <c r="A94" s="29" t="s">
        <v>96</v>
      </c>
      <c r="B94" s="30">
        <v>0.19</v>
      </c>
      <c r="C94" s="31">
        <v>3</v>
      </c>
      <c r="D94" s="32">
        <v>12000</v>
      </c>
      <c r="E94" s="23">
        <f t="shared" si="10"/>
        <v>2280</v>
      </c>
      <c r="F94" s="22">
        <f t="shared" si="11"/>
        <v>14280</v>
      </c>
      <c r="G94" s="22">
        <f t="shared" si="12"/>
        <v>42840</v>
      </c>
      <c r="H94" s="10">
        <v>13850</v>
      </c>
      <c r="I94" s="8">
        <f t="shared" si="18"/>
        <v>3131.4850000000001</v>
      </c>
      <c r="J94" s="9">
        <f t="shared" si="14"/>
        <v>16481.5</v>
      </c>
      <c r="K94" s="17">
        <f t="shared" si="13"/>
        <v>49444.5</v>
      </c>
      <c r="L94" s="18">
        <v>14123</v>
      </c>
      <c r="M94" s="18">
        <f t="shared" si="15"/>
        <v>2683.37</v>
      </c>
      <c r="N94" s="18">
        <f t="shared" si="16"/>
        <v>16806.37</v>
      </c>
      <c r="O94" s="18">
        <f t="shared" si="17"/>
        <v>50419.11</v>
      </c>
    </row>
    <row r="95" spans="1:15" x14ac:dyDescent="0.3">
      <c r="A95" s="29" t="s">
        <v>97</v>
      </c>
      <c r="B95" s="30">
        <v>0.19</v>
      </c>
      <c r="C95" s="31">
        <v>50</v>
      </c>
      <c r="D95" s="32">
        <v>8500</v>
      </c>
      <c r="E95" s="23">
        <f t="shared" si="10"/>
        <v>1615</v>
      </c>
      <c r="F95" s="22">
        <f t="shared" si="11"/>
        <v>10115</v>
      </c>
      <c r="G95" s="22">
        <f t="shared" si="12"/>
        <v>505750</v>
      </c>
      <c r="H95" s="10">
        <v>8850</v>
      </c>
      <c r="I95" s="8">
        <f t="shared" si="18"/>
        <v>2000.9849999999999</v>
      </c>
      <c r="J95" s="9">
        <f t="shared" si="14"/>
        <v>10531.5</v>
      </c>
      <c r="K95" s="17">
        <f t="shared" si="13"/>
        <v>526575</v>
      </c>
      <c r="L95" s="18">
        <v>7154</v>
      </c>
      <c r="M95" s="18">
        <f t="shared" si="15"/>
        <v>1359.26</v>
      </c>
      <c r="N95" s="18">
        <f t="shared" si="16"/>
        <v>8513.26</v>
      </c>
      <c r="O95" s="18">
        <f t="shared" si="17"/>
        <v>425663</v>
      </c>
    </row>
    <row r="96" spans="1:15" x14ac:dyDescent="0.3">
      <c r="A96" s="29" t="s">
        <v>98</v>
      </c>
      <c r="B96" s="30">
        <v>0.19</v>
      </c>
      <c r="C96" s="31">
        <v>50</v>
      </c>
      <c r="D96" s="32">
        <v>5300</v>
      </c>
      <c r="E96" s="23">
        <f t="shared" si="10"/>
        <v>1007</v>
      </c>
      <c r="F96" s="22">
        <f t="shared" si="11"/>
        <v>6307</v>
      </c>
      <c r="G96" s="22">
        <f t="shared" si="12"/>
        <v>315350</v>
      </c>
      <c r="H96" s="10">
        <v>6420</v>
      </c>
      <c r="I96" s="8">
        <f t="shared" si="18"/>
        <v>1451.5620000000001</v>
      </c>
      <c r="J96" s="9">
        <f t="shared" si="14"/>
        <v>7639.8</v>
      </c>
      <c r="K96" s="17">
        <f t="shared" si="13"/>
        <v>381990</v>
      </c>
      <c r="L96" s="18">
        <v>4913</v>
      </c>
      <c r="M96" s="18">
        <f t="shared" si="15"/>
        <v>933.47</v>
      </c>
      <c r="N96" s="18">
        <f t="shared" si="16"/>
        <v>5846.47</v>
      </c>
      <c r="O96" s="18">
        <f t="shared" si="17"/>
        <v>292323.5</v>
      </c>
    </row>
    <row r="97" spans="1:16" x14ac:dyDescent="0.3">
      <c r="A97" s="29" t="s">
        <v>99</v>
      </c>
      <c r="B97" s="30">
        <v>0.19</v>
      </c>
      <c r="C97" s="31">
        <v>5</v>
      </c>
      <c r="D97" s="32">
        <v>70000</v>
      </c>
      <c r="E97" s="23">
        <f t="shared" si="10"/>
        <v>13300</v>
      </c>
      <c r="F97" s="22">
        <f t="shared" si="11"/>
        <v>83300</v>
      </c>
      <c r="G97" s="22">
        <f t="shared" si="12"/>
        <v>416500</v>
      </c>
      <c r="H97" s="10">
        <v>82365</v>
      </c>
      <c r="I97" s="8">
        <f t="shared" si="18"/>
        <v>18622.726500000001</v>
      </c>
      <c r="J97" s="9">
        <f t="shared" si="14"/>
        <v>98014.35</v>
      </c>
      <c r="K97" s="17">
        <f t="shared" si="13"/>
        <v>490071.75</v>
      </c>
      <c r="L97" s="18">
        <v>69126</v>
      </c>
      <c r="M97" s="18">
        <f t="shared" si="15"/>
        <v>13133.94</v>
      </c>
      <c r="N97" s="18">
        <f t="shared" si="16"/>
        <v>82259.94</v>
      </c>
      <c r="O97" s="18">
        <f t="shared" si="17"/>
        <v>411299.7</v>
      </c>
    </row>
    <row r="98" spans="1:16" x14ac:dyDescent="0.3">
      <c r="A98" s="29" t="s">
        <v>100</v>
      </c>
      <c r="B98" s="30">
        <v>0.19</v>
      </c>
      <c r="C98" s="31">
        <v>4</v>
      </c>
      <c r="D98" s="32">
        <v>3000</v>
      </c>
      <c r="E98" s="23">
        <f t="shared" si="10"/>
        <v>570</v>
      </c>
      <c r="F98" s="22">
        <f t="shared" si="11"/>
        <v>3570</v>
      </c>
      <c r="G98" s="22">
        <f t="shared" si="12"/>
        <v>14280</v>
      </c>
      <c r="H98" s="10">
        <v>3560</v>
      </c>
      <c r="I98" s="8">
        <f t="shared" si="18"/>
        <v>804.91599999999994</v>
      </c>
      <c r="J98" s="9">
        <f t="shared" si="14"/>
        <v>4236.3999999999996</v>
      </c>
      <c r="K98" s="17">
        <f t="shared" si="13"/>
        <v>16945.599999999999</v>
      </c>
      <c r="L98" s="18">
        <v>2981</v>
      </c>
      <c r="M98" s="18">
        <f t="shared" si="15"/>
        <v>566.39</v>
      </c>
      <c r="N98" s="18">
        <f t="shared" si="16"/>
        <v>3547.39</v>
      </c>
      <c r="O98" s="18">
        <f t="shared" si="17"/>
        <v>14189.56</v>
      </c>
    </row>
    <row r="99" spans="1:16" x14ac:dyDescent="0.3">
      <c r="A99" s="29" t="s">
        <v>101</v>
      </c>
      <c r="B99" s="30">
        <v>0.19</v>
      </c>
      <c r="C99" s="31">
        <v>5</v>
      </c>
      <c r="D99" s="32">
        <v>14500</v>
      </c>
      <c r="E99" s="23">
        <f t="shared" si="10"/>
        <v>2755</v>
      </c>
      <c r="F99" s="22">
        <f t="shared" si="11"/>
        <v>17255</v>
      </c>
      <c r="G99" s="22">
        <f t="shared" si="12"/>
        <v>86275</v>
      </c>
      <c r="H99" s="10">
        <v>15400</v>
      </c>
      <c r="I99" s="8">
        <f t="shared" si="18"/>
        <v>3481.94</v>
      </c>
      <c r="J99" s="9">
        <f t="shared" si="14"/>
        <v>18326</v>
      </c>
      <c r="K99" s="17">
        <f t="shared" ref="K99:K110" si="19">J99*C99</f>
        <v>91630</v>
      </c>
      <c r="L99" s="18">
        <v>13254</v>
      </c>
      <c r="M99" s="18">
        <f t="shared" si="15"/>
        <v>2518.2600000000002</v>
      </c>
      <c r="N99" s="18">
        <f t="shared" si="16"/>
        <v>15772.26</v>
      </c>
      <c r="O99" s="18">
        <f t="shared" si="17"/>
        <v>78861.3</v>
      </c>
    </row>
    <row r="100" spans="1:16" x14ac:dyDescent="0.3">
      <c r="A100" s="29" t="s">
        <v>102</v>
      </c>
      <c r="B100" s="30">
        <v>0.19</v>
      </c>
      <c r="C100" s="31">
        <v>6</v>
      </c>
      <c r="D100" s="32">
        <v>90000</v>
      </c>
      <c r="E100" s="23">
        <f t="shared" si="10"/>
        <v>17100</v>
      </c>
      <c r="F100" s="22">
        <f t="shared" si="11"/>
        <v>107100</v>
      </c>
      <c r="G100" s="22">
        <f t="shared" si="12"/>
        <v>642600</v>
      </c>
      <c r="H100" s="10">
        <v>91200</v>
      </c>
      <c r="I100" s="8">
        <f t="shared" si="18"/>
        <v>20620.32</v>
      </c>
      <c r="J100" s="9">
        <f t="shared" si="14"/>
        <v>108528</v>
      </c>
      <c r="K100" s="17">
        <f t="shared" si="19"/>
        <v>651168</v>
      </c>
      <c r="L100" s="18">
        <v>54356</v>
      </c>
      <c r="M100" s="18">
        <f t="shared" si="15"/>
        <v>10327.64</v>
      </c>
      <c r="N100" s="18">
        <f t="shared" si="16"/>
        <v>64683.64</v>
      </c>
      <c r="O100" s="18">
        <f t="shared" si="17"/>
        <v>388101.83999999997</v>
      </c>
    </row>
    <row r="101" spans="1:16" x14ac:dyDescent="0.3">
      <c r="A101" s="29" t="s">
        <v>103</v>
      </c>
      <c r="B101" s="30">
        <v>0.19</v>
      </c>
      <c r="C101" s="31">
        <v>24</v>
      </c>
      <c r="D101" s="32">
        <v>1500</v>
      </c>
      <c r="E101" s="23">
        <f t="shared" si="10"/>
        <v>285</v>
      </c>
      <c r="F101" s="22">
        <f t="shared" si="11"/>
        <v>1785</v>
      </c>
      <c r="G101" s="22">
        <f t="shared" si="12"/>
        <v>42840</v>
      </c>
      <c r="H101" s="10">
        <v>170</v>
      </c>
      <c r="I101" s="8">
        <f t="shared" si="18"/>
        <v>38.437000000000005</v>
      </c>
      <c r="J101" s="9">
        <f t="shared" si="14"/>
        <v>202.3</v>
      </c>
      <c r="K101" s="17">
        <f t="shared" si="19"/>
        <v>4855.2000000000007</v>
      </c>
      <c r="L101" s="18">
        <v>200</v>
      </c>
      <c r="M101" s="18">
        <f t="shared" si="15"/>
        <v>38</v>
      </c>
      <c r="N101" s="18">
        <f t="shared" si="16"/>
        <v>238</v>
      </c>
      <c r="O101" s="18">
        <f t="shared" si="17"/>
        <v>5712</v>
      </c>
    </row>
    <row r="102" spans="1:16" x14ac:dyDescent="0.3">
      <c r="A102" s="29" t="s">
        <v>104</v>
      </c>
      <c r="B102" s="30">
        <v>0.19</v>
      </c>
      <c r="C102" s="31">
        <v>1</v>
      </c>
      <c r="D102" s="32">
        <v>109000</v>
      </c>
      <c r="E102" s="23">
        <f t="shared" si="10"/>
        <v>20710</v>
      </c>
      <c r="F102" s="22">
        <f t="shared" si="11"/>
        <v>129710</v>
      </c>
      <c r="G102" s="22">
        <f t="shared" si="12"/>
        <v>129710</v>
      </c>
      <c r="H102" s="10">
        <v>125000</v>
      </c>
      <c r="I102" s="8">
        <f t="shared" si="18"/>
        <v>28262.5</v>
      </c>
      <c r="J102" s="9">
        <f t="shared" si="14"/>
        <v>148750</v>
      </c>
      <c r="K102" s="17">
        <f t="shared" si="19"/>
        <v>148750</v>
      </c>
      <c r="L102" s="18">
        <v>107123</v>
      </c>
      <c r="M102" s="18">
        <f t="shared" si="15"/>
        <v>20353.37</v>
      </c>
      <c r="N102" s="18">
        <f t="shared" si="16"/>
        <v>127476.37</v>
      </c>
      <c r="O102" s="18">
        <f t="shared" si="17"/>
        <v>127476.37</v>
      </c>
      <c r="P102" s="6"/>
    </row>
    <row r="103" spans="1:16" x14ac:dyDescent="0.3">
      <c r="A103" s="29" t="s">
        <v>105</v>
      </c>
      <c r="B103" s="30">
        <v>0.19</v>
      </c>
      <c r="C103" s="31">
        <v>10</v>
      </c>
      <c r="D103" s="32">
        <v>6000</v>
      </c>
      <c r="E103" s="23">
        <f t="shared" si="10"/>
        <v>1140</v>
      </c>
      <c r="F103" s="22">
        <f t="shared" si="11"/>
        <v>7140</v>
      </c>
      <c r="G103" s="22">
        <f t="shared" si="12"/>
        <v>71400</v>
      </c>
      <c r="H103" s="10">
        <v>6600</v>
      </c>
      <c r="I103" s="8">
        <f t="shared" si="18"/>
        <v>1492.26</v>
      </c>
      <c r="J103" s="9">
        <f t="shared" si="14"/>
        <v>7854</v>
      </c>
      <c r="K103" s="17">
        <f t="shared" si="19"/>
        <v>78540</v>
      </c>
      <c r="L103" s="18">
        <v>5900</v>
      </c>
      <c r="M103" s="18">
        <f t="shared" si="15"/>
        <v>1121</v>
      </c>
      <c r="N103" s="18">
        <f t="shared" si="16"/>
        <v>7021</v>
      </c>
      <c r="O103" s="18">
        <f t="shared" si="17"/>
        <v>70210</v>
      </c>
    </row>
    <row r="104" spans="1:16" x14ac:dyDescent="0.3">
      <c r="A104" s="29" t="s">
        <v>106</v>
      </c>
      <c r="B104" s="30">
        <v>0.19</v>
      </c>
      <c r="C104" s="31">
        <v>12</v>
      </c>
      <c r="D104" s="32">
        <v>700</v>
      </c>
      <c r="E104" s="23">
        <f t="shared" si="10"/>
        <v>133</v>
      </c>
      <c r="F104" s="22">
        <f t="shared" si="11"/>
        <v>833</v>
      </c>
      <c r="G104" s="22">
        <f t="shared" si="12"/>
        <v>9996</v>
      </c>
      <c r="H104" s="10">
        <v>900</v>
      </c>
      <c r="I104" s="8">
        <f t="shared" si="18"/>
        <v>203.49</v>
      </c>
      <c r="J104" s="9">
        <f t="shared" si="14"/>
        <v>1071</v>
      </c>
      <c r="K104" s="17">
        <f t="shared" si="19"/>
        <v>12852</v>
      </c>
      <c r="L104" s="18">
        <v>500</v>
      </c>
      <c r="M104" s="18">
        <f t="shared" si="15"/>
        <v>95</v>
      </c>
      <c r="N104" s="18">
        <f t="shared" si="16"/>
        <v>595</v>
      </c>
      <c r="O104" s="18">
        <f t="shared" si="17"/>
        <v>7140</v>
      </c>
    </row>
    <row r="105" spans="1:16" x14ac:dyDescent="0.3">
      <c r="A105" s="29" t="s">
        <v>107</v>
      </c>
      <c r="B105" s="30">
        <v>0.19</v>
      </c>
      <c r="C105" s="31">
        <v>12</v>
      </c>
      <c r="D105" s="32">
        <v>800</v>
      </c>
      <c r="E105" s="23">
        <f t="shared" si="10"/>
        <v>152</v>
      </c>
      <c r="F105" s="22">
        <f t="shared" si="11"/>
        <v>952</v>
      </c>
      <c r="G105" s="22">
        <f t="shared" si="12"/>
        <v>11424</v>
      </c>
      <c r="H105" s="10">
        <v>1000</v>
      </c>
      <c r="I105" s="8">
        <f t="shared" si="18"/>
        <v>226.1</v>
      </c>
      <c r="J105" s="9">
        <f t="shared" si="14"/>
        <v>1190</v>
      </c>
      <c r="K105" s="17">
        <f t="shared" si="19"/>
        <v>14280</v>
      </c>
      <c r="L105" s="18">
        <v>550</v>
      </c>
      <c r="M105" s="18">
        <f t="shared" si="15"/>
        <v>104.5</v>
      </c>
      <c r="N105" s="18">
        <f t="shared" si="16"/>
        <v>654.5</v>
      </c>
      <c r="O105" s="18">
        <f t="shared" si="17"/>
        <v>7854</v>
      </c>
    </row>
    <row r="106" spans="1:16" x14ac:dyDescent="0.3">
      <c r="A106" s="29" t="s">
        <v>108</v>
      </c>
      <c r="B106" s="30">
        <v>0.19</v>
      </c>
      <c r="C106" s="31">
        <v>12</v>
      </c>
      <c r="D106" s="32">
        <v>900</v>
      </c>
      <c r="E106" s="23">
        <f t="shared" si="10"/>
        <v>171</v>
      </c>
      <c r="F106" s="22">
        <f t="shared" si="11"/>
        <v>1071</v>
      </c>
      <c r="G106" s="22">
        <f t="shared" si="12"/>
        <v>12852</v>
      </c>
      <c r="H106" s="10">
        <v>1200</v>
      </c>
      <c r="I106" s="8">
        <f t="shared" si="18"/>
        <v>271.32</v>
      </c>
      <c r="J106" s="9">
        <f t="shared" si="14"/>
        <v>1428</v>
      </c>
      <c r="K106" s="17">
        <f t="shared" si="19"/>
        <v>17136</v>
      </c>
      <c r="L106" s="18">
        <v>600</v>
      </c>
      <c r="M106" s="18">
        <f t="shared" si="15"/>
        <v>114</v>
      </c>
      <c r="N106" s="18">
        <f t="shared" si="16"/>
        <v>714</v>
      </c>
      <c r="O106" s="18">
        <f t="shared" si="17"/>
        <v>8568</v>
      </c>
    </row>
    <row r="107" spans="1:16" x14ac:dyDescent="0.3">
      <c r="A107" s="29" t="s">
        <v>109</v>
      </c>
      <c r="B107" s="30">
        <v>0.19</v>
      </c>
      <c r="C107" s="31">
        <v>12</v>
      </c>
      <c r="D107" s="32">
        <v>1200</v>
      </c>
      <c r="E107" s="23">
        <f t="shared" si="10"/>
        <v>228</v>
      </c>
      <c r="F107" s="22">
        <f t="shared" si="11"/>
        <v>1428</v>
      </c>
      <c r="G107" s="22">
        <f t="shared" si="12"/>
        <v>17136</v>
      </c>
      <c r="H107" s="10">
        <v>1500</v>
      </c>
      <c r="I107" s="8">
        <f t="shared" si="18"/>
        <v>339.15</v>
      </c>
      <c r="J107" s="9">
        <f t="shared" si="14"/>
        <v>1785</v>
      </c>
      <c r="K107" s="17">
        <f t="shared" si="19"/>
        <v>21420</v>
      </c>
      <c r="L107" s="18">
        <v>650</v>
      </c>
      <c r="M107" s="18">
        <f t="shared" si="15"/>
        <v>123.5</v>
      </c>
      <c r="N107" s="18">
        <f t="shared" si="16"/>
        <v>773.5</v>
      </c>
      <c r="O107" s="18">
        <f t="shared" si="17"/>
        <v>9282</v>
      </c>
    </row>
    <row r="108" spans="1:16" x14ac:dyDescent="0.3">
      <c r="A108" s="29" t="s">
        <v>110</v>
      </c>
      <c r="B108" s="30">
        <v>0</v>
      </c>
      <c r="C108" s="31">
        <v>6</v>
      </c>
      <c r="D108" s="32">
        <v>2800</v>
      </c>
      <c r="E108" s="23">
        <f>D108*0/100</f>
        <v>0</v>
      </c>
      <c r="F108" s="22">
        <f t="shared" si="11"/>
        <v>2800</v>
      </c>
      <c r="G108" s="22">
        <f t="shared" si="12"/>
        <v>16800</v>
      </c>
      <c r="H108" s="10">
        <v>2990</v>
      </c>
      <c r="I108" s="8">
        <f t="shared" si="18"/>
        <v>676.03899999999999</v>
      </c>
      <c r="J108" s="9">
        <f t="shared" si="14"/>
        <v>3558.1</v>
      </c>
      <c r="K108" s="17">
        <f t="shared" si="19"/>
        <v>21348.6</v>
      </c>
      <c r="L108" s="18">
        <v>2200</v>
      </c>
      <c r="M108" s="18">
        <f t="shared" si="15"/>
        <v>418</v>
      </c>
      <c r="N108" s="18">
        <f t="shared" si="16"/>
        <v>2618</v>
      </c>
      <c r="O108" s="18">
        <f t="shared" si="17"/>
        <v>15708</v>
      </c>
    </row>
    <row r="109" spans="1:16" x14ac:dyDescent="0.3">
      <c r="A109" s="29" t="s">
        <v>111</v>
      </c>
      <c r="B109" s="30">
        <v>0.19</v>
      </c>
      <c r="C109" s="31">
        <v>2</v>
      </c>
      <c r="D109" s="32">
        <v>124000</v>
      </c>
      <c r="E109" s="23">
        <f>D109*19/100</f>
        <v>23560</v>
      </c>
      <c r="F109" s="22">
        <f t="shared" si="11"/>
        <v>147560</v>
      </c>
      <c r="G109" s="22">
        <f t="shared" si="12"/>
        <v>295120</v>
      </c>
      <c r="H109" s="10">
        <v>127550</v>
      </c>
      <c r="I109" s="8">
        <f t="shared" si="18"/>
        <v>28839.055</v>
      </c>
      <c r="J109" s="9">
        <f t="shared" si="14"/>
        <v>151784.5</v>
      </c>
      <c r="K109" s="17">
        <f t="shared" si="19"/>
        <v>303569</v>
      </c>
      <c r="L109" s="18">
        <v>114000</v>
      </c>
      <c r="M109" s="18">
        <f t="shared" si="15"/>
        <v>21660</v>
      </c>
      <c r="N109" s="18">
        <f t="shared" si="16"/>
        <v>135660</v>
      </c>
      <c r="O109" s="18">
        <f t="shared" si="17"/>
        <v>271320</v>
      </c>
    </row>
    <row r="110" spans="1:16" x14ac:dyDescent="0.3">
      <c r="A110" s="29" t="s">
        <v>113</v>
      </c>
      <c r="B110" s="30">
        <v>0.19</v>
      </c>
      <c r="C110" s="31">
        <v>3</v>
      </c>
      <c r="D110" s="33">
        <v>87143</v>
      </c>
      <c r="E110" s="34">
        <f>D110*19/100</f>
        <v>16557.169999999998</v>
      </c>
      <c r="F110" s="35">
        <f t="shared" si="11"/>
        <v>103700.17</v>
      </c>
      <c r="G110" s="36">
        <f t="shared" si="12"/>
        <v>311100.51</v>
      </c>
      <c r="H110" s="11">
        <v>83500</v>
      </c>
      <c r="I110" s="8">
        <f t="shared" si="18"/>
        <v>18879.349999999999</v>
      </c>
      <c r="J110" s="9">
        <f t="shared" si="14"/>
        <v>99365</v>
      </c>
      <c r="K110" s="17">
        <f t="shared" si="19"/>
        <v>298095</v>
      </c>
      <c r="L110" s="18">
        <v>81850</v>
      </c>
      <c r="M110" s="18">
        <f t="shared" si="15"/>
        <v>15551.5</v>
      </c>
      <c r="N110" s="18">
        <f t="shared" si="16"/>
        <v>97401.5</v>
      </c>
      <c r="O110" s="18">
        <f t="shared" si="17"/>
        <v>292204.5</v>
      </c>
    </row>
    <row r="111" spans="1:16" x14ac:dyDescent="0.3">
      <c r="A111" s="56" t="s">
        <v>120</v>
      </c>
      <c r="B111" s="46"/>
      <c r="C111" s="47"/>
      <c r="D111" s="48"/>
      <c r="E111" s="49"/>
      <c r="F111" s="48" t="s">
        <v>115</v>
      </c>
      <c r="G111" s="50">
        <f>SUM(G3:G110)</f>
        <v>22935794.890000004</v>
      </c>
      <c r="H111" s="46"/>
      <c r="I111" s="46"/>
      <c r="J111" s="51" t="s">
        <v>115</v>
      </c>
      <c r="K111" s="52">
        <f>SUM(K3:K110)</f>
        <v>25319213.500000004</v>
      </c>
      <c r="L111" s="53"/>
      <c r="M111" s="53" t="s">
        <v>115</v>
      </c>
      <c r="N111" s="54"/>
      <c r="O111" s="55">
        <f>SUM(O3:O110)</f>
        <v>20518498.84</v>
      </c>
    </row>
    <row r="112" spans="1:16" x14ac:dyDescent="0.3">
      <c r="A112" s="1"/>
      <c r="B112" s="1"/>
      <c r="C112" s="2"/>
      <c r="D112" s="3"/>
      <c r="E112" s="4"/>
      <c r="F112" s="3"/>
      <c r="G112" s="3"/>
      <c r="H112" s="1"/>
      <c r="I112" s="1"/>
      <c r="J112" s="1"/>
      <c r="K112" s="1"/>
      <c r="L112" s="1"/>
      <c r="M112" s="1"/>
      <c r="N112" s="1"/>
      <c r="O112" s="1"/>
    </row>
    <row r="113" spans="1:15" x14ac:dyDescent="0.3">
      <c r="A113" s="1"/>
      <c r="B113" s="1"/>
      <c r="C113" s="1"/>
      <c r="D113" s="1"/>
      <c r="E113" s="37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ht="15" thickBot="1" x14ac:dyDescent="0.35">
      <c r="A114" s="1"/>
      <c r="B114" s="1"/>
      <c r="C114" s="1"/>
      <c r="D114" s="1"/>
      <c r="E114" s="37"/>
      <c r="F114" s="1"/>
      <c r="G114" s="59">
        <f>G111+K111+O111</f>
        <v>68773507.230000004</v>
      </c>
      <c r="H114" s="1"/>
      <c r="I114" s="1"/>
      <c r="J114" s="1"/>
      <c r="K114" s="1"/>
      <c r="L114" s="1"/>
      <c r="M114" s="1"/>
      <c r="N114" s="1"/>
      <c r="O114" s="1"/>
    </row>
    <row r="115" spans="1:15" ht="15" thickBot="1" x14ac:dyDescent="0.35">
      <c r="A115" s="1"/>
      <c r="B115" s="1"/>
      <c r="C115" s="1"/>
      <c r="D115" s="69" t="s">
        <v>121</v>
      </c>
      <c r="E115" s="70"/>
      <c r="F115" s="71"/>
      <c r="G115" s="60">
        <f>G114/3+4</f>
        <v>22924506.41</v>
      </c>
      <c r="H115" s="1"/>
      <c r="I115" s="1"/>
      <c r="J115" s="1"/>
      <c r="K115" s="1"/>
      <c r="L115" s="1"/>
      <c r="M115" s="1"/>
      <c r="N115" s="1"/>
      <c r="O115" s="1"/>
    </row>
    <row r="116" spans="1:15" x14ac:dyDescent="0.3">
      <c r="A116" s="1"/>
      <c r="B116" s="1"/>
      <c r="C116" s="1"/>
      <c r="D116" s="1"/>
      <c r="E116" s="37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21" spans="1:15" ht="16.2" x14ac:dyDescent="0.3">
      <c r="G121" s="57"/>
    </row>
    <row r="124" spans="1:15" x14ac:dyDescent="0.3">
      <c r="G124" s="58"/>
    </row>
  </sheetData>
  <mergeCells count="5">
    <mergeCell ref="D1:G1"/>
    <mergeCell ref="H1:K1"/>
    <mergeCell ref="L1:O1"/>
    <mergeCell ref="A1:A2"/>
    <mergeCell ref="D115:F115"/>
  </mergeCells>
  <pageMargins left="0.25" right="0.2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papeleria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2019-03-07T21:44:06Z</dcterms:modified>
</cp:coreProperties>
</file>