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autoCompressPictures="0" defaultThemeVersion="124226"/>
  <mc:AlternateContent xmlns:mc="http://schemas.openxmlformats.org/markup-compatibility/2006">
    <mc:Choice Requires="x15">
      <x15ac:absPath xmlns:x15ac="http://schemas.microsoft.com/office/spreadsheetml/2010/11/ac" url="E:\Teletrabajo 2020_def\LED Dorado\Pliegos Definitivos\Documentos ajustados\"/>
    </mc:Choice>
  </mc:AlternateContent>
  <xr:revisionPtr revIDLastSave="0" documentId="13_ncr:1_{82B76E6F-5D62-4A3D-B7A3-510BC3B7739D}" xr6:coauthVersionLast="47" xr6:coauthVersionMax="47" xr10:uidLastSave="{00000000-0000-0000-0000-000000000000}"/>
  <bookViews>
    <workbookView xWindow="-120" yWindow="-120" windowWidth="29040" windowHeight="15840" tabRatio="870" xr2:uid="{00000000-000D-0000-FFFF-FFFF00000000}"/>
  </bookViews>
  <sheets>
    <sheet name="PPTO GRAL DEL CTO" sheetId="18" r:id="rId1"/>
    <sheet name="LISTA DE ACTIVIDADES" sheetId="2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s>
  <definedNames>
    <definedName name="\a">#REF!</definedName>
    <definedName name="\b">#REF!</definedName>
    <definedName name="\eliminar">[1]RESUM96!#REF!</definedName>
    <definedName name="\eliminar1">[1]RESUM96!#REF!</definedName>
    <definedName name="\q">#REF!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[2]MEMORIAS!#REF!</definedName>
    <definedName name="__________PMT5805">[2]MEMORIAS!#REF!</definedName>
    <definedName name="__________PMT5806">[2]MEMORIAS!#REF!</definedName>
    <definedName name="__________PMT5815">[2]MEMORIAS!#REF!</definedName>
    <definedName name="__________PMT5820">[2]MEMORIAS!#REF!</definedName>
    <definedName name="__________tab1">#REF!</definedName>
    <definedName name="__________tab2">#REF!</definedName>
    <definedName name="__________tab3">#REF!</definedName>
    <definedName name="__________TAB4">#REF!</definedName>
    <definedName name="_________aiu2">[3]AIU!$J$105</definedName>
    <definedName name="_________PMT5671">[2]MEMORIAS!#REF!</definedName>
    <definedName name="_________PMT5805">[2]MEMORIAS!#REF!</definedName>
    <definedName name="_________PMT5806">[2]MEMORIAS!#REF!</definedName>
    <definedName name="_________PMT5815">[2]MEMORIAS!#REF!</definedName>
    <definedName name="_________PMT5820">[2]MEMORIAS!#REF!</definedName>
    <definedName name="_________tab1">#REF!</definedName>
    <definedName name="_________tab2">#REF!</definedName>
    <definedName name="_________tab3">#REF!</definedName>
    <definedName name="_________TAB4">#REF!</definedName>
    <definedName name="________aiu2">[3]AIU!$J$105</definedName>
    <definedName name="________EXC6">#REF!</definedName>
    <definedName name="________EXC7">#REF!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[2]MEMORIAS!#REF!</definedName>
    <definedName name="________PMT5805">[2]MEMORIAS!#REF!</definedName>
    <definedName name="________PMT5806">[2]MEMORIAS!#REF!</definedName>
    <definedName name="________PMT5815">[2]MEMORIAS!#REF!</definedName>
    <definedName name="________PMT5820">[2]MEMORIAS!#REF!</definedName>
    <definedName name="________r">#REF!</definedName>
    <definedName name="________tab1">#REF!</definedName>
    <definedName name="________tab2">#REF!</definedName>
    <definedName name="________tab3">#REF!</definedName>
    <definedName name="________TAB4">#REF!</definedName>
    <definedName name="_______aiu2">[3]AIU!$J$105</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8">#REF!</definedName>
    <definedName name="_______EXC9">#REF!</definedName>
    <definedName name="_______r">#REF!</definedName>
    <definedName name="______aiu2">[3]AIU!$J$105</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[2]MEMORIAS!#REF!</definedName>
    <definedName name="______PMT5805">[2]MEMORIAS!#REF!</definedName>
    <definedName name="______PMT5806">[2]MEMORIAS!#REF!</definedName>
    <definedName name="______PMT5815">[2]MEMORIAS!#REF!</definedName>
    <definedName name="______PMT5820">[2]MEMORIAS!#REF!</definedName>
    <definedName name="______r">#REF!</definedName>
    <definedName name="______SAL1">#REF!</definedName>
    <definedName name="______tab1">#REF!</definedName>
    <definedName name="______tab2">#REF!</definedName>
    <definedName name="______tab3">#REF!</definedName>
    <definedName name="______TAB4">#REF!</definedName>
    <definedName name="_____aiu2">[4]AIU!$J$105</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[2]MEMORIAS!#REF!</definedName>
    <definedName name="_____PMT5805">[2]MEMORIAS!#REF!</definedName>
    <definedName name="_____PMT5806">[2]MEMORIAS!#REF!</definedName>
    <definedName name="_____PMT5815">[2]MEMORIAS!#REF!</definedName>
    <definedName name="_____PMT5820">[2]MEMORIAS!#REF!</definedName>
    <definedName name="_____r">#REF!</definedName>
    <definedName name="_____SAL1">#REF!</definedName>
    <definedName name="_____tab1">#REF!</definedName>
    <definedName name="_____tab2">#REF!</definedName>
    <definedName name="_____tab3">#REF!</definedName>
    <definedName name="_____TAB4">#REF!</definedName>
    <definedName name="_____Vol1">[5]Item!$A:$D</definedName>
    <definedName name="____aiu2">[4]AIU!$J$105</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[2]MEMORIAS!#REF!</definedName>
    <definedName name="____PMT5805">[2]MEMORIAS!#REF!</definedName>
    <definedName name="____PMT5806">[2]MEMORIAS!#REF!</definedName>
    <definedName name="____PMT5815">[2]MEMORIAS!#REF!</definedName>
    <definedName name="____PMT5820">[2]MEMORIAS!#REF!</definedName>
    <definedName name="____r">#REF!</definedName>
    <definedName name="____SAL1">#REF!</definedName>
    <definedName name="____tab1">#REF!</definedName>
    <definedName name="____tab2">#REF!</definedName>
    <definedName name="____tab3">#REF!</definedName>
    <definedName name="____TAB4">#REF!</definedName>
    <definedName name="____Vol1">[5]Item!$A:$D</definedName>
    <definedName name="___aiu2">[4]AIU!$J$105</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[2]MEMORIAS!#REF!</definedName>
    <definedName name="___PMT5805">[2]MEMORIAS!#REF!</definedName>
    <definedName name="___PMT5806">[2]MEMORIAS!#REF!</definedName>
    <definedName name="___PMT5815">[2]MEMORIAS!#REF!</definedName>
    <definedName name="___PMT5820">[2]MEMORIAS!#REF!</definedName>
    <definedName name="___r">#REF!</definedName>
    <definedName name="___tab1">#REF!</definedName>
    <definedName name="___tab2">#REF!</definedName>
    <definedName name="___tab3">#REF!</definedName>
    <definedName name="___TAB4">#REF!</definedName>
    <definedName name="___Vol1">[5]Item!$A:$D</definedName>
    <definedName name="__1Excel_BuiltIn_Print_Area_1_1_1">#REF!</definedName>
    <definedName name="__2Excel_BuiltIn_Print_Titles_1_1_1_1">#REF!</definedName>
    <definedName name="__aiu2">[4]AIU!$J$105</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[2]MEMORIAS!#REF!</definedName>
    <definedName name="__PMT5805">[2]MEMORIAS!#REF!</definedName>
    <definedName name="__PMT5806">[2]MEMORIAS!#REF!</definedName>
    <definedName name="__PMT5815">[2]MEMORIAS!#REF!</definedName>
    <definedName name="__PMT5820">[2]MEMORIAS!#REF!</definedName>
    <definedName name="__r">#REF!</definedName>
    <definedName name="__SAL1">#REF!</definedName>
    <definedName name="__tab1">#REF!</definedName>
    <definedName name="__tab2">#REF!</definedName>
    <definedName name="__tab3">#REF!</definedName>
    <definedName name="__TAB4">#REF!</definedName>
    <definedName name="__Vol1">[5]Item!$A:$D</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localSheetId="1" hidden="1">{#N/A,#N/A,TRUE,"1842CWN0"}</definedName>
    <definedName name="_A1" localSheetId="0" hidden="1">{#N/A,#N/A,TRUE,"1842CWN0"}</definedName>
    <definedName name="_A1" hidden="1">{#N/A,#N/A,TRUE,"1842CWN0"}</definedName>
    <definedName name="_AAS1" localSheetId="1"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localSheetId="0" hidden="1">{#N/A,#N/A,TRUE,"1842CWN0"}</definedName>
    <definedName name="_ABC1" hidden="1">{#N/A,#N/A,TRUE,"1842CWN0"}</definedName>
    <definedName name="_abc2" localSheetId="1" hidden="1">{#N/A,#N/A,TRUE,"1842CWN0"}</definedName>
    <definedName name="_abc2" localSheetId="0" hidden="1">{#N/A,#N/A,TRUE,"1842CWN0"}</definedName>
    <definedName name="_abc2" hidden="1">{#N/A,#N/A,TRUE,"1842CWN0"}</definedName>
    <definedName name="_aiu2">[4]AIU!$J$105</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localSheetId="1" hidden="1">#REF!</definedName>
    <definedName name="_Fill" localSheetId="0" hidden="1">#REF!</definedName>
    <definedName name="_Fill" hidden="1">#REF!</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arse_Out" localSheetId="1" hidden="1">'[6]7422CW00'!#REF!</definedName>
    <definedName name="_Parse_Out" localSheetId="0" hidden="1">'[6]7422CW00'!#REF!</definedName>
    <definedName name="_Parse_Out" hidden="1">'[7]7422CW00'!#REF!</definedName>
    <definedName name="_PMT5671">[2]MEMORIAS!#REF!</definedName>
    <definedName name="_PMT5805">[2]MEMORIAS!#REF!</definedName>
    <definedName name="_PMT5806">[2]MEMORIAS!#REF!</definedName>
    <definedName name="_PMT5815">[2]MEMORIAS!#REF!</definedName>
    <definedName name="_PMT5820">[2]MEMORIAS!#REF!</definedName>
    <definedName name="_r">#REF!</definedName>
    <definedName name="_Regression_Int" hidden="1">1</definedName>
    <definedName name="_SAL1">#REF!</definedName>
    <definedName name="_Sort" localSheetId="1" hidden="1">#REF!</definedName>
    <definedName name="_Sort" localSheetId="0" hidden="1">#REF!</definedName>
    <definedName name="_Sort" hidden="1">#REF!</definedName>
    <definedName name="_tab1">#REF!</definedName>
    <definedName name="_tab2">#REF!</definedName>
    <definedName name="_tab3">#REF!</definedName>
    <definedName name="_TAB4">#REF!</definedName>
    <definedName name="_Vol1">[5]Item!$A:$D</definedName>
    <definedName name="A">#REF!</definedName>
    <definedName name="A_impresión_IM">#REF!</definedName>
    <definedName name="AA" localSheetId="1" hidden="1">{#N/A,#N/A,TRUE,"INGENIERIA";#N/A,#N/A,TRUE,"COMPRAS";#N/A,#N/A,TRUE,"DIRECCION";#N/A,#N/A,TRUE,"RESUMEN"}</definedName>
    <definedName name="AA" localSheetId="0" hidden="1">{#N/A,#N/A,TRUE,"INGENIERIA";#N/A,#N/A,TRUE,"COMPRAS";#N/A,#N/A,TRUE,"DIRECCION";#N/A,#N/A,TRUE,"RESUMEN"}</definedName>
    <definedName name="AA" hidden="1">{#N/A,#N/A,TRUE,"INGENIERIA";#N/A,#N/A,TRUE,"COMPRAS";#N/A,#N/A,TRUE,"DIRECCION";#N/A,#N/A,TRUE,"RESUMEN"}</definedName>
    <definedName name="AAA">#REF!</definedName>
    <definedName name="AAAAAAAAAA">#REF!</definedName>
    <definedName name="AAAAAAAAAAAAAAAAAAAA">#REF!</definedName>
    <definedName name="AADOQUINVEH">#REF!</definedName>
    <definedName name="AANDENES">#REF!</definedName>
    <definedName name="AAS" localSheetId="1" hidden="1">{#N/A,#N/A,TRUE,"INGENIERIA";#N/A,#N/A,TRUE,"COMPRAS";#N/A,#N/A,TRUE,"DIRECCION";#N/A,#N/A,TRUE,"RESUMEN"}</definedName>
    <definedName name="AAS" localSheetId="0" hidden="1">{#N/A,#N/A,TRUE,"INGENIERIA";#N/A,#N/A,TRUE,"COMPRAS";#N/A,#N/A,TRUE,"DIRECCION";#N/A,#N/A,TRUE,"RESUMEN"}</definedName>
    <definedName name="AAS" hidden="1">{#N/A,#N/A,TRUE,"INGENIERIA";#N/A,#N/A,TRUE,"COMPRAS";#N/A,#N/A,TRUE,"DIRECCION";#N/A,#N/A,TRUE,"RESUMEN"}</definedName>
    <definedName name="abc" localSheetId="1" hidden="1">{#N/A,#N/A,TRUE,"1842CWN0"}</definedName>
    <definedName name="abc" localSheetId="0" hidden="1">{#N/A,#N/A,TRUE,"1842CWN0"}</definedName>
    <definedName name="abc" hidden="1">{#N/A,#N/A,TRUE,"1842CWN0"}</definedName>
    <definedName name="ABCD" localSheetId="1" hidden="1">#REF!</definedName>
    <definedName name="ABCD" localSheetId="0" hidden="1">#REF!</definedName>
    <definedName name="ABCD" hidden="1">#REF!</definedName>
    <definedName name="ABCDE" localSheetId="1" hidden="1">#REF!</definedName>
    <definedName name="ABCDE" localSheetId="0" hidden="1">#REF!</definedName>
    <definedName name="ABCDE" hidden="1">#REF!</definedName>
    <definedName name="ABR">#REF!</definedName>
    <definedName name="ACALZADA">#REF!</definedName>
    <definedName name="AccessDatabase" hidden="1">"C:\C-314\VOLUMENES\volfin4.mdb"</definedName>
    <definedName name="AGO">#REF!</definedName>
    <definedName name="aiu">[8]AIU!$I$121</definedName>
    <definedName name="AIU_ADMON">[9]DATOS!$D$8</definedName>
    <definedName name="AIU_IMP">[9]DATOS!$D$9</definedName>
    <definedName name="AIU_UTIL">[9]DATOS!$D$10</definedName>
    <definedName name="Ajuste">[10]Datos!$B$11</definedName>
    <definedName name="AMBIENTAL">#REF!</definedName>
    <definedName name="apoyo">'[11]RESUMEN CIERRE '!$G$136</definedName>
    <definedName name="AREA">#REF!</definedName>
    <definedName name="_xlnm.Print_Area" localSheetId="1">'LISTA DE ACTIVIDADES'!$A$1:$F$88</definedName>
    <definedName name="_xlnm.Print_Area" localSheetId="0">'PPTO GRAL DEL CTO'!$B$1:$J$104</definedName>
    <definedName name="_xlnm.Print_Area">#REF!</definedName>
    <definedName name="AU">'[12]CIRCUITOS CODENSA'!#REF!</definedName>
    <definedName name="AUTOPISTA">'[12]CIRCUITOS CODENSA'!#REF!</definedName>
    <definedName name="b">#REF!</definedName>
    <definedName name="B_impresión_IM">#REF!</definedName>
    <definedName name="BANCO">#REF!</definedName>
    <definedName name="BL">'[12]CIRCUITOS CODENSA'!#REF!</definedName>
    <definedName name="BO">'[12]CIRCUITOS CODENSA'!#REF!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C">'[12]CIRCUITOS CODENSA'!#REF!</definedName>
    <definedName name="CDS_V_INDICES_CIRCUITO_CAUSA">#REF!</definedName>
    <definedName name="CIRCUITOS">[13]Circuitos!$C$2:$C$891</definedName>
    <definedName name="CIRCUNVALAR">#REF!</definedName>
    <definedName name="civ" localSheetId="1" hidden="1">{#N/A,#N/A,TRUE,"1842CWN0"}</definedName>
    <definedName name="civ" localSheetId="0" hidden="1">{#N/A,#N/A,TRUE,"1842CWN0"}</definedName>
    <definedName name="civ" hidden="1">{#N/A,#N/A,TRUE,"1842CWN0"}</definedName>
    <definedName name="CL">'[12]CIRCUITOS CODENSA'!#REF!</definedName>
    <definedName name="codigos">[14]Banderas!$A:$A</definedName>
    <definedName name="CONDI1">#REF!</definedName>
    <definedName name="Consultor">[15]Datos!$B$3</definedName>
    <definedName name="Contrato">[15]Datos!$B$2</definedName>
    <definedName name="Coordinador">[15]Datos!$B$6</definedName>
    <definedName name="Costopérdidas">[16]Modelo!#REF!</definedName>
    <definedName name="CT">'[12]CIRCUITOS CODENSA'!#REF!</definedName>
    <definedName name="CU">'[12]CIRCUITOS CODENSA'!#REF!</definedName>
    <definedName name="cuad1">#REF!</definedName>
    <definedName name="cuad2">#REF!</definedName>
    <definedName name="cuad3">#REF!</definedName>
    <definedName name="cuad4">#REF!</definedName>
    <definedName name="CUAD5">#REF!</definedName>
    <definedName name="cuado">#REF!</definedName>
    <definedName name="cuadrilla">[10]Cuadrillas!$C$13:$F$43</definedName>
    <definedName name="D">#REF!</definedName>
    <definedName name="Datos">#REF!</definedName>
    <definedName name="dd" localSheetId="1" hidden="1">{#N/A,#N/A,TRUE,"INGENIERIA";#N/A,#N/A,TRUE,"COMPRAS";#N/A,#N/A,TRUE,"DIRECCION";#N/A,#N/A,TRUE,"RESUMEN"}</definedName>
    <definedName name="dd" localSheetId="0" hidden="1">{#N/A,#N/A,TRUE,"INGENIERIA";#N/A,#N/A,TRUE,"COMPRAS";#N/A,#N/A,TRUE,"DIRECCION";#N/A,#N/A,TRUE,"RESUMEN"}</definedName>
    <definedName name="dd" hidden="1">{#N/A,#N/A,TRUE,"INGENIERIA";#N/A,#N/A,TRUE,"COMPRAS";#N/A,#N/A,TRUE,"DIRECCION";#N/A,#N/A,TRUE,"RESUMEN"}</definedName>
    <definedName name="DDE" localSheetId="1" hidden="1">{#N/A,#N/A,TRUE,"1842CWN0"}</definedName>
    <definedName name="DDE" localSheetId="0" hidden="1">{#N/A,#N/A,TRUE,"1842CWN0"}</definedName>
    <definedName name="DDE" hidden="1">{#N/A,#N/A,TRUE,"1842CWN0"}</definedName>
    <definedName name="Decision" localSheetId="1">#REF!</definedName>
    <definedName name="Decision">#REF!</definedName>
    <definedName name="DESC1">[17]ITEMS!$B$2</definedName>
    <definedName name="DESC521">[18]ITEMS!$B$522</definedName>
    <definedName name="DESCRP1">[9]DATOS!$D$2</definedName>
    <definedName name="DESCRP2">[9]DATOS!$D$3</definedName>
    <definedName name="DFDE" localSheetId="1" hidden="1">{#N/A,#N/A,TRUE,"1842CWN0"}</definedName>
    <definedName name="DFDE" localSheetId="0" hidden="1">{#N/A,#N/A,TRUE,"1842CWN0"}</definedName>
    <definedName name="DFDE" hidden="1">{#N/A,#N/A,TRUE,"1842CWN0"}</definedName>
    <definedName name="DFEET" localSheetId="1" hidden="1">{#N/A,#N/A,TRUE,"INGENIERIA";#N/A,#N/A,TRUE,"COMPRAS";#N/A,#N/A,TRUE,"DIRECCION";#N/A,#N/A,TRUE,"RESUMEN"}</definedName>
    <definedName name="DFEET" localSheetId="0" hidden="1">{#N/A,#N/A,TRUE,"INGENIERIA";#N/A,#N/A,TRUE,"COMPRAS";#N/A,#N/A,TRUE,"DIRECCION";#N/A,#N/A,TRUE,"RESUMEN"}</definedName>
    <definedName name="DFEET" hidden="1">{#N/A,#N/A,TRUE,"INGENIERIA";#N/A,#N/A,TRUE,"COMPRAS";#N/A,#N/A,TRUE,"DIRECCION";#N/A,#N/A,TRUE,"RESUMEN"}</definedName>
    <definedName name="DGFEE" localSheetId="1" hidden="1">{#N/A,#N/A,TRUE,"1842CWN0"}</definedName>
    <definedName name="DGFEE" localSheetId="0" hidden="1">{#N/A,#N/A,TRUE,"1842CWN0"}</definedName>
    <definedName name="DGFEE" hidden="1">{#N/A,#N/A,TRUE,"1842CWN0"}</definedName>
    <definedName name="DGFGGHF" localSheetId="1" hidden="1">{#N/A,#N/A,TRUE,"INGENIERIA";#N/A,#N/A,TRUE,"COMPRAS";#N/A,#N/A,TRUE,"DIRECCION";#N/A,#N/A,TRUE,"RESUMEN"}</definedName>
    <definedName name="DGFGGHF" localSheetId="0" hidden="1">{#N/A,#N/A,TRUE,"INGENIERIA";#N/A,#N/A,TRUE,"COMPRAS";#N/A,#N/A,TRUE,"DIRECCION";#N/A,#N/A,TRUE,"RESUMEN"}</definedName>
    <definedName name="DGFGGHF" hidden="1">{#N/A,#N/A,TRUE,"INGENIERIA";#N/A,#N/A,TRUE,"COMPRAS";#N/A,#N/A,TRUE,"DIRECCION";#N/A,#N/A,TRUE,"RESUMEN"}</definedName>
    <definedName name="DGFR" localSheetId="1" hidden="1">{#N/A,#N/A,TRUE,"1842CWN0"}</definedName>
    <definedName name="DGFR" localSheetId="0" hidden="1">{#N/A,#N/A,TRUE,"1842CWN0"}</definedName>
    <definedName name="DGFR" hidden="1">{#N/A,#N/A,TRUE,"1842CWN0"}</definedName>
    <definedName name="DGGGHHJT" localSheetId="1" hidden="1">{#N/A,#N/A,TRUE,"INGENIERIA";#N/A,#N/A,TRUE,"COMPRAS";#N/A,#N/A,TRUE,"DIRECCION";#N/A,#N/A,TRUE,"RESUMEN"}</definedName>
    <definedName name="DGGGHHJT" localSheetId="0" hidden="1">{#N/A,#N/A,TRUE,"INGENIERIA";#N/A,#N/A,TRUE,"COMPRAS";#N/A,#N/A,TRUE,"DIRECCION";#N/A,#N/A,TRUE,"RESUMEN"}</definedName>
    <definedName name="DGGGHHJT" hidden="1">{#N/A,#N/A,TRUE,"INGENIERIA";#N/A,#N/A,TRUE,"COMPRAS";#N/A,#N/A,TRUE,"DIRECCION";#N/A,#N/A,TRUE,"RESUMEN"}</definedName>
    <definedName name="DGRR" localSheetId="1" hidden="1">{#N/A,#N/A,TRUE,"INGENIERIA";#N/A,#N/A,TRUE,"COMPRAS";#N/A,#N/A,TRUE,"DIRECCION";#N/A,#N/A,TRUE,"RESUMEN"}</definedName>
    <definedName name="DGRR" localSheetId="0" hidden="1">{#N/A,#N/A,TRUE,"INGENIERIA";#N/A,#N/A,TRUE,"COMPRAS";#N/A,#N/A,TRUE,"DIRECCION";#N/A,#N/A,TRUE,"RESUMEN"}</definedName>
    <definedName name="DGRR" hidden="1">{#N/A,#N/A,TRUE,"INGENIERIA";#N/A,#N/A,TRUE,"COMPRAS";#N/A,#N/A,TRUE,"DIRECCION";#N/A,#N/A,TRUE,"RESUMEN"}</definedName>
    <definedName name="DIC">#REF!</definedName>
    <definedName name="direccion">'[11]RESUMEN CIERRE '!$G$135</definedName>
    <definedName name="DIRECTO1">[19]APU!$U$132</definedName>
    <definedName name="DIRECTO10">[19]APU!$U$681</definedName>
    <definedName name="DIRECTO100">[19]APU!$U$6171</definedName>
    <definedName name="DIRECTO101">[19]APU!$U$6232</definedName>
    <definedName name="DIRECTO102">[19]APU!$U$6293</definedName>
    <definedName name="DIRECTO103">[19]APU!$U$6354</definedName>
    <definedName name="DIRECTO104">[19]APU!$U$6415</definedName>
    <definedName name="DIRECTO105">[19]APU!$U$6476</definedName>
    <definedName name="DIRECTO11">[19]APU!$U$742</definedName>
    <definedName name="DIRECTO12">[19]APU!$U$803</definedName>
    <definedName name="DIRECTO124">[19]APU!$U$7635</definedName>
    <definedName name="DIRECTO125">[19]APU!$U$7696</definedName>
    <definedName name="DIRECTO126">[19]APU!$U$7757</definedName>
    <definedName name="DIRECTO127">[19]APU!$U$7818</definedName>
    <definedName name="DIRECTO128">[19]APU!$U$7879</definedName>
    <definedName name="DIRECTO129">[19]APU!$U$7940</definedName>
    <definedName name="DIRECTO13">[19]APU!$U$864</definedName>
    <definedName name="DIRECTO130">[19]APU!$U$8001</definedName>
    <definedName name="DIRECTO131">[19]APU!$U$8062</definedName>
    <definedName name="DIRECTO132">[19]APU!$U$8123</definedName>
    <definedName name="DIRECTO133">[19]APU!$U$8184</definedName>
    <definedName name="DIRECTO134">[19]APU!$U$8245</definedName>
    <definedName name="DIRECTO14">[19]APU!$U$925</definedName>
    <definedName name="DIRECTO15">[19]APU!$U$986</definedName>
    <definedName name="DIRECTO16">[19]APU!$U$1047</definedName>
    <definedName name="DIRECTO17">[19]APU!$U$1108</definedName>
    <definedName name="DIRECTO18">[19]APU!$U$1169</definedName>
    <definedName name="DIRECTO2">[19]APU!$U$193</definedName>
    <definedName name="DIRECTO2.10">[19]APU!$U$14889</definedName>
    <definedName name="DIRECTO2.11">[19]APU!$U$14950</definedName>
    <definedName name="DIRECTO2.12">[19]APU!$U$15011</definedName>
    <definedName name="DIRECTO2.9">[19]APU!$U$11839</definedName>
    <definedName name="DIRECTO21">[19]APU!$U$1352</definedName>
    <definedName name="DIRECTO22">[19]APU!$U$1413</definedName>
    <definedName name="DIRECTO23">[19]APU!$U$1474</definedName>
    <definedName name="DIRECTO24">[19]APU!$U$1535</definedName>
    <definedName name="DIRECTO25">[19]APU!$U$1596</definedName>
    <definedName name="DIRECTO26">[19]APU!$U$1657</definedName>
    <definedName name="DIRECTO27">[19]APU!$U$1718</definedName>
    <definedName name="DIRECTO28">[19]APU!$U$1779</definedName>
    <definedName name="DIRECTO29">[19]APU!$U$1840</definedName>
    <definedName name="DIRECTO3">[19]APU!$U$254</definedName>
    <definedName name="DIRECTO3.15">[19]APU!$U$8667</definedName>
    <definedName name="DIRECTO3.16">[19]APU!$U$8728</definedName>
    <definedName name="DIRECTO3.17">[19]APU!$U$8789</definedName>
    <definedName name="DIRECTO3.18">[19]APU!$U$8850</definedName>
    <definedName name="DIRECTO3.19">[19]APU!$U$8911</definedName>
    <definedName name="DIRECTO3.20">[19]APU!$U$8972</definedName>
    <definedName name="DIRECTO3.21">[19]APU!$U$11961</definedName>
    <definedName name="DIRECTO3.22">[19]APU!$U$14523</definedName>
    <definedName name="DIRECTO3.23">[19]APU!$U$15133</definedName>
    <definedName name="DIRECTO3.24">[19]APU!$U$16292</definedName>
    <definedName name="DIRECTO3.25">[19]APU!$U$16353</definedName>
    <definedName name="DIRECTO3.26">[19]APU!$U$16414</definedName>
    <definedName name="DIRECTO3.27">[19]APU!$U$16475</definedName>
    <definedName name="DIRECTO3.28">[19]APU!$U$16536</definedName>
    <definedName name="DIRECTO30">[19]APU!$U$1901</definedName>
    <definedName name="DIRECTO31">[19]APU!$U$1962</definedName>
    <definedName name="DIRECTO32">[19]APU!$U$2023</definedName>
    <definedName name="DIRECTO33">[19]APU!$U$2084</definedName>
    <definedName name="DIRECTO34">[19]APU!$U$2145</definedName>
    <definedName name="DIRECTO35">[19]APU!$U$2206</definedName>
    <definedName name="DIRECTO36">[19]APU!$U$2267</definedName>
    <definedName name="DIRECTO37">[19]APU!$U$2328</definedName>
    <definedName name="DIRECTO38">[19]APU!$U$2389</definedName>
    <definedName name="DIRECTO39">[19]APU!$U$2450</definedName>
    <definedName name="DIRECTO4">[19]APU!$U$315</definedName>
    <definedName name="DIRECTO4.20">[19]APU!$U$9216</definedName>
    <definedName name="DIRECTO4.21">[19]APU!$U$9277</definedName>
    <definedName name="DIRECTO4.22">[19]APU!$U$9338</definedName>
    <definedName name="DIRECTO4.23">[19]APU!$U$9399</definedName>
    <definedName name="DIRECTO4.24">[19]APU!$U$9460</definedName>
    <definedName name="DIRECTO4.25">[19]APU!$U$9521</definedName>
    <definedName name="DIRECTO4.26">[19]APU!$U$9582</definedName>
    <definedName name="DIRECTO4.27">[19]APU!$U$9643</definedName>
    <definedName name="DIRECTO4.28">[19]APU!$U$9704</definedName>
    <definedName name="DIRECTO4.29">[19]APU!$U$9765</definedName>
    <definedName name="DIRECTO4.30">[19]APU!$U$9826</definedName>
    <definedName name="DIRECTO4.31">[19]APU!$U$9887</definedName>
    <definedName name="DIRECTO4.32">[19]APU!$U$9948</definedName>
    <definedName name="DIRECTO4.33">[19]APU!$U$10009</definedName>
    <definedName name="DIRECTO4.34">[19]APU!$U$10070</definedName>
    <definedName name="DIRECTO4.35">[19]APU!$U$11595</definedName>
    <definedName name="DIRECTO4.36">[19]APU!$U$11656</definedName>
    <definedName name="DIRECTO4.37">[19]APU!$U$15987</definedName>
    <definedName name="DIRECTO4.38">[19]APU!$U$15194</definedName>
    <definedName name="DIRECTO4.39">[19]APU!$U$14279</definedName>
    <definedName name="DIRECTO4.40">[19]APU!$U$14340</definedName>
    <definedName name="DIRECTO4.41">[19]APU!$U$14401</definedName>
    <definedName name="DIRECTO4.42">[19]APU!$U$14462</definedName>
    <definedName name="DIRECTO4.43">[19]APU!$U$14584</definedName>
    <definedName name="DIRECTO4.44">[19]APU!$U$16048</definedName>
    <definedName name="DIRECTO4.45">[19]APU!$U$16109</definedName>
    <definedName name="DIRECTO4.46">[19]APU!$U$14706</definedName>
    <definedName name="DIRECTO4.47">[19]APU!$U$15926</definedName>
    <definedName name="DIRECTO4.48">[19]APU!$U$16170</definedName>
    <definedName name="DIRECTO4.49">[19]APU!$U$16231</definedName>
    <definedName name="DIRECTO4.50">[19]APU!$U$16902</definedName>
    <definedName name="DIRECTO4.51">[19]APU!$U$17634</definedName>
    <definedName name="DIRECTO4.52">[19]APU!$U$17695</definedName>
    <definedName name="DIRECTO40">[19]APU!$U$2511</definedName>
    <definedName name="DIRECTO41">[19]APU!$U$2572</definedName>
    <definedName name="DIRECTO42">[19]APU!$U$2633</definedName>
    <definedName name="DIRECTO43">[19]APU!$U$2694</definedName>
    <definedName name="DIRECTO44">[19]APU!$U$2755</definedName>
    <definedName name="DIRECTO45">[19]APU!$U$2816</definedName>
    <definedName name="DIRECTO46">[19]APU!$U$2877</definedName>
    <definedName name="DIRECTO47">[19]APU!$U$2938</definedName>
    <definedName name="DIRECTO48">[19]APU!$U$2999</definedName>
    <definedName name="DIRECTO49">[19]APU!$U$3060</definedName>
    <definedName name="DIRECTO5">[19]APU!$U$376</definedName>
    <definedName name="DIRECTO5.100">[19]APU!$U$12449</definedName>
    <definedName name="DIRECTO5.101">[19]APU!$U$12510</definedName>
    <definedName name="DIRECTO5.104">[19]APU!$U$12571</definedName>
    <definedName name="DIRECTO5.105">[19]APU!$U$12632</definedName>
    <definedName name="DIRECTO5.106">[19]APU!$U$12693</definedName>
    <definedName name="DIRECTO5.107">[19]APU!$U$12754</definedName>
    <definedName name="DIRECTO5.108">[19]APU!$U$12815</definedName>
    <definedName name="DIRECTO5.109">[19]APU!$U$12876</definedName>
    <definedName name="DIRECTO5.111">[19]APU!$U$12937</definedName>
    <definedName name="DIRECTO5.112">[19]APU!$U$12998</definedName>
    <definedName name="DIRECTO5.113">[19]APU!$U$14767</definedName>
    <definedName name="DIRECTO5.114">[19]APU!$U$14828</definedName>
    <definedName name="DIRECTO5.115">[19]APU!$U$15072</definedName>
    <definedName name="DIRECTO5.53">[19]APU!$U$10131</definedName>
    <definedName name="DIRECTO5.54">[19]APU!$U$10192</definedName>
    <definedName name="DIRECTO5.55">[19]APU!$U$10253</definedName>
    <definedName name="DIRECTO5.56">[19]APU!$U$10314</definedName>
    <definedName name="DIRECTO5.57">[19]APU!$U$10375</definedName>
    <definedName name="DIRECTO5.58">[19]APU!$U$10436</definedName>
    <definedName name="DIRECTO5.59">[19]APU!$U$10497</definedName>
    <definedName name="DIRECTO5.60">[19]APU!$U$10558</definedName>
    <definedName name="DIRECTO5.61">[19]APU!$U$10619</definedName>
    <definedName name="DIRECTO5.62">[19]APU!$U$10680</definedName>
    <definedName name="DIRECTO5.63">[19]APU!$U$10741</definedName>
    <definedName name="DIRECTO5.64">[19]APU!$U$10802</definedName>
    <definedName name="DIRECTO5.65">[19]APU!$U$10863</definedName>
    <definedName name="DIRECTO5.66">[19]APU!$U$10924</definedName>
    <definedName name="DIRECTO5.67">[19]APU!$U$10985</definedName>
    <definedName name="DIRECTO5.68">[19]APU!$U$11046</definedName>
    <definedName name="DIRECTO5.69">[19]APU!$U$11107</definedName>
    <definedName name="DIRECTO5.70">[19]APU!$U$11168</definedName>
    <definedName name="DIRECTO5.71">[19]APU!$U$11229</definedName>
    <definedName name="DIRECTO5.72">[19]APU!$U$12022</definedName>
    <definedName name="DIRECTO5.73">[19]APU!$U$12083</definedName>
    <definedName name="DIRECTO5.74">[19]APU!$U$12144</definedName>
    <definedName name="DIRECTO5.77">[19]APU!$U$12205</definedName>
    <definedName name="DIRECTO5.78">[19]APU!$U$12327</definedName>
    <definedName name="DIRECTO5.79">[19]APU!$U$12388</definedName>
    <definedName name="DIRECTO5.80">[19]APU!$U$12266</definedName>
    <definedName name="DIRECTO5.82">[19]APU!$U$14035</definedName>
    <definedName name="DIRECTO5.83">[19]APU!$U$14096</definedName>
    <definedName name="DIRECTO5.84">[19]APU!$U$13364</definedName>
    <definedName name="DIRECTO5.85">[19]APU!$U$13425</definedName>
    <definedName name="DIRECTO5.86">[19]APU!$U$13486</definedName>
    <definedName name="DIRECTO5.87">[19]APU!$U$13547</definedName>
    <definedName name="DIRECTO5.88">[19]APU!$U$13608</definedName>
    <definedName name="DIRECTO5.89">[19]APU!$U$13669</definedName>
    <definedName name="DIRECTO5.90">[19]APU!$U$13730</definedName>
    <definedName name="DIRECTO5.91">[19]APU!$U$13791</definedName>
    <definedName name="DIRECTO5.92">[19]APU!$U$13852</definedName>
    <definedName name="DIRECTO5.93">[19]APU!$U$13913</definedName>
    <definedName name="DIRECTO5.94">[19]APU!$U$13974</definedName>
    <definedName name="DIRECTO5.95">[19]APU!$U$13059</definedName>
    <definedName name="DIRECTO5.96">[19]APU!$U$13120</definedName>
    <definedName name="DIRECTO5.97">[19]APU!$U$13181</definedName>
    <definedName name="DIRECTO5.98">[19]APU!$U$13242</definedName>
    <definedName name="DIRECTO5.99">[19]APU!$U$13303</definedName>
    <definedName name="DIRECTO50">[19]APU!$U$3121</definedName>
    <definedName name="DIRECTO51">[19]APU!$U$3182</definedName>
    <definedName name="DIRECTO52">[19]APU!$U$3243</definedName>
    <definedName name="DIRECTO53">[19]APU!$U$3304</definedName>
    <definedName name="DIRECTO54">[19]APU!$U$3365</definedName>
    <definedName name="DIRECTO55">[19]APU!$U$3426</definedName>
    <definedName name="DIRECTO56">[19]APU!$U$3487</definedName>
    <definedName name="DIRECTO57">[19]APU!$U$3548</definedName>
    <definedName name="DIRECTO58">[19]APU!$U$3609</definedName>
    <definedName name="DIRECTO59">[19]APU!$U$3670</definedName>
    <definedName name="DIRECTO6">[19]APU!$U$437</definedName>
    <definedName name="DIRECTO60">[19]APU!$U$3731</definedName>
    <definedName name="DIRECTO61">[19]APU!$U$3792</definedName>
    <definedName name="DIRECTO62">[19]APU!$U$3853</definedName>
    <definedName name="DIRECTO63">[19]APU!$U$3914</definedName>
    <definedName name="DIRECTO64">[19]APU!$U$3975</definedName>
    <definedName name="DIRECTO65">[19]APU!$U$4036</definedName>
    <definedName name="DIRECTO66">[19]APU!$U$4097</definedName>
    <definedName name="DIRECTO67">[19]APU!$U$4158</definedName>
    <definedName name="DIRECTO68">[19]APU!$U$4219</definedName>
    <definedName name="DIRECTO69">[19]APU!$U$4280</definedName>
    <definedName name="DIRECTO7">[19]APU!$U$498</definedName>
    <definedName name="DIRECTO7.12">[19]APU!$U$8305</definedName>
    <definedName name="DIRECTO7.13">[19]APU!$U$8366</definedName>
    <definedName name="DIRECTO7.14">[19]APU!$U$8427</definedName>
    <definedName name="DIRECTO7.15">[19]APU!$U$8488</definedName>
    <definedName name="DIRECTO7.16">[19]APU!$U$8606</definedName>
    <definedName name="DIRECTO7.17">[19]APU!$U$11290</definedName>
    <definedName name="DIRECTO7.18">[19]APU!$U$11351</definedName>
    <definedName name="DIRECTO7.19">[19]APU!$U$11412</definedName>
    <definedName name="DIRECTO7.20">[19]APU!$U$11473</definedName>
    <definedName name="DIRECTO7.21">[19]APU!$U$11534</definedName>
    <definedName name="DIRECTO7.22">[19]APU!$U$11717</definedName>
    <definedName name="DIRECTO7.23">[19]APU!$U$11778</definedName>
    <definedName name="DIRECTO7.24">[19]APU!$U$14645</definedName>
    <definedName name="DIRECTO7.25">[19]APU!$U$15255</definedName>
    <definedName name="DIRECTO7.26">[19]APU!$U$15316</definedName>
    <definedName name="DIRECTO7.27">[19]APU!$U$15377</definedName>
    <definedName name="DIRECTO7.28">[19]APU!$U$15438</definedName>
    <definedName name="DIRECTO7.29">[19]APU!$U$15499</definedName>
    <definedName name="DIRECTO7.30">[19]APU!$U$15560</definedName>
    <definedName name="DIRECTO7.31">[19]APU!$U$15621</definedName>
    <definedName name="DIRECTO7.32">[19]APU!$U$15682</definedName>
    <definedName name="DIRECTO7.33">[19]APU!$U$15743</definedName>
    <definedName name="DIRECTO7.34">[19]APU!$U$15804</definedName>
    <definedName name="DIRECTO7.35">[19]APU!$U$15865</definedName>
    <definedName name="DIRECTO7.36">[19]APU!$U$17085</definedName>
    <definedName name="DIRECTO7.37">[19]APU!$U$17268</definedName>
    <definedName name="DIRECTO7.38">[19]APU!$U$17207</definedName>
    <definedName name="DIRECTO7.39">[19]APU!$U$17390</definedName>
    <definedName name="DIRECTO7.40">[19]APU!$U$17451</definedName>
    <definedName name="DIRECTO7.41">[19]APU!$U$17512</definedName>
    <definedName name="DIRECTO7.42">[19]APU!$U$17146</definedName>
    <definedName name="DIRECTO7.43">[19]APU!$U$17573</definedName>
    <definedName name="DIRECTO7.44">[19]APU!$U$17329</definedName>
    <definedName name="DIRECTO70">[19]APU!$U$4341</definedName>
    <definedName name="DIRECTO71">[19]APU!$U$4402</definedName>
    <definedName name="DIRECTO72">[19]APU!$U$4463</definedName>
    <definedName name="DIRECTO73">[19]APU!$U$4524</definedName>
    <definedName name="DIRECTO74">[19]APU!$U$4585</definedName>
    <definedName name="DIRECTO75">[19]APU!$U$4646</definedName>
    <definedName name="DIRECTO76">[19]APU!$U$4707</definedName>
    <definedName name="DIRECTO77">[19]APU!$U$4768</definedName>
    <definedName name="DIRECTO78">[19]APU!$U$4829</definedName>
    <definedName name="DIRECTO79">[19]APU!$U$4890</definedName>
    <definedName name="DIRECTO8">[19]APU!$U$559</definedName>
    <definedName name="DIRECTO80">[19]APU!$U$4951</definedName>
    <definedName name="DIRECTO81">[19]APU!$U$5012</definedName>
    <definedName name="DIRECTO82">[19]APU!$U$5073</definedName>
    <definedName name="DIRECTO83">[19]APU!$U$5134</definedName>
    <definedName name="DIRECTO84">[19]APU!$U$5195</definedName>
    <definedName name="DIRECTO85">[19]APU!$U$5256</definedName>
    <definedName name="DIRECTO86">[19]APU!$U$5317</definedName>
    <definedName name="DIRECTO87">[19]APU!$U$5378</definedName>
    <definedName name="DIRECTO88">[19]APU!$U$5439</definedName>
    <definedName name="DIRECTO89">[19]APU!$U$5500</definedName>
    <definedName name="DIRECTO9">[19]APU!$U$620</definedName>
    <definedName name="DIRECTO9.1">[19]APU!$U$16597</definedName>
    <definedName name="DIRECTO9.2">[19]APU!$U$16658</definedName>
    <definedName name="DIRECTO9.3">[19]APU!$U$16719</definedName>
    <definedName name="DIRECTO9.4">[19]APU!$U$16780</definedName>
    <definedName name="DIRECTO9.5">[19]APU!$U$16841</definedName>
    <definedName name="DIRECTO90">[19]APU!$U$5561</definedName>
    <definedName name="DIRECTO91">[19]APU!$U$5622</definedName>
    <definedName name="DIRECTO92">[19]APU!$U$5683</definedName>
    <definedName name="DIRECTO93">[19]APU!$U$5744</definedName>
    <definedName name="DIRECTO94">[19]APU!$U$5805</definedName>
    <definedName name="DIRECTO95">[19]APU!$U$5866</definedName>
    <definedName name="DIRECTO96">[19]APU!$U$5927</definedName>
    <definedName name="DIRECTO97">[19]APU!$U$5988</definedName>
    <definedName name="DIRECTO98">[19]APU!$U$6049</definedName>
    <definedName name="DIRECTO99">[19]APU!$U$6110</definedName>
    <definedName name="DURACION">'[11]DATOS BASICOS'!$G$37*30</definedName>
    <definedName name="DWPRICE" localSheetId="1" hidden="1">#REF!</definedName>
    <definedName name="DWPRICE" localSheetId="0" hidden="1">#REF!</definedName>
    <definedName name="DWPRICE" hidden="1">#REF!</definedName>
    <definedName name="EF">[20]AIU!$A$1:$IU$4</definedName>
    <definedName name="EFECTIVO" localSheetId="1">[21]BAL.GRAL!#REF!</definedName>
    <definedName name="EFECTIVO" localSheetId="0">[21]BAL.GRAL!#REF!</definedName>
    <definedName name="EFECTIVO">[21]BAL.GRAL!#REF!</definedName>
    <definedName name="ENE">#REF!</definedName>
    <definedName name="EQUIPO">[22]EQUIPOS!$A$1:$J$32000</definedName>
    <definedName name="ES">'[12]CIRCUITOS CODENSA'!#REF!</definedName>
    <definedName name="EST10A">#REF!</definedName>
    <definedName name="EST10V1">#REF!</definedName>
    <definedName name="EST11A">#REF!</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xcel_BuiltIn__FilterDatabase_2">'[23]Presup Av 1o de mayo con 73a '!$A$17:$N$110</definedName>
    <definedName name="Excel_BuiltIn_Print_Area_1" localSheetId="1">#REF!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'[24]COSTOS OFICINA'!#REF!</definedName>
    <definedName name="Excel_BuiltIn_Print_Titles_4">'[24]COSTOS CAMPAMENTO'!#REF!</definedName>
    <definedName name="FactorCostoPotencia">[16]Modelo!#REF!</definedName>
    <definedName name="FE">1.32</definedName>
    <definedName name="FEB">#REF!</definedName>
    <definedName name="FECH">[9]DATOS!$D$6</definedName>
    <definedName name="Fecha">[15]Datos!$B$7</definedName>
    <definedName name="fhg" localSheetId="1" hidden="1">{#N/A,#N/A,TRUE,"1842CWN0"}</definedName>
    <definedName name="fhg" localSheetId="0" hidden="1">{#N/A,#N/A,TRUE,"1842CWN0"}</definedName>
    <definedName name="fhg" hidden="1">{#N/A,#N/A,TRUE,"1842CWN0"}</definedName>
    <definedName name="FM">1.18</definedName>
    <definedName name="FO">'[12]CIRCUITOS CODENSA'!#REF!</definedName>
    <definedName name="FR">1.15</definedName>
    <definedName name="FS">1.32</definedName>
    <definedName name="GG">'[12]CIRCUITOS CODENSA'!#REF!</definedName>
    <definedName name="_xlnm.Recorder">#REF!</definedName>
    <definedName name="h">#REF!</definedName>
    <definedName name="i">#REF!</definedName>
    <definedName name="INTEGRAL">'[11]DATOS BASICOS'!$D$48</definedName>
    <definedName name="Interventor">[15]Datos!$B$5</definedName>
    <definedName name="Io">#REF!</definedName>
    <definedName name="Item">[25]Item!$A$2:$D$213</definedName>
    <definedName name="ITEM2.10">[19]APU!$E$14843</definedName>
    <definedName name="ITEM2.11">[19]APU!$E$14904</definedName>
    <definedName name="ITEM2.12">[19]APU!$E$14965</definedName>
    <definedName name="ITEM3.15">[19]APU!$E$8621</definedName>
    <definedName name="ITEM3.16">[19]APU!$E$8682</definedName>
    <definedName name="ITEM3.17">[19]APU!$E$8743</definedName>
    <definedName name="ITEM3.18">[19]APU!$E$8804</definedName>
    <definedName name="ITEM3.19">[19]APU!$E$8865</definedName>
    <definedName name="ITEM3.20">[19]APU!$E$8926</definedName>
    <definedName name="ITEM3.21">[19]APU!$E$11915</definedName>
    <definedName name="ITEM3.22">[19]APU!$E$14477</definedName>
    <definedName name="ITEM3.23">[19]APU!$E$15087</definedName>
    <definedName name="ITEM4.20">[19]APU!$E$9170</definedName>
    <definedName name="ITEM4.21">[19]APU!$E$9231</definedName>
    <definedName name="ITEM4.22">[19]APU!$E$9292</definedName>
    <definedName name="ITEM4.23">[19]APU!$E$9353</definedName>
    <definedName name="ITEM4.24">[19]APU!$E$9414</definedName>
    <definedName name="ITEM4.25">[19]APU!$E$9475</definedName>
    <definedName name="ITEM4.26">[19]APU!$E$9536</definedName>
    <definedName name="ITEM4.27">[19]APU!$E$9597</definedName>
    <definedName name="ITEM4.28">[19]APU!$E$9658</definedName>
    <definedName name="ITEM4.29">[19]APU!$E$9719</definedName>
    <definedName name="ITEM4.30">[19]APU!$E$9780</definedName>
    <definedName name="ITEM4.31">[19]APU!$E$9841</definedName>
    <definedName name="ITEM4.32">[19]APU!$E$9902</definedName>
    <definedName name="ITEM4.33">[19]APU!$E$9963</definedName>
    <definedName name="ITEM4.34">[19]APU!$E$10024</definedName>
    <definedName name="ITEM4.35">[19]APU!$E$11549</definedName>
    <definedName name="ITEM4.36">[19]APU!$E$11610</definedName>
    <definedName name="ITEM4.37">[19]APU!$E$15941</definedName>
    <definedName name="ITEM4.38">[19]APU!$E$15148</definedName>
    <definedName name="ITEM4.39">[19]APU!$E$14233</definedName>
    <definedName name="ITEM4.40">[19]APU!$E$14294</definedName>
    <definedName name="ITEM4.41">[19]APU!$E$14355</definedName>
    <definedName name="ITEM4.42">[19]APU!$E$14416</definedName>
    <definedName name="ITEM4.43">[19]APU!$E$14538</definedName>
    <definedName name="ITEM4.44">[19]APU!$E$16002</definedName>
    <definedName name="ITEM4.45">[19]APU!$E$16063</definedName>
    <definedName name="ITEM4.46">[19]APU!$E$14660</definedName>
    <definedName name="ITEM5.100">[19]APU!$E$12403</definedName>
    <definedName name="ITEM5.101">[19]APU!$E$12464</definedName>
    <definedName name="ITEM5.104">[19]APU!$E$12525</definedName>
    <definedName name="ITEM5.105">[19]APU!$E$12586</definedName>
    <definedName name="ITEM5.106">[19]APU!$E$12647</definedName>
    <definedName name="ITEM5.107">[19]APU!$E$12708</definedName>
    <definedName name="ITEM5.108">[19]APU!$E$12769</definedName>
    <definedName name="ITEM5.109">[19]APU!$E$12830</definedName>
    <definedName name="ITEM5.111">[19]APU!$E$12891</definedName>
    <definedName name="ITEM5.112">[19]APU!$E$12952</definedName>
    <definedName name="ITEM5.113">[19]APU!$E$14721</definedName>
    <definedName name="ITEM5.114">[19]APU!$E$14782</definedName>
    <definedName name="ITEM5.115">[19]APU!$E$15026</definedName>
    <definedName name="ITEM5.53">[19]APU!$E$10085</definedName>
    <definedName name="ITEM5.54">[19]APU!$E$10146</definedName>
    <definedName name="ITEM5.55">[19]APU!$E$10207</definedName>
    <definedName name="ITEM5.56">[19]APU!$E$10268</definedName>
    <definedName name="ITEM5.57">[19]APU!$E$10329</definedName>
    <definedName name="ITEM5.58">[19]APU!$E$10390</definedName>
    <definedName name="ITEM5.59">[19]APU!$E$10451</definedName>
    <definedName name="ITEM5.60">[19]APU!$E$10512</definedName>
    <definedName name="ITEM5.61">[19]APU!$E$10573</definedName>
    <definedName name="ITEM5.62">[19]APU!$E$10634</definedName>
    <definedName name="ITEM5.63">[19]APU!$E$10695</definedName>
    <definedName name="ITEM5.64">[19]APU!$E$10756</definedName>
    <definedName name="ITEM5.65">[19]APU!$E$10817</definedName>
    <definedName name="ITEM5.66">[19]APU!$E$10878</definedName>
    <definedName name="ITEM5.67">[19]APU!$E$10939</definedName>
    <definedName name="ITEM5.68">[19]APU!$E$11000</definedName>
    <definedName name="ITEM5.69">[19]APU!$E$11061</definedName>
    <definedName name="ITEM5.70">[19]APU!$E$11122</definedName>
    <definedName name="ITEM5.71">[19]APU!$E$11183</definedName>
    <definedName name="ITEM5.72">[19]APU!$E$11976</definedName>
    <definedName name="ITEM5.73">[19]APU!$E$12037</definedName>
    <definedName name="ITEM5.74">[19]APU!$E$12098</definedName>
    <definedName name="ITEM5.77">[19]APU!$E$12159</definedName>
    <definedName name="ITEM5.78">[19]APU!$E$12281</definedName>
    <definedName name="ITEM5.79">[19]APU!$E$12342</definedName>
    <definedName name="ITEM5.80">[19]APU!$E$12220</definedName>
    <definedName name="ITEM5.82">[19]APU!$E$13989</definedName>
    <definedName name="ITEM5.83">[19]APU!$E$14050</definedName>
    <definedName name="ITEM5.84">[19]APU!$E$13318</definedName>
    <definedName name="ITEM5.85">[19]APU!$E$13379</definedName>
    <definedName name="ITEM5.86">[19]APU!$E$13440</definedName>
    <definedName name="ITEM5.87">[19]APU!$E$13501</definedName>
    <definedName name="ITEM5.88">[19]APU!$E$13562</definedName>
    <definedName name="ITEM5.89">[19]APU!$E$13623</definedName>
    <definedName name="ITEM5.90">[19]APU!$E$13684</definedName>
    <definedName name="ITEM5.91">[19]APU!$E$13745</definedName>
    <definedName name="ITEM5.92">[19]APU!$E$13806</definedName>
    <definedName name="ITEM5.93">[19]APU!$E$13867</definedName>
    <definedName name="ITEM5.94">[19]APU!$E$13928</definedName>
    <definedName name="ITEM5.95">[19]APU!$E$13013</definedName>
    <definedName name="ITEM5.96">[19]APU!$E$13074</definedName>
    <definedName name="ITEM5.97">[19]APU!$E$13135</definedName>
    <definedName name="ITEM5.98">[19]APU!$E$13196</definedName>
    <definedName name="ITEM5.99">[19]APU!$E$13257</definedName>
    <definedName name="ITEM521">[18]ITEMS!$A$522</definedName>
    <definedName name="ITEM7.1">[19]APU!$E$7589</definedName>
    <definedName name="ITEM7.10">[19]APU!$E$8138</definedName>
    <definedName name="ITEM7.11">[19]APU!$E$8199</definedName>
    <definedName name="ITEM7.12">[19]APU!$E$8259</definedName>
    <definedName name="ITEM7.13">[19]APU!$E$8320</definedName>
    <definedName name="ITEM7.14">[19]APU!$E$8381</definedName>
    <definedName name="ITEM7.15">[19]APU!$E$8442</definedName>
    <definedName name="ITEM7.16">[19]APU!$E$8560</definedName>
    <definedName name="ITEM7.17">[19]APU!$E$11244</definedName>
    <definedName name="ITEM7.18">[19]APU!$E$11305</definedName>
    <definedName name="ITEM7.19">[19]APU!$E$11366</definedName>
    <definedName name="ITEM7.2">[19]APU!$E$7650</definedName>
    <definedName name="ITEM7.20">[19]APU!$E$11427</definedName>
    <definedName name="ITEM7.21">[19]APU!$E$11488</definedName>
    <definedName name="ITEM7.22">[19]APU!$E$11671</definedName>
    <definedName name="ITEM7.23">[19]APU!$E$11732</definedName>
    <definedName name="ITEM7.24">[19]APU!$E$14599</definedName>
    <definedName name="ITEM7.25">[19]APU!$E$15209</definedName>
    <definedName name="ITEM7.26">[19]APU!$E$15270</definedName>
    <definedName name="ITEM7.27">[19]APU!$E$15331</definedName>
    <definedName name="ITEM7.28">[19]APU!$E$15392</definedName>
    <definedName name="ITEM7.29">[19]APU!$E$15453</definedName>
    <definedName name="ITEM7.3">[19]APU!$E$7711</definedName>
    <definedName name="ITEM7.30">[19]APU!$E$15514</definedName>
    <definedName name="ITEM7.31">[19]APU!$E$15575</definedName>
    <definedName name="ITEM7.32">[19]APU!$E$15636</definedName>
    <definedName name="ITEM7.33">[19]APU!$E$15697</definedName>
    <definedName name="ITEM7.34">[19]APU!$E$15758</definedName>
    <definedName name="ITEM7.35">[19]APU!$E$15819</definedName>
    <definedName name="ITEM7.4">[19]APU!$E$7772</definedName>
    <definedName name="ITEM7.5">[19]APU!$E$7833</definedName>
    <definedName name="ITEM7.6">[19]APU!$E$7894</definedName>
    <definedName name="ITEM7.7">[19]APU!$E$7955</definedName>
    <definedName name="ITEM7.8">[19]APU!$E$8016</definedName>
    <definedName name="ITEM7.9">[19]APU!$E$8077</definedName>
    <definedName name="IVA_UTIL">[9]DATOS!$D$11</definedName>
    <definedName name="Jornal">[10]Jornal!$A$12:$I$31</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localSheetId="1" hidden="1">{#N/A,#N/A,TRUE,"1842CWN0"}</definedName>
    <definedName name="KDL" localSheetId="0" hidden="1">{#N/A,#N/A,TRUE,"1842CWN0"}</definedName>
    <definedName name="KDL" hidden="1">{#N/A,#N/A,TRUE,"1842CWN0"}</definedName>
    <definedName name="KK">#REF!</definedName>
    <definedName name="Longitud">#REF!</definedName>
    <definedName name="Longitud1">#REF!</definedName>
    <definedName name="Longitud2">#REF!</definedName>
    <definedName name="LP">'[12]CIRCUITOS CODENSA'!#REF!</definedName>
    <definedName name="mantenimiento">'[26]COSTOS OFICINA'!#REF!</definedName>
    <definedName name="MAR">#REF!</definedName>
    <definedName name="MAY">#REF!</definedName>
    <definedName name="meses">#REF!</definedName>
    <definedName name="met" localSheetId="1" hidden="1">{#N/A,#N/A,TRUE,"1842CWN0"}</definedName>
    <definedName name="met" localSheetId="0" hidden="1">{#N/A,#N/A,TRUE,"1842CWN0"}</definedName>
    <definedName name="met" hidden="1">{#N/A,#N/A,TRUE,"1842CWN0"}</definedName>
    <definedName name="metal" localSheetId="1" hidden="1">{#N/A,#N/A,TRUE,"1842CWN0"}</definedName>
    <definedName name="metal" localSheetId="0" hidden="1">{#N/A,#N/A,TRUE,"1842CWN0"}</definedName>
    <definedName name="metal" hidden="1">{#N/A,#N/A,TRUE,"1842CWN0"}</definedName>
    <definedName name="Mínimo">#REF!</definedName>
    <definedName name="MO">'[12]CIRCUITOS CODENSA'!#REF!</definedName>
    <definedName name="MU">'[12]CIRCUITOS CODENSA'!#REF!</definedName>
    <definedName name="MZ">'[12]CIRCUITOS CODENSA'!#REF!</definedName>
    <definedName name="NOV">#REF!</definedName>
    <definedName name="NUNI">#REF!</definedName>
    <definedName name="Obra">[15]Datos!$B$1</definedName>
    <definedName name="OCT">#REF!</definedName>
    <definedName name="ORO">#REF!</definedName>
    <definedName name="OTROS_ACT_CORRIENTES" localSheetId="1">[21]BAL.GRAL!#REF!</definedName>
    <definedName name="OTROS_ACT_CORRIENTES">[21]BAL.GRAL!#REF!</definedName>
    <definedName name="PB">'[12]CIRCUITOS CODENSA'!#REF!</definedName>
    <definedName name="PESO14.2">#REF!</definedName>
    <definedName name="PESO14.3">#REF!</definedName>
    <definedName name="PESO14.4">#REF!</definedName>
    <definedName name="PMT">#REF!</definedName>
    <definedName name="pre">#REF!</definedName>
    <definedName name="PRESUPUESTADO">#REF!</definedName>
    <definedName name="PROP">[9]DATOS!$D$7</definedName>
    <definedName name="PROVISIONALES" localSheetId="1" hidden="1">#REF!</definedName>
    <definedName name="PROVISIONALES" localSheetId="0" hidden="1">#REF!</definedName>
    <definedName name="PROVISIONALES" hidden="1">#REF!</definedName>
    <definedName name="Q">#REF!</definedName>
    <definedName name="qqq">#REF!</definedName>
    <definedName name="Resistenciaconductor">[16]Modelo!#REF!</definedName>
    <definedName name="SEP">#REF!</definedName>
    <definedName name="SF">'[12]CIRCUITOS CODENSA'!#REF!</definedName>
    <definedName name="SGI_V_INDICES_CIRCUITO_CAUSA">#REF!</definedName>
    <definedName name="SJ">'[12]CIRCUITOS CODENSA'!#REF!</definedName>
    <definedName name="SM">'[12]CIRCUITOS CODENSA'!#REF!</definedName>
    <definedName name="SMLMV">'[27]F.M.'!$C$3</definedName>
    <definedName name="SMMV">'[11]DATOS BASICOS'!$D$44</definedName>
    <definedName name="SOCIAL">#REF!</definedName>
    <definedName name="st">#REF!</definedName>
    <definedName name="SU">'[12]CIRCUITOS CODENSA'!#REF!</definedName>
    <definedName name="SUBESTACIONES">'[28]OBRAS SES'!#REF!</definedName>
    <definedName name="SUBTRANS">'[11]DATOS BASICOS'!$D$46</definedName>
    <definedName name="tabla2">#REF!</definedName>
    <definedName name="TB">'[12]CIRCUITOS CODENSA'!#REF!</definedName>
    <definedName name="TE">'[12]CIRCUITOS CODENSA'!#REF!</definedName>
    <definedName name="_xlnm.Print_Titles" localSheetId="0">'PPTO GRAL DEL CTO'!$8:$8</definedName>
    <definedName name="To">#REF!</definedName>
    <definedName name="Total">#REF!</definedName>
    <definedName name="Total_Kilometro_típico_aereo_11.4_kV">'[29]c2.5y2.6'!#REF!</definedName>
    <definedName name="Total_Kilometro_típico_aereo_34.5_kV">'[29]c2.5y2.6'!#REF!</definedName>
    <definedName name="Total_Kilometro_típico_aereo_rural_11.4kV">'[29]c2.5y2.6'!#REF!</definedName>
    <definedName name="Total_Kilometro_típico_aereo_rural_34.5kV">'[29]c2.5y2.6'!#REF!</definedName>
    <definedName name="Total_Kilometro_típico_subterraneo_11.4_kV">'[29]c2.5y2.6'!#REF!</definedName>
    <definedName name="Total_Kilometro_típico_subterraneo_34.5_kV">'[29]c2.5y2.6'!#REF!</definedName>
    <definedName name="TRM">'[11]DATOS BASICOS'!$D$33</definedName>
    <definedName name="TU">'[12]CIRCUITOS CODENSA'!#REF!</definedName>
    <definedName name="UM">'[12]CIRCUITOS CODENSA'!#REF!</definedName>
    <definedName name="UNIDAD1">[17]ITEMS!$C$2</definedName>
    <definedName name="UNIDAD521">[18]ITEMS!$C$522</definedName>
    <definedName name="US">'[12]CIRCUITOS CODENSA'!#REF!</definedName>
    <definedName name="Usuarios_" localSheetId="1">'[21]P&amp;G'!#REF!</definedName>
    <definedName name="Usuarios_" localSheetId="0">'[21]P&amp;G'!#REF!</definedName>
    <definedName name="Usuarios_">'[21]P&amp;G'!#REF!</definedName>
    <definedName name="USUARIOS_ACUEDUCTO" localSheetId="1">'[21]P&amp;G'!#REF!</definedName>
    <definedName name="USUARIOS_ACUEDUCTO">'[21]P&amp;G'!#REF!</definedName>
    <definedName name="Valoracion" localSheetId="1">#REF!</definedName>
    <definedName name="Valoracion">#REF!</definedName>
    <definedName name="VALORACIÓN" localSheetId="1">#REF!</definedName>
    <definedName name="VALORACIÓN">#REF!</definedName>
    <definedName name="variacion">[10]Datos!$B$8</definedName>
    <definedName name="VE">'[12]CIRCUITOS CODENSA'!#REF!</definedName>
    <definedName name="VI">'[12]CIRCUITOS CODENSA'!#REF!</definedName>
    <definedName name="wrn.civil._.works." localSheetId="1" hidden="1">{#N/A,#N/A,TRUE,"1842CWN0"}</definedName>
    <definedName name="wrn.civil._.works." localSheetId="0" hidden="1">{#N/A,#N/A,TRUE,"1842CWN0"}</definedName>
    <definedName name="wrn.civil._.works." hidden="1">{#N/A,#N/A,TRUE,"1842CWN0"}</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INFORME1." localSheetId="1" hidden="1">{#N/A,#N/A,FALSE,"ESTRATO6";#N/A,#N/A,FALSE,"ESTRATO5";#N/A,#N/A,FALSE,"ESTRATO4";#N/A,#N/A,FALSE,"ESTRATO3";#N/A,#N/A,FALSE,"ESTRATO2";#N/A,#N/A,FALSE,"ESTRATO1"}</definedName>
    <definedName name="wrn.INFORME1." localSheetId="0" hidden="1">{#N/A,#N/A,FALSE,"ESTRATO6";#N/A,#N/A,FALSE,"ESTRATO5";#N/A,#N/A,FALSE,"ESTRATO4";#N/A,#N/A,FALSE,"ESTRATO3";#N/A,#N/A,FALSE,"ESTRATO2";#N/A,#N/A,FALSE,"ESTRATO1"}</definedName>
    <definedName name="wrn.INFORME1." hidden="1">{#N/A,#N/A,FALSE,"ESTRATO6";#N/A,#N/A,FALSE,"ESTRATO5";#N/A,#N/A,FALSE,"ESTRATO4";#N/A,#N/A,FALSE,"ESTRATO3";#N/A,#N/A,FALSE,"ESTRATO2";#N/A,#N/A,FALSE,"ESTRATO1"}</definedName>
    <definedName name="www">#REF!</definedName>
    <definedName name="x">#REF!</definedName>
    <definedName name="XSW" localSheetId="1" hidden="1">{#N/A,#N/A,TRUE,"1842CWN0"}</definedName>
    <definedName name="XSW" localSheetId="0" hidden="1">{#N/A,#N/A,TRUE,"1842CWN0"}</definedName>
    <definedName name="XSW" hidden="1">{#N/A,#N/A,TRUE,"1842CWN0"}</definedName>
    <definedName name="xx">#REF!</definedName>
    <definedName name="xxx">#REF!</definedName>
    <definedName name="XXXX" localSheetId="1" hidden="1">#REF!</definedName>
    <definedName name="XXXX" localSheetId="0" hidden="1">#REF!</definedName>
    <definedName name="XXXX" hidden="1">#REF!</definedName>
    <definedName name="XZS" localSheetId="1" hidden="1">#REF!</definedName>
    <definedName name="XZS" localSheetId="0" hidden="1">#REF!</definedName>
    <definedName name="XZS" hidden="1">#REF!</definedName>
    <definedName name="y">#REF!</definedName>
    <definedName name="ZAQ" localSheetId="1"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s>
  <calcPr calcId="191029" iterate="1"/>
  <customWorkbookViews>
    <customWorkbookView name="RUIZ - Vista personalizada" guid="{D9F8D810-87AE-4B7B-9CD3-84C73ED35414}" mergeInterval="0" personalView="1" maximized="1" windowWidth="1024" windowHeight="582"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7" i="18" l="1"/>
  <c r="F57" i="18"/>
  <c r="E57" i="18" s="1"/>
  <c r="J57" i="18" s="1"/>
  <c r="C57" i="18"/>
  <c r="D57" i="18"/>
  <c r="I91" i="18"/>
  <c r="I92" i="18"/>
  <c r="I17" i="18"/>
  <c r="I23" i="18"/>
  <c r="I24" i="18"/>
  <c r="I25" i="18"/>
  <c r="I31" i="18"/>
  <c r="I33" i="18"/>
  <c r="I40" i="18"/>
  <c r="I47" i="18"/>
  <c r="I48" i="18"/>
  <c r="I54" i="18"/>
  <c r="I56" i="18"/>
  <c r="I79" i="18"/>
  <c r="I81" i="18"/>
  <c r="I32" i="18"/>
  <c r="F94" i="18"/>
  <c r="I22" i="18"/>
  <c r="I30" i="18"/>
  <c r="I43" i="18"/>
  <c r="I50" i="18"/>
  <c r="I51" i="18"/>
  <c r="I68" i="18"/>
  <c r="I75" i="18"/>
  <c r="I76" i="18"/>
  <c r="I82" i="18"/>
  <c r="I18" i="18"/>
  <c r="I19" i="18"/>
  <c r="I53" i="18"/>
  <c r="I69" i="18"/>
  <c r="I70" i="18"/>
  <c r="I77" i="18"/>
  <c r="I93" i="18"/>
  <c r="I83" i="18"/>
  <c r="D94" i="18"/>
  <c r="C94" i="18"/>
  <c r="F93" i="18"/>
  <c r="E93" i="18" s="1"/>
  <c r="D93" i="18"/>
  <c r="C93" i="18"/>
  <c r="F92" i="18"/>
  <c r="E92" i="18" s="1"/>
  <c r="D92" i="18"/>
  <c r="C92" i="18"/>
  <c r="F91" i="18"/>
  <c r="E91" i="18" s="1"/>
  <c r="D91" i="18"/>
  <c r="C91" i="18"/>
  <c r="F90" i="18"/>
  <c r="D90" i="18"/>
  <c r="C90" i="18"/>
  <c r="C75" i="18"/>
  <c r="D75" i="18"/>
  <c r="F75" i="18"/>
  <c r="E75" i="18" s="1"/>
  <c r="C76" i="18"/>
  <c r="D76" i="18"/>
  <c r="F76" i="18"/>
  <c r="E76" i="18" s="1"/>
  <c r="C77" i="18"/>
  <c r="D77" i="18"/>
  <c r="F77" i="18"/>
  <c r="E77" i="18" s="1"/>
  <c r="C78" i="18"/>
  <c r="D78" i="18"/>
  <c r="F78" i="18"/>
  <c r="E78" i="18" s="1"/>
  <c r="I78" i="18"/>
  <c r="C79" i="18"/>
  <c r="D79" i="18"/>
  <c r="F79" i="18"/>
  <c r="E79" i="18" s="1"/>
  <c r="C80" i="18"/>
  <c r="D80" i="18"/>
  <c r="F80" i="18"/>
  <c r="E80" i="18" s="1"/>
  <c r="J80" i="18" s="1"/>
  <c r="I80" i="18"/>
  <c r="C81" i="18"/>
  <c r="D81" i="18"/>
  <c r="F81" i="18"/>
  <c r="E81" i="18" s="1"/>
  <c r="C82" i="18"/>
  <c r="D82" i="18"/>
  <c r="F82" i="18"/>
  <c r="E82" i="18" s="1"/>
  <c r="C83" i="18"/>
  <c r="D83" i="18"/>
  <c r="F83" i="18"/>
  <c r="E83" i="18" s="1"/>
  <c r="J83" i="18" s="1"/>
  <c r="F74" i="18"/>
  <c r="D74" i="18"/>
  <c r="C74" i="18"/>
  <c r="F73" i="18"/>
  <c r="D73" i="18"/>
  <c r="C73" i="18"/>
  <c r="F72" i="18"/>
  <c r="D72" i="18"/>
  <c r="C72" i="18"/>
  <c r="F71" i="18"/>
  <c r="D71" i="18"/>
  <c r="C71" i="18"/>
  <c r="F70" i="18"/>
  <c r="E70" i="18" s="1"/>
  <c r="D70" i="18"/>
  <c r="C70" i="18"/>
  <c r="F69" i="18"/>
  <c r="E69" i="18" s="1"/>
  <c r="D69" i="18"/>
  <c r="C69" i="18"/>
  <c r="F68" i="18"/>
  <c r="E68" i="18" s="1"/>
  <c r="D68" i="18"/>
  <c r="C68" i="18"/>
  <c r="F67" i="18"/>
  <c r="E67" i="18" s="1"/>
  <c r="J67" i="18" s="1"/>
  <c r="D67" i="18"/>
  <c r="C67" i="18"/>
  <c r="F66" i="18"/>
  <c r="E66" i="18" s="1"/>
  <c r="J66" i="18" s="1"/>
  <c r="D66" i="18"/>
  <c r="C66" i="18"/>
  <c r="F65" i="18"/>
  <c r="D65" i="18"/>
  <c r="C65" i="18"/>
  <c r="F64" i="18"/>
  <c r="D64" i="18"/>
  <c r="C64" i="18"/>
  <c r="F63" i="18"/>
  <c r="D63" i="18"/>
  <c r="C63" i="18"/>
  <c r="F62" i="18"/>
  <c r="D62" i="18"/>
  <c r="C62" i="18"/>
  <c r="F61" i="18"/>
  <c r="D61" i="18"/>
  <c r="C61" i="18"/>
  <c r="F60" i="18"/>
  <c r="D60" i="18"/>
  <c r="C60" i="18"/>
  <c r="F59" i="18"/>
  <c r="D59" i="18"/>
  <c r="C59" i="18"/>
  <c r="F58" i="18"/>
  <c r="D58" i="18"/>
  <c r="C58" i="18"/>
  <c r="F56" i="18"/>
  <c r="E56" i="18" s="1"/>
  <c r="D56" i="18"/>
  <c r="C56" i="18"/>
  <c r="F55" i="18"/>
  <c r="E55" i="18" s="1"/>
  <c r="J55" i="18" s="1"/>
  <c r="D55" i="18"/>
  <c r="C55" i="18"/>
  <c r="F54" i="18"/>
  <c r="E54" i="18" s="1"/>
  <c r="D54" i="18"/>
  <c r="C54" i="18"/>
  <c r="F53" i="18"/>
  <c r="E53" i="18" s="1"/>
  <c r="D53" i="18"/>
  <c r="C53" i="18"/>
  <c r="F52" i="18"/>
  <c r="E52" i="18" s="1"/>
  <c r="J52" i="18" s="1"/>
  <c r="D52" i="18"/>
  <c r="C52" i="18"/>
  <c r="F51" i="18"/>
  <c r="E51" i="18" s="1"/>
  <c r="D51" i="18"/>
  <c r="C51" i="18"/>
  <c r="F50" i="18"/>
  <c r="E50" i="18" s="1"/>
  <c r="J50" i="18" s="1"/>
  <c r="D50" i="18"/>
  <c r="C50" i="18"/>
  <c r="F49" i="18"/>
  <c r="E49" i="18" s="1"/>
  <c r="J49" i="18" s="1"/>
  <c r="D49" i="18"/>
  <c r="C49" i="18"/>
  <c r="F48" i="18"/>
  <c r="E48" i="18" s="1"/>
  <c r="D48" i="18"/>
  <c r="C48" i="18"/>
  <c r="F47" i="18"/>
  <c r="E47" i="18" s="1"/>
  <c r="J47" i="18" s="1"/>
  <c r="D47" i="18"/>
  <c r="C47" i="18"/>
  <c r="F46" i="18"/>
  <c r="E46" i="18" s="1"/>
  <c r="D46" i="18"/>
  <c r="C46" i="18"/>
  <c r="F45" i="18"/>
  <c r="E45" i="18" s="1"/>
  <c r="D45" i="18"/>
  <c r="C45" i="18"/>
  <c r="F44" i="18"/>
  <c r="E44" i="18" s="1"/>
  <c r="J44" i="18" s="1"/>
  <c r="D44" i="18"/>
  <c r="C44" i="18"/>
  <c r="F43" i="18"/>
  <c r="E43" i="18" s="1"/>
  <c r="D43" i="18"/>
  <c r="C43" i="18"/>
  <c r="F42" i="18"/>
  <c r="E42" i="18" s="1"/>
  <c r="J42" i="18" s="1"/>
  <c r="D42" i="18"/>
  <c r="C42" i="18"/>
  <c r="F41" i="18"/>
  <c r="E41" i="18" s="1"/>
  <c r="J41" i="18" s="1"/>
  <c r="D41" i="18"/>
  <c r="C41" i="18"/>
  <c r="F40" i="18"/>
  <c r="E40" i="18" s="1"/>
  <c r="D40" i="18"/>
  <c r="C40" i="18"/>
  <c r="F39" i="18"/>
  <c r="D39" i="18"/>
  <c r="C39" i="18"/>
  <c r="F38" i="18"/>
  <c r="D38" i="18"/>
  <c r="C38" i="18"/>
  <c r="F37" i="18"/>
  <c r="E37" i="18" s="1"/>
  <c r="J37" i="18" s="1"/>
  <c r="D37" i="18"/>
  <c r="C37" i="18"/>
  <c r="F36" i="18"/>
  <c r="E36" i="18" s="1"/>
  <c r="J36" i="18" s="1"/>
  <c r="D36" i="18"/>
  <c r="C36" i="18"/>
  <c r="F35" i="18"/>
  <c r="E35" i="18" s="1"/>
  <c r="J35" i="18" s="1"/>
  <c r="D35" i="18"/>
  <c r="C35" i="18"/>
  <c r="F34" i="18"/>
  <c r="E34" i="18" s="1"/>
  <c r="J34" i="18" s="1"/>
  <c r="D34" i="18"/>
  <c r="C34" i="18"/>
  <c r="F33" i="18"/>
  <c r="E33" i="18" s="1"/>
  <c r="D33" i="18"/>
  <c r="C33" i="18"/>
  <c r="F32" i="18"/>
  <c r="E32" i="18" s="1"/>
  <c r="D32" i="18"/>
  <c r="C32" i="18"/>
  <c r="F31" i="18"/>
  <c r="E31" i="18" s="1"/>
  <c r="D31" i="18"/>
  <c r="C31" i="18"/>
  <c r="F30" i="18"/>
  <c r="E30" i="18" s="1"/>
  <c r="D30" i="18"/>
  <c r="C30" i="18"/>
  <c r="F29" i="18"/>
  <c r="E29" i="18" s="1"/>
  <c r="J29" i="18" s="1"/>
  <c r="D29" i="18"/>
  <c r="C29" i="18"/>
  <c r="F28" i="18"/>
  <c r="E28" i="18" s="1"/>
  <c r="J28" i="18" s="1"/>
  <c r="D28" i="18"/>
  <c r="C28" i="18"/>
  <c r="F27" i="18"/>
  <c r="E27" i="18" s="1"/>
  <c r="J27" i="18" s="1"/>
  <c r="D27" i="18"/>
  <c r="C27" i="18"/>
  <c r="F26" i="18"/>
  <c r="E26" i="18" s="1"/>
  <c r="J26" i="18" s="1"/>
  <c r="D26" i="18"/>
  <c r="C26" i="18"/>
  <c r="F25" i="18"/>
  <c r="E25" i="18" s="1"/>
  <c r="D25" i="18"/>
  <c r="C25" i="18"/>
  <c r="F24" i="18"/>
  <c r="E24" i="18" s="1"/>
  <c r="D24" i="18"/>
  <c r="C24" i="18"/>
  <c r="F23" i="18"/>
  <c r="E23" i="18" s="1"/>
  <c r="D23" i="18"/>
  <c r="C23" i="18"/>
  <c r="F22" i="18"/>
  <c r="E22" i="18" s="1"/>
  <c r="D22" i="18"/>
  <c r="C22" i="18"/>
  <c r="F21" i="18"/>
  <c r="E21" i="18" s="1"/>
  <c r="J21" i="18" s="1"/>
  <c r="D21" i="18"/>
  <c r="C21" i="18"/>
  <c r="F20" i="18"/>
  <c r="E20" i="18" s="1"/>
  <c r="J20" i="18" s="1"/>
  <c r="D20" i="18"/>
  <c r="C20" i="18"/>
  <c r="F19" i="18"/>
  <c r="E19" i="18" s="1"/>
  <c r="D19" i="18"/>
  <c r="C19" i="18"/>
  <c r="F18" i="18"/>
  <c r="E18" i="18" s="1"/>
  <c r="J18" i="18" s="1"/>
  <c r="D18" i="18"/>
  <c r="C18" i="18"/>
  <c r="F17" i="18"/>
  <c r="E17" i="18" s="1"/>
  <c r="D17" i="18"/>
  <c r="C17" i="18"/>
  <c r="F16" i="18"/>
  <c r="E16" i="18" s="1"/>
  <c r="J16" i="18" s="1"/>
  <c r="D16" i="18"/>
  <c r="C16" i="18"/>
  <c r="F15" i="18"/>
  <c r="D15" i="18"/>
  <c r="C15" i="18"/>
  <c r="F14" i="18"/>
  <c r="D14" i="18"/>
  <c r="C14" i="18"/>
  <c r="F13" i="18"/>
  <c r="D13" i="18"/>
  <c r="C13" i="18"/>
  <c r="F12" i="18"/>
  <c r="D12" i="18"/>
  <c r="C12" i="18"/>
  <c r="F11" i="18"/>
  <c r="D11" i="18"/>
  <c r="C11" i="18"/>
  <c r="F10" i="18"/>
  <c r="D10" i="18"/>
  <c r="C10" i="18"/>
  <c r="F9" i="18"/>
  <c r="D9" i="18"/>
  <c r="C9" i="18"/>
  <c r="I66" i="18"/>
  <c r="I67" i="18"/>
  <c r="I41" i="18"/>
  <c r="I42" i="18"/>
  <c r="I44" i="18"/>
  <c r="I45" i="18"/>
  <c r="I46" i="18"/>
  <c r="I49" i="18"/>
  <c r="I52" i="18"/>
  <c r="I55" i="18"/>
  <c r="I16" i="18"/>
  <c r="I20" i="18"/>
  <c r="I21" i="18"/>
  <c r="I26" i="18"/>
  <c r="I27" i="18"/>
  <c r="I28" i="18"/>
  <c r="I29" i="18"/>
  <c r="I34" i="18"/>
  <c r="I35" i="18"/>
  <c r="I36" i="18"/>
  <c r="I37" i="18"/>
  <c r="J92" i="18" l="1"/>
  <c r="J91" i="18"/>
  <c r="J23" i="18"/>
  <c r="J31" i="18"/>
  <c r="J46" i="18"/>
  <c r="J54" i="18"/>
  <c r="J25" i="18"/>
  <c r="J33" i="18"/>
  <c r="J56" i="18"/>
  <c r="J81" i="18"/>
  <c r="J79" i="18"/>
  <c r="J48" i="18"/>
  <c r="J40" i="18"/>
  <c r="J76" i="18"/>
  <c r="J82" i="18"/>
  <c r="J75" i="18"/>
  <c r="J78" i="18"/>
  <c r="J19" i="18"/>
  <c r="J24" i="18"/>
  <c r="J32" i="18"/>
  <c r="J45" i="18"/>
  <c r="J53" i="18"/>
  <c r="J70" i="18"/>
  <c r="J69" i="18"/>
  <c r="J17" i="18"/>
  <c r="J22" i="18"/>
  <c r="J30" i="18"/>
  <c r="J43" i="18"/>
  <c r="J51" i="18"/>
  <c r="J68" i="18"/>
  <c r="J77" i="18"/>
  <c r="J93" i="18"/>
  <c r="E74" i="18" l="1"/>
  <c r="E73" i="18"/>
  <c r="E72" i="18"/>
  <c r="E71" i="18"/>
  <c r="I74" i="18" l="1"/>
  <c r="I73" i="18"/>
  <c r="I72" i="18"/>
  <c r="I71" i="18"/>
  <c r="J74" i="18" l="1"/>
  <c r="J71" i="18"/>
  <c r="J73" i="18"/>
  <c r="J72" i="18"/>
  <c r="E90" i="18" l="1"/>
  <c r="I90" i="18"/>
  <c r="E94" i="18"/>
  <c r="I94" i="18"/>
  <c r="J94" i="18" l="1"/>
  <c r="I95" i="18"/>
  <c r="J90" i="18"/>
  <c r="I96" i="18" l="1"/>
  <c r="E60" i="18" l="1"/>
  <c r="J60" i="18" s="1"/>
  <c r="I60" i="18"/>
  <c r="E64" i="18" l="1"/>
  <c r="I64" i="18"/>
  <c r="E61" i="18" l="1"/>
  <c r="J61" i="18" s="1"/>
  <c r="I61" i="18"/>
  <c r="E13" i="18"/>
  <c r="I13" i="18"/>
  <c r="E65" i="18"/>
  <c r="J65" i="18" s="1"/>
  <c r="I65" i="18"/>
  <c r="E9" i="18"/>
  <c r="I9" i="18"/>
  <c r="E11" i="18"/>
  <c r="J11" i="18" s="1"/>
  <c r="I11" i="18"/>
  <c r="E58" i="18"/>
  <c r="I58" i="18"/>
  <c r="E38" i="18"/>
  <c r="J38" i="18" s="1"/>
  <c r="I38" i="18"/>
  <c r="E12" i="18"/>
  <c r="J12" i="18" s="1"/>
  <c r="I12" i="18"/>
  <c r="E59" i="18"/>
  <c r="I59" i="18"/>
  <c r="E62" i="18"/>
  <c r="J62" i="18" s="1"/>
  <c r="I62" i="18"/>
  <c r="E14" i="18"/>
  <c r="J14" i="18" s="1"/>
  <c r="I14" i="18"/>
  <c r="E15" i="18"/>
  <c r="I15" i="18"/>
  <c r="E39" i="18"/>
  <c r="I39" i="18"/>
  <c r="E63" i="18"/>
  <c r="J63" i="18" s="1"/>
  <c r="I63" i="18"/>
  <c r="E10" i="18"/>
  <c r="I10" i="18"/>
  <c r="J64" i="18"/>
  <c r="J39" i="18" l="1"/>
  <c r="J9" i="18"/>
  <c r="J10" i="18"/>
  <c r="J15" i="18"/>
  <c r="J59" i="18"/>
  <c r="J58" i="18"/>
  <c r="J13" i="18"/>
  <c r="I84" i="18"/>
  <c r="I85" i="18" l="1"/>
  <c r="I98" i="18" s="1"/>
</calcChain>
</file>

<file path=xl/sharedStrings.xml><?xml version="1.0" encoding="utf-8"?>
<sst xmlns="http://schemas.openxmlformats.org/spreadsheetml/2006/main" count="361" uniqueCount="197">
  <si>
    <t>GLB</t>
  </si>
  <si>
    <t>UN</t>
  </si>
  <si>
    <t>VR. UNITARIO</t>
  </si>
  <si>
    <t>SUBTOTAL</t>
  </si>
  <si>
    <t>U.M.</t>
  </si>
  <si>
    <t>DESCRIPCIÓN</t>
  </si>
  <si>
    <t>ITEM</t>
  </si>
  <si>
    <t>1.1</t>
  </si>
  <si>
    <t>1.2</t>
  </si>
  <si>
    <t>1.3</t>
  </si>
  <si>
    <t>1.4</t>
  </si>
  <si>
    <t>1.5</t>
  </si>
  <si>
    <t>1.6</t>
  </si>
  <si>
    <t>1.7</t>
  </si>
  <si>
    <t>2.1</t>
  </si>
  <si>
    <t>3.1</t>
  </si>
  <si>
    <t>3.2</t>
  </si>
  <si>
    <t>3.3</t>
  </si>
  <si>
    <t>3.4</t>
  </si>
  <si>
    <t>SUBTOTAL COSTOS DIRECTOS ESTIMADOS</t>
  </si>
  <si>
    <t>2.2</t>
  </si>
  <si>
    <t>A.I.U. PARA ACTIVIDADES DE ILUMINACIÓN</t>
  </si>
  <si>
    <t>ML</t>
  </si>
  <si>
    <t>SUBTOTAL COSTOS PARA CERTIFICACIONES Y PUESTA EN MARCHA DEL SISTEMA</t>
  </si>
  <si>
    <t>PRECIO UNITARIO MÍNIMO A OFERTAR
(No incluye AIU)</t>
  </si>
  <si>
    <t>PRECIO UNITARIO OBTENIDO POR LA ENTIDAD EN EL ESTUDIO DE MERCADO / PRECIO UNITARIO MAXIMO A OFERTAR
(No incluye AIU)</t>
  </si>
  <si>
    <t>PRECIO UNITARIO 
VALOR PROPUESTO
(No incluye AIU)</t>
  </si>
  <si>
    <t>CANTIDADES PARA EVALUACIÓN                               
(Única y exclusivamente para efectos de evaluación)</t>
  </si>
  <si>
    <t>I.V.A. SOBRE LOS COSTOS PARA CERTIF. Y PUESTA EN MARCHA DEL SISTEMA</t>
  </si>
  <si>
    <t>VALOR TOTAL DE LA OFERTA</t>
  </si>
  <si>
    <t>NOTA 1: EL VALOR MINIMO A OFERTAR, FIJADO EN UN 10% MENOR AL PRECIO OBTENIDO POR LA ENTIDAD EN SU ESTUDIO DE MERCADO, SE HA ESTABLECIDO TENIENDO EN CUENTA  QUE ESTA PROPORCIÓN GARANTIZA QUE NO SE GENERARA UNA INCONSISTENCIA RESPECTO A LA NORMATIVIDAD LABORAL VIGENTE, ESTO EN CUANTO A LAS TARIFAS DE PERSONAL MINIMAS Y DEMAS COSTOS DE PARAFISCALES QUE DEBE CONSIDERAR EL POSIBLE OFERENTE EN SU ESTRUCTURA ECONOMICA.</t>
  </si>
  <si>
    <t>NOTA 2:  EL EL PORCENTAJE CORRESPONDIENTE A ADMINISTRACIÓN, IMPREVISTOS Y UTILIDAD-A.I.U. ES FIJO.</t>
  </si>
  <si>
    <t>FORMATO OFICIAL DE PRECIOS UNITARIOS PARA ITEMS DE ILUMINACION-CERTIFICACIONES RETIE-RETILAP Y PUESTA EN MARCHA DEL SISTEMA. A COSTO DIRECTO.</t>
  </si>
  <si>
    <t>NOMBRE DEL PROPONENTE:</t>
  </si>
  <si>
    <t>NOMBRE DEL REPRESENTANTE LEGAL:</t>
  </si>
  <si>
    <t>VERIFICACIÓN VALOR UNITARIO PROPUESTO</t>
  </si>
  <si>
    <t>GLOBAL</t>
  </si>
  <si>
    <t>DESMONTE DE CIELO RAZO EXISTENTE. INCLUYE TORRE ANDAMIO CERTIFICADO.</t>
  </si>
  <si>
    <t>M2</t>
  </si>
  <si>
    <t>SUMINISTRO E INSTALACIÓN DE PANEL PARA CIELO RASO EN PANEL DE PVC. INCLUYE ELEMENTOS DE CONEXIÓN Y SOPORTE.. INCLUYE TORRE ANDAMIO CERTIFICADO.</t>
  </si>
  <si>
    <t>3.5</t>
  </si>
  <si>
    <t>3.6</t>
  </si>
  <si>
    <t>3.7</t>
  </si>
  <si>
    <t>3.8</t>
  </si>
  <si>
    <t>4.1</t>
  </si>
  <si>
    <t>4.2</t>
  </si>
  <si>
    <t>4.3</t>
  </si>
  <si>
    <t>4.4</t>
  </si>
  <si>
    <t>5.1</t>
  </si>
  <si>
    <t>5.2</t>
  </si>
  <si>
    <t>5.3</t>
  </si>
  <si>
    <t>5.4</t>
  </si>
  <si>
    <t>5.5</t>
  </si>
  <si>
    <t>SUMINISTRO E INSTALACIÓN DE GABINETE DE CONTROL, 16 RELÉS NEMA 1, 120/240V CON PUERTA Y CERRADURA DE LLAVE. INCLUYE MARCACIÓN PARA LA IDENTIFICACIÓN CLARA DE LOS CIRCUITOS, TARJETA PORTA RELEVOS, TODOS SUS ACCESORIOS.</t>
  </si>
  <si>
    <t>SUMINISTRO E INSTALACIÓN DE RELÉ LATCHING, P GM 2 POLOS RETORNO A CERRADO BÁSICO SIN MONITOREO, 208/240VAC 20A INC/HALO, 208/480VAC 30A BALASTOS, 600VAC 20A BALASTOS, 50/60Hz 208/240VAC 1Hp MOTOR.</t>
  </si>
  <si>
    <t>SUMINISTRO E INSTALACIÓN DE CABLE UTP CATEGORIA 6. INCLUYE  ACCESORIOS DE FIJACION. TORRE ANDAMIO CERTIFICADO.</t>
  </si>
  <si>
    <t>INFRAESTRUCTURA GENERAL</t>
  </si>
  <si>
    <t>SUMINISTRO E INSTALACIÓN DE TUBERIA METALICA EMT 3/4" PARA ALIMENTADORES ELECTRICOS, CONTROL DE ILUMINACIÓN Y EMERGENCIA. INCLUYE ELEMENTOS DE UNION Y FIJACIÓN. INCLUYE TORRE ANDAMIO CERTIFICADO.</t>
  </si>
  <si>
    <t>SUMINISTRO E INSTALACIÓN  DE CABLE CU No 3X12 HFFRLS. PARA ALIMENTADORES ELECTRICOS E ILUMINACION DE EMERGENCIA.  INCLUYE ACCESORIOS DE FIJACIÓN. INCLUYE TORRE ANDAMIO CERTIFICADO.</t>
  </si>
  <si>
    <t>SUMINISTRO E INSTALACIÓN  DE CABLE CU No 3X10 HFFRLS. PARA ALIMENTADORES ELECTRICOS E ILUMINACION DE EMERGENCIA. INCLUYE ACCESORIOS DE FIJACIÓN. INCLUYE TORRE ANDAMIO CERTIFICADO.</t>
  </si>
  <si>
    <t>SUMINISTRO E INSTALACIÓN  DE BREAKER BIFASICO ENCHUFABLE DE 20A. INCLUYE ACCESORIOS DE FIJACIÓN.</t>
  </si>
  <si>
    <t>SUMINISTRO E INSTALACIÓN  DE BREAKER MONOFASICO ENCHUFABLE DE 20A. INCLUYE ACCESORIOS DE FIJACIÓN.</t>
  </si>
  <si>
    <t>SUMINISTRO E INSTALACIÓN DE CAJA DE PASO METÁLICA DE 30X30X15 CON PUERTA Y CHAPA.. INCLUYE ACCESORIOS DE FIJACIÓN. INCLUYE TORRE ANDAMIO CERTIFICADO.</t>
  </si>
  <si>
    <t>SUMINISTRO E INSTALACIÓN DE CAJA DE PASO METÁLICA DE 15X15X10 CON PUERTA Y CHAPA.. INCLUYE ACCESORIOS DE FIJACIÓN. INCLUYE TORRE ANDAMIO CERTIFICADO.</t>
  </si>
  <si>
    <t>DESMONTE DE RED ELÉCTRICA EXISTENTE. INCLUYE DESMONTE DE TUBERIA, CABLEADO Y DEMAS CORRESPONDIENTES A LA RED ELECTRICA DEL PORTAL. INCLUYE DISPOSICION FINAL DE ESCOMBROS EN BOTADERO AUTORIZADO Y/O EN SITIO DE ACOPIO DISPUESTO POR TMSA. INCLUYE HERRAMIENTA. MANO DE OBRA. EQUIPOS. INCLUYE TORRE ANDAMIO CERTIFICADO.</t>
  </si>
  <si>
    <t>TRASIEGO, CARGUE, RETIRO Y DISPOSICIÓN FINAL DEL DRYWALL DESMONTADO. INCLUYE ENTREGA DE CERTIFICADO DE DISPOSICIÓN DE MATERIAL.</t>
  </si>
  <si>
    <t>CERTIFICACIONES Y PUESTA EN MARCHA</t>
  </si>
  <si>
    <t>PUESTA EN MARCHA POR INGENIEROS CERTIFICADOS POR FABRICA PARA LA MISMA. CAPACITACIÓN PRE-INSTALACIÓN DE SOFTWARE Y PROGRAMACIÓN SEGÚN REQUERIMIENTOS DEL CLIENTE FINAL.</t>
  </si>
  <si>
    <t>PLATAFORMAS</t>
  </si>
  <si>
    <t>SUMINISTRO E INSTALACIÓN DE LUMINARIA (L01) (3,9M) APLIQUE UP-DOWN, 20W, 948 LM, IP 65, 30X10,7X17 CM, IRC &gt;80, 4000K, FP=0,98, CRI= 80, 50,000 HORAS L70, 5 AÑOS DE GARANTÍA.. INCLUYE TORRE ANDAMIO CERTIFICADO.</t>
  </si>
  <si>
    <t>SUMINISTRO E INSTALACIÓN DE LUMINARIA (L02) (4M) DE 25.3W 3800 lm – 4000k, 150 LM/W, 100,000 HORAS L90, MACADAM STEP 3, IP67, IK09, CRI 70, LOR=100.. INCLUYE TORRE ANDAMIO CERTIFICADO.</t>
  </si>
  <si>
    <t>SUMINISTRO E INSTALACIÓN DE LUMINARIA (L02) (4M) DE 25.3W 3800 lm – 4000k, 150 LM/W, 100,000 HORAS L90, MACADAM STEP 3, IP67, IK09, CRI 70, LOR=100.. INCLUYE MANLIFT.</t>
  </si>
  <si>
    <t>SUMINISTRO E INSTALACIÓN DE LUMINARIA (L03)  (2,6M)  TIPO HERMÉTICA, 40W, 4968 LM, 120 LM/W, 4000K, FP= 0,96, IP 65,  CRI=80, 100,000 HORAS L70.. INCLUYE TORRE ANDAMIO CERTIFICADO.</t>
  </si>
  <si>
    <t>SUMINISTRO E INSTALACIÓN DE LUMINARIA (L04) HIGH BAY 37,5 W - 47W, IP66, 3937 LM - 5022 LM, IK 08, 100,000 HORAS, 4000K.. INCLUYE TORRE ANDAMIO CERTIFICADO.</t>
  </si>
  <si>
    <t>SUMINISTRO E INSTALACIÓN DE LUMINARIA (L04) HIGH BAY 37,5 W - 47W, IP66, 3937 LM - 5022 LM, IK 08, 100,000 HORAS, 4000K.. INCLUYE MANLIFT.</t>
  </si>
  <si>
    <t>SUMINISTRO E INSTALACIÓN DE LUMINARIA (L05)  DE DESCOLGAR O SOBREPONER DE 42W 60CM, 100.000 HORAS L70, GARANTÍA DE 7 AÑOS,  120V-277V, 4013 LM, 4000K, IP40, 95 LM/W, CRI &gt;80.INCLUYE 16m DE GUAYA-CABLE ACERO 1/4" +  4m DE CABLE ENCAUCHETADO 3x14 HFFRLS. INCLUYE TORRE ANDAMIO CERTIFICADO.</t>
  </si>
  <si>
    <t>1.8</t>
  </si>
  <si>
    <t>SUMINISTRO E INSTALACIÓN DE LUMINARIA (L06) DE DESCOLGAR O SOBREPONER ANTIVANDALICA DE BICICLETEROS EN PINTURA ELECTROSTÁTICA BLANCA, CONDIFUSOR DE POLICARBNATO DE ALTA TRANSMITANCIA, 4000K, CRI &gt;80, 50,000 HORAS, 120-277V,  FP =0,9, 1220MMX85MMX260MM. INCLUYE 4M DE GUAYA-CABLE ACERO 1/4". INCLUYE TORRE ANDAMIO CERTIFICADO.</t>
  </si>
  <si>
    <t>1.9</t>
  </si>
  <si>
    <t>SUMINISTRO E INSTALACIÓN DE LUMINARIA (L07) TIPO WALL GRAZING, LED RGB, 48VCC CON CONTROL DMX512-RDM. L=1495MM, IK05, IP66, 1087 LM, 42,6W, 25,5 LM/W, 50,000 HORAS L80.  INCLUYE BRAZO ORIENTABLE +/- 90° EN ACERO INOXIDABLE PARA APLICACIÓN EN PARED O EN TECHO - L=115 PARA LED MONOCROMÁTICO REGULABLE Y RGB. INCLUYE 1,5m DE TUBERIA CONDUIT GALVANIZADA IMC D=1" ACCESORIOS DE FIJACIÓN, 2m DE CABLE 3X12 HFFRLS, ACCESORIOS DE CONEXIÓN, CAJA 2400 TIPO RAWLET. TAPA, PRENSAESTOPA Y ACCESORIOS DE FIJACIÓN. INCLUYE ALQUILER DE MANLIFT.</t>
  </si>
  <si>
    <t>1.10</t>
  </si>
  <si>
    <t>SUMINISTRO E INSTALACIÓN DE LUMINARIA (L08) LINEAL DE 60C (44 20W Y 98 DE 10W) IP40, 1148 LUMEN, 57 LM/W, ANGULO DE APERTURA 105°, IRC= 80, 4000K, FP=0,98, 100.000 HORAS L70, 7 AÑOS DE GARANTÍA.. INCLUYE TORRE ANDAMIO CERTIFICADO.</t>
  </si>
  <si>
    <t>1.11</t>
  </si>
  <si>
    <t>SUMINISTRO E INSTALACIÓN DE LUMINARIA (L09) RECESADA DE 8W, IP40, 85-277V, 705 LM, 84 LM/W, 4000K, FP= 0,97, IRC 80, 90,9CM, 100,000 HORAS L70, 7 AÑOS DE GARANTÍA.. INCLUYE TORRE ANDAMIO CERTIFICADO.</t>
  </si>
  <si>
    <t>1.12</t>
  </si>
  <si>
    <t>1.13</t>
  </si>
  <si>
    <t>1.14</t>
  </si>
  <si>
    <t>1.15</t>
  </si>
  <si>
    <t>SUMINISTRO E INSTALACIÓN DE LUMINARIA (L11) PANEL CUADRADO 60X60 DE 40W RECESADO, 4263 LM, IP40, 120-277V, 102LM/W, FP 0,99, 100.000 HORAS L70, 7 AÑOS DE GARANTÍA.. INCLUYE TORRE ANDAMIO CERTIFICADO.</t>
  </si>
  <si>
    <t>1.16</t>
  </si>
  <si>
    <t>SUMINISTRO E INSTALACIÓN DE LUMINARIA (L12) PANEL REDONDO DE 13W RECESADO, 16CM, 1250 LM, IP40, 100-277V, 96LM/W, FP 0,99, 100.000 HORAS L70, 7 AÑOS DE GARANTÍA.. INCLUYE TORRE ANDAMIO CERTIFICADO.</t>
  </si>
  <si>
    <t>1.17</t>
  </si>
  <si>
    <t>SUMINISTRO E INSTALACIÓN DE LUMINARIA (L13) EFECTO BLADE RGB 6 W 160 lm NOMINAL / VALORES DE LA LUMINARIA 6 W 35 lm / RGB / CONTROL: DMX-RDM / ÓPTICA: 360° LIGHT BLADE EFFECT. / MATERIAL: ACERO Y ALUMINIO / DIMENSIONES (mm): ø89x140 PESO (kg): 050 / VIDA ÚTIL: 100000h - L80 - B10 (Ta 40°C) / IP66.. INCLUYE DRIVER PARA LUMINARIA DMX CON CAJA IP67.. INCLUYE TORRE ANDAMIO CERTIFICADO.</t>
  </si>
  <si>
    <t>1.18</t>
  </si>
  <si>
    <t>SUMINISTRO E INSTALACIÓN DE LUMINARIA (L14) PANEL REDONDO DE 16W RECESADO, 7", 1597 LM, IP40, 120-277V, 99LM/W, FP 0,99, 100.000 HORAS L70, 7 AÑOS DE GARANTÍA.. INCLUYE TORRE ANDAMIO CERTIFICADO.</t>
  </si>
  <si>
    <t>1.19</t>
  </si>
  <si>
    <t>SUMINISTRO E INSTALACIÓN DE LUMINARIA (L15) (4M) DE 27.8W 4420 lm – 4000k, 159 LM/W, 100,000 HORAS L90, MACADAM STEP 3, IP67, IK09, CRI 70, LOR=10.. INCLUYE TORRE ANDAMIO CERTIFICADO.</t>
  </si>
  <si>
    <t>1.20</t>
  </si>
  <si>
    <t>1.21</t>
  </si>
  <si>
    <t>1.22</t>
  </si>
  <si>
    <t>SUMINISTRO E INSTALACIÓN DE SALIDA EN PLATAFORMAS, RAMPAS y ESCALERAS. INCLUYE 7,2 M DE TUBERIA EMT 3/4",  CAJA PARA EXTERIOR 15X15X10 CON TAPA, 6 CONECTORES TIPO RESORTE, 7,2M DE CABLE 3X10 HFFRLS Y ALAMBRE DESNUDO No 12, 0,6M DE CABLE ENCAUCHETADO 3X12 HFFRLS,  5M DE VARILLA ROSCADA 5/8, 7,2M DE RIEL CHANEL PERFORADO, 9 GRAPAS TIPO UNISTRUT 3/4, 0,5M DE TUBERIA DE 2" EMT, 1 TERMINAL 2" EMT,  6 PLATINAS EN L GALVANIZADAS,  ACCESORIOS DE FIJACIÓN. INCLUYE MANLIFT.</t>
  </si>
  <si>
    <t>1.23</t>
  </si>
  <si>
    <t>SUMINISTRO E INSTALACIÓN DE SALIDA ELÉCTRICA EN PARED, TECHO O COLUMNA EN 7m DE TUBERIA EMT 3/4"  PARA LUMINARIAS EN TECHO, INCLUYE CAJA 2400 TIPO RAWELT, CONECTORES TIPO RESORTE, 7,5m DE CABLE 3X12  HFFRLS, PRENSAESTOPA Y ACCESORIOS DE FIJACIÓN. INCLUYE TORRE ANDAMIO CERTIFICADO.</t>
  </si>
  <si>
    <t>1.24</t>
  </si>
  <si>
    <t>SUMINISTRO E INSTALACIÓN DE SALIDA ELÉCTRICA EN PARED, TECHO O COLUMNA EN 7m DE TUBERIA EMT 3/4"  PARA LUMINARIAS EN TECHO, INCLUYE CAJA 2400 TIPO RAWELT, CONECTORES TIPO RESORTE, 7,5m DE CABLE 3X10  HFFRLS TAPA, PRENSAESTOPA Y ACCESORIOS DE FIJACIÓN. INCLUYE TORRE ANDAMIO CERTIFICADO.</t>
  </si>
  <si>
    <t>1.25</t>
  </si>
  <si>
    <t>SUMINISTRO E INSTALACIÓN DE SALIDA ELÉCTRICA EN PARED, TECHO O COLUMNA EN 7m DE TUBERIA EMT 3/4"  PARA LUMINARIAS EN TECHO, INCLUYE CAJA 2400 TIPO RAWELT, CONECTORES TIPO RESORTE, 7,5m DE CABLE 3X10  HFFRLS TAPA, PRENSAESTOPA Y ACCESORIOS DE FIJACIÓN. INCLUYE MANLIFT.</t>
  </si>
  <si>
    <t>1.26</t>
  </si>
  <si>
    <t>SUMINISTRO E INSTALACIÓN DE LUMINARIA COMPACTA DE HERMETICA DE EMERGENCIA, IP65, TIEMPO DE OPERACIÓN &gt;90 MINUTOS, TIEMPO DE CARGA 24 HORAS, 110v-240V, 3W, 115LM, IRC&gt;80, 35,1CM X 11,7 CM X 7,83 CM, GARANTÍA DE 2 AÑOS.. INCLUYE TORRE ANDAMIO CERTIFICADO.</t>
  </si>
  <si>
    <t>1.27</t>
  </si>
  <si>
    <t>SUMINISTRO E INSTALACIÓN DE LUMINARIA COMPACTA DE HERMETICA DE EMERGENCIA, IP65, TIEMPO DE OPERACIÓN &gt;90 MINUTOS, TIEMPO DE CARGA 24 HORAS, 110v-240V, 3W, 115LM, IRC&gt;80, 35,1CM X 11,7 CM X 7,83 CM, GARANTÍA DE 2 AÑOS.. INCLUYE MANLIFT.</t>
  </si>
  <si>
    <t>1.28</t>
  </si>
  <si>
    <t>SUMINISTRO E INSTALACIÓN DE LUMINARIA TIPO AVISO DE DE EMERGENCIA EN LED CON AUTONOMIA DE 90 MIN, GARANTÍA DE 2 AÑOS. INCLUYE TORRE ANDAMIO CERTIFICADO.</t>
  </si>
  <si>
    <t>1.29</t>
  </si>
  <si>
    <t>SUMINISTRO E INSTALACION DE SALIDA ELECTRICA PARA LUMINARIA EN 7,2 m DE TUBERIA EMT 3/4"  PARA LUMINARIAS A DOBLE ALTURA Y PERIMETRO, INCLUYE CAJA 2400, CONECTORES TIPO RESORTE, 7,2m DE CABLE 3x10 HFFRLS, TAPA, PRENSAESTOPA Y ACCESORIOS DE FIJACION. INCLUYE TORRE ANDAMIO CERTIFICADO.</t>
  </si>
  <si>
    <t>SUMINISTRO E INSTALACION DE SALIDA ELECTRICA PARA LUMINARIA EN 7,2 m DE TUBERIA EMT 3/4"  PARA LUMINARIAS A DOBLE ALTURA Y PERIMETRO, INCLUYE CAJA 2400, CONECTORES TIPO RESORTE, 7,2m DE CABLE 3x10 HFFRLS, TAPA, PRENSAESTOPA Y ACCESORIOS DE FIJACION. INCLUYE MANLIFT.</t>
  </si>
  <si>
    <t>CONTROL ILUMINACIÓN RGB</t>
  </si>
  <si>
    <t>2.3</t>
  </si>
  <si>
    <t>2.4</t>
  </si>
  <si>
    <t>SUMINISTRO E INSTALACIÓN  DE CABLE DE SEÑAL BALANCEADO - DMX - 3 HILOS.  PARA ALIMENTAR FACHADA PRINCIPAL, TUNELES, FACHADA SECUNDARIA. INCLUYE ACCESORIOS DE FIJACIÓN. INCLUYE TORRE ANDAMIO CERTIFICADO.</t>
  </si>
  <si>
    <t>2.5</t>
  </si>
  <si>
    <t>2.6</t>
  </si>
  <si>
    <t>2.7</t>
  </si>
  <si>
    <t>2.8</t>
  </si>
  <si>
    <t>SUMINISTRO E INSTALACION DE (PARA EL CONTROL DE L13) FUENTE DE ALIMENTACIÓN CONSTANTE NO DIMM, BARRA DIN 120W - VIN= 88-264VAC/DC 47/63Hz Vout = 48V-55V IMAX = 25A DIMENSIONES: 40x114x125 DIMENSIONES (mm): 114x40x125 PESO (kg): 036  + CAJA PARA FUENTES DE ALIMENTACIÓN IP67 - DIMENSIONES, 140x230x95h (6PG). INCLUYE PRENSAESTOPA Y ACCESORIOS DE FIJACION. INCLUYE TORRE ANDAMIO CERTIFICADO.</t>
  </si>
  <si>
    <t>2.9</t>
  </si>
  <si>
    <t>SUMINISTRO E INSTALACION DE (PARA EL CONTROL PRINCIPAL) CABLE FIBRA OPTICA 6 HILOS MULTIMODOS. OM3. LSZH. INCLUYE PRENSAESTOPA Y ACCESORIOS DE FIJACION. INCLUYE TORRE ANDAMIO CERTIFICADO.</t>
  </si>
  <si>
    <t>2.10</t>
  </si>
  <si>
    <t>UND</t>
  </si>
  <si>
    <t>2.11</t>
  </si>
  <si>
    <t>2.12</t>
  </si>
  <si>
    <t>2.13</t>
  </si>
  <si>
    <t>2.14</t>
  </si>
  <si>
    <t>SUMINISTRO E INSTALACION DE (PARA EL CONTROL PRINCIPAL) DE GABINETE COLD ROLLED 80cmx60cmx30cm.. INCLUYE  RIELES VERTICALES, HORIZONTALES, VENTILADOR CON FILTRO (115V). INCLUYE PRENSAESTOPA Y ACCESORIOS DE FIJACION.</t>
  </si>
  <si>
    <t>2.15</t>
  </si>
  <si>
    <t>2.16</t>
  </si>
  <si>
    <t>SUMINISTRO E INSTALACION DE (PARA EL CONTROL PRINCIPAL) DE UPS 750VA DE SOBREPONER (REGULADA). INCLUYE PRENSAESTOPA Y ACCESORIOS DE FIJACION.</t>
  </si>
  <si>
    <t>2.17</t>
  </si>
  <si>
    <t>SUMINISTRO E INSTALACION DE (PARA EL CONTROL PRINCIPAL) DE TRANSCIEVER MULTIMODO SC 100. INCLUYE CAJA GALVANIZADA 2400. TIPO RAWLET SALIDAS 3/4". INCLUYE PRENSAESTOPA Y ACCESORIOS DE FIJACION.</t>
  </si>
  <si>
    <t>2.18</t>
  </si>
  <si>
    <t>SUMINISTRO E INSTALACIÓN  DE CABLE PG13,5 DE 4 HILOS..  (PARA CONTROL RGB DE LUMINARIAS DEL TUNEL). INCLUYE ACCESORIOS DE FIJACIÓN. INCLUYE TORRE ANDAMIO CERTIFICADO.</t>
  </si>
  <si>
    <t>2.19</t>
  </si>
  <si>
    <t>SUMINISTRO E INSTALACIÓN  DE CABLE ENCAUCHETADO 2X16 AWG.  (PARA CONTROL RGB DE LUMINARIAS DEL TUNEL). INCLUYE ACCESORIOS DE FIJACIÓN. INCLUYE TORRE ANDAMIO CERTIFICADO.</t>
  </si>
  <si>
    <t>SUMINISTRO E INSTALACIÓN DE CAJA DE PASO METÁLICA DE 30X30X15 CON PUERTA Y CHAPA. + 12 BORNERA DE CONEXIÓN. PARA EL CABLEADO 2X16 (PARA CONTROL RGB DE LUMINARIAS DEL TUNEL) INCLUYE ACCESORIOS DE FIJACIÓN. INCLUYE TORRE ANDAMIO CERTIFICADO.</t>
  </si>
  <si>
    <t>SUMINISTRO E INSTALACIÓN  DE CABLE HEMBRA Y MACHO PARA LEDS MONOCROMÁTICOS IP68 CON CONTRATUERCA ANTIDESPRENDIMIENTO - L=115 - COLOR NEGRO..  INCLUYE ACCESORIOS DE FIJACIÓN. INCLUYE TORRE ANDAMIO CERTIFICADO.</t>
  </si>
  <si>
    <t>CONTROL DE ILUMINACIÓN GENERAL MONOCROMÁTICO</t>
  </si>
  <si>
    <t>SUMINISTRO E INSTALACIÓN DE RELÉ LATCHING, 1 POLO DIMERIZACIÓN 0-10 VDC 20 AMP @24/277 VAC.</t>
  </si>
  <si>
    <t>SUMINISTRO E INSTALACIÓN DE MODULO DE COMANDO , CON FUENTE DE 70W EN PROCESADOR PRINCIPAL,  CONTROL DE LA TOTALIDAD DEL SISTEMA DEL TABLERO, POSEE COMUNICACIÓN MEDIANTE LUMACAN, TIEMPO DE EJECUCIÓN DE 7 HORAS CON CARGA, RELOJ ASTRONÓMICO, CON INDEPENDENCIA DEL HDU, INCLUYE MEMORIA NO VOLÁTIL Y TARJETA MICRO SD PARA PROTECCIÓN DE PROGRAMACION DURANTE APAGONES, CONECTIVIDAD ETHERNET NATIVA PARA CADA COMANDO DEL MODULO REQUIERE UN INTERRUPTOR PARA ETHERNET, INCLUYE TODOS SUS ACCESORIOS.</t>
  </si>
  <si>
    <t>SUMINISTRO E INSTALACIÓN DE BOTONERA DIGITAL GM LC 3 8 BOTONES INCLUYE TAPA, BLANCA.</t>
  </si>
  <si>
    <t>3.9</t>
  </si>
  <si>
    <t>SUMINISTRO E INSTALACIÓN DE PLACA DECORATIVA PARA PANTALLA TACTIL.</t>
  </si>
  <si>
    <t>3.10</t>
  </si>
  <si>
    <t>3.11</t>
  </si>
  <si>
    <t>3.12</t>
  </si>
  <si>
    <t>SUMINISTRO E INSTALACIÓN  DE CABLE ENCAUCHETADO 2X18 AWG.  PARA ATENUACIÓN DE LAS LUMINARIAS. INCLUYE ACCESORIOS DE FIJACIÓN. INCLUYE TORRE ANDAMIO CERTIFICADO.</t>
  </si>
  <si>
    <t>3.13</t>
  </si>
  <si>
    <t>SUMINISTRO E INSTALACIÓN DE BOTONERA DIGITAL GM LC 3 2 BOTONES INCLUYE TAPA, BLANCA.</t>
  </si>
  <si>
    <t>4.5</t>
  </si>
  <si>
    <t>SUMINISTRO E INSTALACIÓN  DE TABLERO TRIFASICO DE 42 CIRCUITOS CON ESPACIO PARA TOTALIZADOR Y CON TAPA. INCLUYE ACCESORIOS DE FIJACIÓN.</t>
  </si>
  <si>
    <t>4.6</t>
  </si>
  <si>
    <t>SUMINISTRO E INSTALACIÓN  DE BREACKER INDUSTRIAL 30A - TRIFASICO. INCLUYE ACCESORIOS DE FIJACIÓN.</t>
  </si>
  <si>
    <t>4.7</t>
  </si>
  <si>
    <t>SUMINISTRO E INSTALACIÓN  DE BREAKER BIFASICO ENCHUFABLE DE 30A. INCLUYE ACCESORIOS DE FIJACIÓN.</t>
  </si>
  <si>
    <t>4.8</t>
  </si>
  <si>
    <t>4.9</t>
  </si>
  <si>
    <t>4.10</t>
  </si>
  <si>
    <t>4.11</t>
  </si>
  <si>
    <t>4.12</t>
  </si>
  <si>
    <t>4.13</t>
  </si>
  <si>
    <t>ACOMPAÑAMIENTO Y ASESORÍA TÉCNICA PARA INSTALACIÓN DE SISTEMA RGB CONTROLADO POR SISTEMA DMX A. VISITA PREVIA Y LEVANTAMIENTO DE ESQUEMA DE CONEXIÓN B. VISTA INICIO DE OBRA C. VISTA 30% AVANCE DE OBRA Y LEVANTAMIENTO DE INFORME D. 50% AVANCE DE OBRA Y LEVANTAMIENTO DE INFORME E. AVANCE DE OBRA 70% Y LEVANTAMIENTO DE INFORMEF. 90% AVANCE DE OBRA Y LEVANTAMIENTO DE INFORME G. 100% TERMINACIÓN DE INSTALACIÓN Y PUESTA A PUNTO Y PROGRAMACIÓN DE EQUIPOS Y ALQUILER DEL SOFTWARE DE PROGRAMACIÓN.</t>
  </si>
  <si>
    <t>INSPECCIÓN RETIE USO FINAL REMODELACIÓN ILUMINACIÓN INTERNA PLATAFORMAS PORTAL DE TRANSMILENIO EL DORADO CON UN ÁREA TOTAL APROXIMADA DE 5000M2 APROXIMADAMENTE, INCLUYE REVISIÓN DESDE TABLERO ELÉCTRICO EXISTENTE HASTA SALIDAS DE ILUMINACIÓN DEL TABLERO TILC-N Y TILC - S, INCLUYE ILUMINACIÓN PLATAFORMA NORTE, PLATAFORMA CENTRAL COSTADO OCCIDENTAL, PLATAFORMA SUR Y PLATAFORMA CENTRAL COSTADO ORIENTAL, Y SISTEMA PUESTO A TIERRA.</t>
  </si>
  <si>
    <t>INSPECCIÓN RETILAP REMODELACIÓN ILUMINACIÓN INTERNA PLATAFORMAS PORTAL DE TRANSMILENIO EL DORADO CON UN ÁREA TOTAL APROXIMADA DE 5000m2 APROXIMADAMENTE, INCLUYE ILUMINACIÓN PLATAFORMA NORTE, PLATAFORMA CENTRAL COSTADO OCCIDENTAL, PLATAFORMA SUR Y PLATAFORMA CENTRAL COSTADO ORIENTAL.</t>
  </si>
  <si>
    <t>MANIOBRA DE MEDICIÓN DE AISLAMIENTO DE ACOMETIDAS Y TIERRA POR INGENIERO CAPACITADO Y CON EQUIPOS CORRESPONDIENTES PARA VERIFICACIÓN DE CABLEADO EXISTENTE, INCLUYE PERSONAL TÉCNICO Y ESCALERA.</t>
  </si>
  <si>
    <t>PRECIO UNITARIO OBTENIDO POR LA ENTIDAD EN EL ESTUDIO DE MERCADO / PRECIO UNITARIO MAXIMO A OFERTAR
(No incluye IVA)</t>
  </si>
  <si>
    <t>PRECIO UNITARIO 
VALOR PROPUESTO
(No incluye IVA)</t>
  </si>
  <si>
    <t>2.20</t>
  </si>
  <si>
    <t>SUMINISTRO E INSTALACIÓN DE SALIDA EN PLATAFORMAS, RAMPAS y ESCALERAS. INCLUYE 7,2 M DE TUBERIA EMT 3/4",  CAJA PARA EXTERIOR 15X15X10 CON TAPA, 6 CONECTORES TIPO RESORTE, 7,2M DE CABLE 2X12 HFFRLS Y ALAMBRE DESNUDO No 12, 0,6M DE CABLE ENCAUCHETADO 3X12 HFFRLS,  5M DE VARILLA ROSCADA 5/8, 7,2M DE RIEL CHANEL PERFORADO, 9 GRAPAS TIPO UNISTRUT 3/4, 0,5M DE TUBERIA DE 2" EMT, 1 TERMINAL 2" EMT,  6 PLATINAS EN L GALVANIZADAS,  ACCESORIOS DE FIJACIÓN. INCLUYE TORRE ANDAMIO CERTIFICADO.</t>
  </si>
  <si>
    <t>SUMINISTRO E INSTALACIÓN DE SALIDA EN PLATAFORMAS, RAMPAS y ESCALERAS. INCLUYE 7,2 M DE TUBERIA EMT 3/4",  CAJA PARA EXTERIOR 15X15X10 CON TAPA, 6 CONECTORES TIPO RESORTE, 7,2M DE CABLE 3X10 HFFRLS Y ALAMBRE DESNUDO No 12, 0,6M DE CABLE ENCAUCHETADO 3X12 HFFRLS,  5M DE VARILLA ROSCADA 5/8, 7,2M DE RIEL CHANEL PERFORADO, 9 GRAPAS TIPO UNISTRUT 3/4, 0,5M DE TUBERIA DE 2" EMT, 1 TERMINAL 2" EMT,  6 PLATINAS EN L GALVANIZADAS,  ACCESORIOS DE FIJACIÓN. INCLUYE TORRE ANDAMIO CERTIFICADO.</t>
  </si>
  <si>
    <t>SUMINISTRO E INSTALACIÓN DE FUENTE DE TENSIÓN CONSTANTE (PARA ALIMENTAR L07 EN FACHADA PRINCIPAL) BARRA DIN 480W - VIN= 90-264VAC/DC 47/63Hz Vout = 48V-55V IMAX = 10A DIMENSIONES (mm): 114x86x125. INCLUYE TORRE ANDAMIO CERTIFICADO.</t>
  </si>
  <si>
    <t>SUMINISTRO E INSTALACIÓN DE CONECTOR DE 5 POLOS IP68  (PARA ALIMENTAR L07 EN FACHADA PRINCIPAL). INCLUYE TORRE ANDAMIO CERTIFICADO.</t>
  </si>
  <si>
    <t>SUMINISTRO E INSTALACION DE  (PARA EL CONTROL PRINCIPAL) INTERFAZ/ENGINE DMX/RDM. SE PUEDE UTILIZAR EN MODALIDAD INDEPENDIENTE PARA REPRODUCIR Y REPETIR ESCENARIOS LUMINOSOS YA CARGADOS Y PROGRAMADOS MEDIANTE UN ORDENADOR CON LA SUITE DE SOFTWARE DE E:CUE, EL BUTLER XT2 TAMBIÉN SE UTILIZA COMO DISPOSITIVO DMX/RDM CONTROLADO POR OTRA E:CUE ENGINE, EN MODALIDAD INDEPENDIENTE E INSTALADO SOBRE GUÍA DIN EL BUTLER XT2 CONTROLA HASTA 1024 CANALES DMX/RDM, ES POSIBLE CONTROLAR HASTA 65,536 CANALES DMX/RDM INCORPORANDO VARIOS BUTLER XT2  + TECLADO DE CRISTAL "GLASS TOUCH T6R" - ENTRADA: 24 Vcc 18 mA (POR E:BUS)  + FUENTE DE TENSIÓN CONSTANTE NON DIMM, BARRA DIN 72W - VIN= 220-240VAC 50/60Hz Vout = 24V IMAX = 3A DIMENSIONES: 70x68x94  + INTERFAZ/ENGINE “BUTLER S2” (1024 CANALES DMX/RDM) 6 W + ALIMENTADOR DE 12 W PARA BUTLER S2 - ENTRADA: 100 - 240 Vca 50/60 Hz 05 A - SALIDA: 12 Vcc 1000 Ma. INCLUYE ACCESORIOS DE FIJACION.</t>
  </si>
  <si>
    <t>SUMINISTRO E INSTALACION DE (PARA EL CONTROL PRINCIPAL) DE PATCH CORD LC/SC DE FIBRA ÓPTICA. MULTIMODO OM3 - L=3MTS. INCLUYE PRENSAESTOPA Y ACCESORIOS DE FIJACION.</t>
  </si>
  <si>
    <t>SUMINISTRO E INSTALACION DE (PARA EL CONTROL PRINCIPAL) DE PATCH CORD COBRE CATEGORÍA 6 L=1m.. INCLUYE PRENSAESTOPA Y ACCESORIOS DE FIJACION.</t>
  </si>
  <si>
    <t>SUMINISTRO E INSTALACION DE (PARA EL CONTROL PRINCIPAL) DE BANDEJA PORTA EMPALMES ODF - 12 PUERTOS - 6 HILOS. INCLUYE PRENSAESTOPA Y ACCESORIOS DE FIJACION.</t>
  </si>
  <si>
    <t>SUMINISTRO E INSTALACION DE (PARA EL CONTROL PRINCIPAL) DE ACOPLE DE FIBRA OPTICA DUPLEX LC. INCLUYE PRENSAESTOPA Y ACCESORIOS DE FIJACION.</t>
  </si>
  <si>
    <t>SUMINISTRO E INSTALACION DE  (PARA EL CONTROL PRINCIPAL) DE SALIDA PARA TOMA ELÉCTRICA REGULADA EN CAJA TIPO RAWELT 2400, INCLUYE 6 METROS DE CORAZA 3/4 LIQUID, ACCESORIOS DE CORAZA, TOMA DOBLE, CONECTORES TIPO RESORTE, 6,5 METROS DE CABLE 3X12 HFFRLS, TAPA, PRENSAESTOPA Y ACCESORIOS DE FIJACIÓN.</t>
  </si>
  <si>
    <t>SUMINISTRO E INSTALACIÓN  DE SWITCH 8 PUERTOS.  INCLUYE ACCESORIOS DE FIJACIÓN.</t>
  </si>
  <si>
    <t>SUMINISTRO E INSTALACIÓN DE MODULO CIEGO PARA LLENADO DE ESPACIOS EN EL PANEL DE INSERCIÓN.</t>
  </si>
  <si>
    <t xml:space="preserve">SUMINISTRO E INSTALACIÓN DE PANEL DE INSERCIÓN GM, 16 RELÉS, MODULOS, VACIO, P GABINETES DE 16, 32 Y 48 RELÉS NO INCLUYE RELÉS. </t>
  </si>
  <si>
    <t>SUMINISTRO E INSTALACIÓN DE PANTALLA TÁCTIL 7".. INCLUYE CAJA DE INCRUSTAR PARA PANTALLA TÁCTIL 7". Y FUENTE PARA PANTALLA TÁCTIL 7" 24VDC 1AMP 30W MONTAJE EN RIEL DIN.</t>
  </si>
  <si>
    <t>SUMINISTRO E INSTALACIÓN DE SENSOR DE OCUPACION DE TECHO HB IR 360° 9 M RADIO 240/480V 2 FASES 60 Hz.. INCLUYE QUINCALLERIA METALICA (ELEMENTOS DE FIJACIÓN Y CONEXIÓN, TAPAS). INCLUYE TORRE ANDAMIO CERTIFICADO.</t>
  </si>
  <si>
    <t>SUMINISTRO E INSTALACIÓN DE TUBERIA METALICA EMT 1" PARA ALIMENTADORES ELECTRICOS, CONTROL DE ILUMINACIÓN Y EMERGENCIA. INCLUYE ELEMENTOS DE UNION Y FIJACIÓN. INCLUYE TORRE ANDAMIO CERTIFICADO.</t>
  </si>
  <si>
    <t>SUBTOTAL AJUSTES ESTIMADOS POR CAMBIO DE VIGENCIA PARA ACTIVIDADES ILUMINACIÓN</t>
  </si>
  <si>
    <t>FORMATO No. 2</t>
  </si>
  <si>
    <t>Manifiesto que he leído y comprendo completamente el pliego de condiciones del proceso de selección TMSA-LP-09-2022 (sus formatos, formularios, anexos, estudios previos) que tiene por objeto: “Realizar la actualización tecnológica del sistema de iluminación del Portal Eldorado incluido el suministro, instalación y puesta en funcionamiento de dispositivos de iluminación tipo LED y un sistema automatizado de control de iluminación, de acuerdo con las especificaciones fijadas por la Entidad” y procedo a presentar los valores unitarios que hacen parte de la propuesta económica:</t>
  </si>
  <si>
    <t>NOTA 3: EL OFERENTE PODRÁ DILIGENCIAR EL VALOR A OFERTAR PARA AJUSTES ESTIMADOS POR CAMBIO DE VIGENCIA, EN EL ESPACIO DESTINADO PARA ELLO Y TENIENDO EN CUENTA LO SEÑALADO EN EL NUMERAL 3.1.1. FACTOR ECONÓMICO PUNTAJE (MÁXIMO 70 PUNTOS) del Pliego de Condiciones Definitivo</t>
  </si>
  <si>
    <t>SUMINISTRO E INSTALACIÓN DE CONECTOR IP68  (PARA ALIMENTAR L07 EN FACHADA PRINCIPAL) DE 5 POLOS EN Y - PARA LA CONEXIÓN ENTRE EL CABLE DE SEÑAL DMX   Y EL CABLE DE ALIMENTACIÓN + BASE DE CIERRE PARA CONECTORES + RESISTENCIA DE TERMINACIÓN DE 120ohm. INCLUYE TORRE ANDAMIO CERTIFICADO.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</si>
</sst>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2" formatCode="_-&quot;$&quot;\ * #,##0_-;\-&quot;$&quot;\ * #,##0_-;_-&quot;$&quot;\ *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 #,##0.00_);_(* \(#,##0.00\);_(* &quot;-&quot;??_);_(@_)"/>
    <numFmt numFmtId="168" formatCode="_-* #,##0.00\ &quot;€&quot;_-;\-* #,##0.00\ &quot;€&quot;_-;_-* &quot;-&quot;??\ &quot;€&quot;_-;_-@_-"/>
    <numFmt numFmtId="169" formatCode="_-* #,##0.00\ _€_-;\-* #,##0.00\ _€_-;_-* &quot;-&quot;??\ _€_-;_-@_-"/>
    <numFmt numFmtId="170" formatCode="&quot;$&quot;\ #,##0.0"/>
    <numFmt numFmtId="171" formatCode="#,##0.0"/>
    <numFmt numFmtId="172" formatCode="_ * #,##0.00_ ;_ * \-#,##0.00_ ;_ * &quot;-&quot;??_ ;_ @_ "/>
    <numFmt numFmtId="173" formatCode="&quot;$&quot;\ #,##0.0_);\(&quot;$&quot;\ #,##0.0\)"/>
    <numFmt numFmtId="174" formatCode="_-* #,##0.00\ &quot;Pta&quot;_-;\-* #,##0.00\ &quot;Pta&quot;_-;_-* &quot;-&quot;??\ &quot;Pta&quot;_-;_-@_-"/>
    <numFmt numFmtId="175" formatCode="_(&quot;$&quot;\ #,##0.0_);_(&quot;$&quot;\ \(#,##0.0\);_(&quot;$&quot;\ &quot;-&quot;??_);_(@_)"/>
    <numFmt numFmtId="176" formatCode="_ &quot;$&quot;\ * #,##0.00_ ;_ &quot;$&quot;\ * \-#,##0.00_ ;_ &quot;$&quot;\ * &quot;-&quot;??_ ;_ @_ "/>
    <numFmt numFmtId="177" formatCode="_ &quot;$&quot;\ * #,##0_ ;_ &quot;$&quot;\ * \-#,##0_ ;_ &quot;$&quot;\ * &quot;-&quot;_ ;_ @_ "/>
    <numFmt numFmtId="178" formatCode="_-* #,##0.00\ &quot;Pts&quot;_-;\-* #,##0.00\ &quot;Pts&quot;_-;_-* &quot;-&quot;??\ &quot;Pts&quot;_-;_-@_-"/>
    <numFmt numFmtId="179" formatCode="_(&quot;$&quot;\ #,##0_);_(&quot;$&quot;\ \(#,##0\);_(&quot;$&quot;\ &quot;-&quot;??_);_(@_)"/>
    <numFmt numFmtId="180" formatCode="#,##0.000000000000000"/>
  </numFmts>
  <fonts count="23" x14ac:knownFonts="1">
    <font>
      <sz val="11"/>
      <color theme="1"/>
      <name val="Calibri"/>
      <family val="2"/>
      <scheme val="minor"/>
    </font>
    <font>
      <sz val="11"/>
      <color theme="1"/>
      <name val="Calibri"/>
      <family val="2"/>
      <scheme val="minor"/>
    </font>
    <font>
      <sz val="10"/>
      <color rgb="FF000000"/>
      <name val="Times New Roman"/>
      <family val="1"/>
    </font>
    <font>
      <b/>
      <sz val="8"/>
      <name val="Arial"/>
      <family val="2"/>
    </font>
    <font>
      <b/>
      <sz val="9"/>
      <color theme="1"/>
      <name val="Arial"/>
      <family val="2"/>
    </font>
    <font>
      <sz val="11"/>
      <color theme="1"/>
      <name val="Arial"/>
      <family val="2"/>
    </font>
    <font>
      <sz val="10"/>
      <name val="Arial"/>
      <family val="2"/>
    </font>
    <font>
      <b/>
      <sz val="11"/>
      <color theme="1"/>
      <name val="Arial"/>
      <family val="2"/>
    </font>
    <font>
      <b/>
      <sz val="10"/>
      <name val="Arial"/>
      <family val="2"/>
    </font>
    <font>
      <sz val="9"/>
      <name val="Arial"/>
      <family val="2"/>
    </font>
    <font>
      <u/>
      <sz val="10"/>
      <color indexed="12"/>
      <name val="Arial"/>
      <family val="2"/>
    </font>
    <font>
      <sz val="10"/>
      <color theme="1"/>
      <name val="Arial"/>
      <family val="2"/>
    </font>
    <font>
      <sz val="10"/>
      <color indexed="8"/>
      <name val="MS Sans Serif"/>
      <family val="2"/>
    </font>
    <font>
      <u/>
      <sz val="11"/>
      <color theme="11"/>
      <name val="Calibri"/>
      <family val="2"/>
      <scheme val="minor"/>
    </font>
    <font>
      <sz val="9"/>
      <color theme="1"/>
      <name val="Arial"/>
      <family val="2"/>
    </font>
    <font>
      <sz val="10"/>
      <name val="Arial"/>
      <family val="2"/>
    </font>
    <font>
      <b/>
      <sz val="12"/>
      <color theme="1"/>
      <name val="Arial"/>
      <family val="2"/>
    </font>
    <font>
      <sz val="8"/>
      <name val="Calibri"/>
      <family val="2"/>
      <scheme val="minor"/>
    </font>
    <font>
      <u/>
      <sz val="11"/>
      <color theme="10"/>
      <name val="Calibri"/>
      <family val="2"/>
      <scheme val="minor"/>
    </font>
    <font>
      <b/>
      <sz val="11"/>
      <color rgb="FFFF0000"/>
      <name val="Arial"/>
      <family val="2"/>
    </font>
    <font>
      <sz val="12"/>
      <color rgb="FFFF0000"/>
      <name val="Arial"/>
      <family val="2"/>
    </font>
    <font>
      <sz val="11"/>
      <name val="Calibri"/>
      <family val="2"/>
    </font>
    <font>
      <b/>
      <sz val="9"/>
      <name val="Arial"/>
      <family val="2"/>
    </font>
  </fonts>
  <fills count="6">
    <fill>
      <patternFill patternType="none"/>
    </fill>
    <fill>
      <patternFill patternType="gray125"/>
    </fill>
    <fill>
      <patternFill patternType="solid">
        <fgColor theme="3" tint="0.79998168889431442"/>
        <bgColor indexed="64"/>
      </patternFill>
    </fill>
    <fill>
      <patternFill patternType="solid">
        <fgColor rgb="FF00B0F0"/>
        <bgColor indexed="64"/>
      </patternFill>
    </fill>
    <fill>
      <patternFill patternType="solid">
        <fgColor rgb="FFCCECFF"/>
        <bgColor indexed="64"/>
      </patternFill>
    </fill>
    <fill>
      <patternFill patternType="solid">
        <fgColor rgb="FFBFBFBF"/>
        <bgColor rgb="FF000000"/>
      </patternFill>
    </fill>
  </fills>
  <borders count="39">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top style="medium">
        <color auto="1"/>
      </top>
      <bottom style="medium">
        <color auto="1"/>
      </bottom>
      <diagonal/>
    </border>
    <border>
      <left style="medium">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medium">
        <color auto="1"/>
      </top>
      <bottom style="thin">
        <color auto="1"/>
      </bottom>
      <diagonal/>
    </border>
    <border>
      <left style="thin">
        <color auto="1"/>
      </left>
      <right/>
      <top style="medium">
        <color auto="1"/>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indexed="64"/>
      </left>
      <right style="thin">
        <color auto="1"/>
      </right>
      <top style="thin">
        <color indexed="64"/>
      </top>
      <bottom/>
      <diagonal/>
    </border>
    <border>
      <left style="thin">
        <color indexed="64"/>
      </left>
      <right/>
      <top style="thin">
        <color indexed="64"/>
      </top>
      <bottom style="thin">
        <color auto="1"/>
      </bottom>
      <diagonal/>
    </border>
    <border>
      <left style="medium">
        <color indexed="64"/>
      </left>
      <right style="thin">
        <color auto="1"/>
      </right>
      <top style="thin">
        <color indexed="64"/>
      </top>
      <bottom style="medium">
        <color auto="1"/>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auto="1"/>
      </left>
      <right style="medium">
        <color auto="1"/>
      </right>
      <top style="thin">
        <color auto="1"/>
      </top>
      <bottom/>
      <diagonal/>
    </border>
  </borders>
  <cellStyleXfs count="146">
    <xf numFmtId="0" fontId="0" fillId="0" borderId="0"/>
    <xf numFmtId="169" fontId="1" fillId="0" borderId="0" applyFont="0" applyFill="0" applyBorder="0" applyAlignment="0" applyProtection="0"/>
    <xf numFmtId="9" fontId="1" fillId="0" borderId="0" applyFont="0" applyFill="0" applyBorder="0" applyAlignment="0" applyProtection="0"/>
    <xf numFmtId="0" fontId="2" fillId="0" borderId="0"/>
    <xf numFmtId="165"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165" fontId="6" fillId="0" borderId="0" applyFont="0" applyFill="0" applyBorder="0" applyAlignment="0" applyProtection="0"/>
    <xf numFmtId="0" fontId="10" fillId="0" borderId="0" applyNumberFormat="0" applyFill="0" applyBorder="0" applyAlignment="0" applyProtection="0">
      <alignment vertical="top"/>
      <protection locked="0"/>
    </xf>
    <xf numFmtId="167" fontId="1" fillId="0" borderId="0" applyFont="0" applyFill="0" applyBorder="0" applyAlignment="0" applyProtection="0"/>
    <xf numFmtId="0" fontId="6" fillId="0" borderId="0"/>
    <xf numFmtId="0" fontId="12" fillId="0" borderId="0"/>
    <xf numFmtId="0" fontId="6" fillId="0" borderId="0"/>
    <xf numFmtId="0" fontId="12" fillId="0" borderId="0"/>
    <xf numFmtId="9" fontId="6" fillId="0" borderId="0" applyFill="0" applyBorder="0" applyAlignment="0" applyProtection="0"/>
    <xf numFmtId="43" fontId="6"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67" fontId="6" fillId="0" borderId="0" applyFont="0" applyFill="0" applyBorder="0" applyAlignment="0" applyProtection="0"/>
    <xf numFmtId="164" fontId="1" fillId="0" borderId="0" applyFont="0" applyFill="0" applyBorder="0" applyAlignment="0" applyProtection="0"/>
    <xf numFmtId="9" fontId="6" fillId="0" borderId="0" applyFon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 fillId="0" borderId="0"/>
    <xf numFmtId="42" fontId="1" fillId="0" borderId="0" applyFont="0" applyFill="0" applyBorder="0" applyAlignment="0" applyProtection="0"/>
    <xf numFmtId="0" fontId="11" fillId="0" borderId="0"/>
    <xf numFmtId="44" fontId="11" fillId="0" borderId="0" applyFont="0" applyFill="0" applyBorder="0" applyAlignment="0" applyProtection="0"/>
    <xf numFmtId="0" fontId="1" fillId="0" borderId="0"/>
    <xf numFmtId="0" fontId="1" fillId="0" borderId="0"/>
    <xf numFmtId="0" fontId="6" fillId="0" borderId="0"/>
    <xf numFmtId="0" fontId="6" fillId="0" borderId="0"/>
    <xf numFmtId="176" fontId="6" fillId="0" borderId="0" applyFont="0" applyFill="0" applyBorder="0" applyAlignment="0" applyProtection="0"/>
    <xf numFmtId="43" fontId="15" fillId="0" borderId="0" applyFont="0" applyFill="0" applyBorder="0" applyAlignment="0" applyProtection="0"/>
    <xf numFmtId="0" fontId="6" fillId="0" borderId="0"/>
    <xf numFmtId="177" fontId="6" fillId="0" borderId="0" applyFont="0" applyFill="0" applyBorder="0" applyAlignment="0" applyProtection="0"/>
    <xf numFmtId="0" fontId="12" fillId="0" borderId="0"/>
    <xf numFmtId="178" fontId="6" fillId="0" borderId="0" applyFont="0" applyFill="0" applyBorder="0" applyAlignment="0" applyProtection="0"/>
    <xf numFmtId="165" fontId="15" fillId="0" borderId="0" applyFont="0" applyFill="0" applyBorder="0" applyAlignment="0" applyProtection="0"/>
    <xf numFmtId="0" fontId="15" fillId="0" borderId="0"/>
    <xf numFmtId="172" fontId="6" fillId="0" borderId="0" applyFont="0" applyFill="0" applyBorder="0" applyAlignment="0" applyProtection="0"/>
    <xf numFmtId="174" fontId="6" fillId="0" borderId="0" applyFont="0" applyFill="0" applyBorder="0" applyAlignment="0" applyProtection="0"/>
    <xf numFmtId="166" fontId="1" fillId="0" borderId="0" applyFont="0" applyFill="0" applyBorder="0" applyAlignment="0" applyProtection="0"/>
    <xf numFmtId="165" fontId="6" fillId="0" borderId="0" applyFont="0" applyFill="0" applyBorder="0" applyAlignment="0" applyProtection="0"/>
    <xf numFmtId="164" fontId="1" fillId="0" borderId="0" applyFont="0" applyFill="0" applyBorder="0" applyAlignment="0" applyProtection="0"/>
    <xf numFmtId="165" fontId="6" fillId="0" borderId="0" applyFont="0" applyFill="0" applyBorder="0" applyAlignment="0" applyProtection="0"/>
    <xf numFmtId="164" fontId="6" fillId="0" borderId="0" applyFont="0" applyFill="0" applyBorder="0" applyAlignment="0" applyProtection="0"/>
    <xf numFmtId="165" fontId="6" fillId="0" borderId="0" applyFont="0" applyFill="0" applyBorder="0" applyAlignment="0" applyProtection="0"/>
    <xf numFmtId="0" fontId="1" fillId="0" borderId="0"/>
    <xf numFmtId="165" fontId="1" fillId="0" borderId="0" applyFont="0" applyFill="0" applyBorder="0" applyAlignment="0" applyProtection="0"/>
    <xf numFmtId="164" fontId="1" fillId="0" borderId="0" applyFont="0" applyFill="0" applyBorder="0" applyAlignment="0" applyProtection="0"/>
    <xf numFmtId="165" fontId="6" fillId="0" borderId="0" applyFont="0" applyFill="0" applyBorder="0" applyAlignment="0" applyProtection="0"/>
    <xf numFmtId="171" fontId="6" fillId="0" borderId="0" applyFont="0" applyFill="0" applyBorder="0" applyAlignment="0" applyProtection="0"/>
    <xf numFmtId="172" fontId="6" fillId="0" borderId="0" applyFont="0" applyFill="0" applyBorder="0" applyAlignment="0" applyProtection="0"/>
    <xf numFmtId="0" fontId="1" fillId="0" borderId="0"/>
    <xf numFmtId="166"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0" fontId="1" fillId="0" borderId="0"/>
    <xf numFmtId="166" fontId="1" fillId="0" borderId="0" applyFont="0" applyFill="0" applyBorder="0" applyAlignment="0" applyProtection="0"/>
    <xf numFmtId="0" fontId="18" fillId="0" borderId="0" applyNumberFormat="0" applyFill="0" applyBorder="0" applyAlignment="0" applyProtection="0"/>
    <xf numFmtId="166"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42"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4"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12" fillId="0" borderId="0"/>
  </cellStyleXfs>
  <cellXfs count="124">
    <xf numFmtId="0" fontId="0" fillId="0" borderId="0" xfId="0"/>
    <xf numFmtId="0" fontId="6" fillId="0" borderId="0" xfId="10"/>
    <xf numFmtId="0" fontId="6" fillId="0" borderId="0" xfId="10" applyAlignment="1">
      <alignment vertical="center"/>
    </xf>
    <xf numFmtId="0" fontId="6" fillId="0" borderId="0" xfId="10" applyAlignment="1">
      <alignment horizontal="right" vertical="center"/>
    </xf>
    <xf numFmtId="0" fontId="14" fillId="0" borderId="16" xfId="99" applyFont="1" applyFill="1" applyBorder="1" applyAlignment="1">
      <alignment horizontal="justify" vertical="center" wrapText="1"/>
    </xf>
    <xf numFmtId="0" fontId="14" fillId="0" borderId="16" xfId="99" applyFont="1" applyFill="1" applyBorder="1" applyAlignment="1">
      <alignment horizontal="center" vertical="center"/>
    </xf>
    <xf numFmtId="0" fontId="6" fillId="0" borderId="0" xfId="10" applyAlignment="1">
      <alignment horizontal="center" vertical="center"/>
    </xf>
    <xf numFmtId="4" fontId="14" fillId="0" borderId="26" xfId="1" applyNumberFormat="1" applyFont="1" applyFill="1" applyBorder="1" applyAlignment="1">
      <alignment horizontal="right" vertical="center"/>
    </xf>
    <xf numFmtId="0" fontId="14" fillId="0" borderId="24" xfId="99" applyFont="1" applyFill="1" applyBorder="1" applyAlignment="1">
      <alignment horizontal="justify" vertical="center" wrapText="1"/>
    </xf>
    <xf numFmtId="0" fontId="14" fillId="0" borderId="24" xfId="99" applyFont="1" applyFill="1" applyBorder="1" applyAlignment="1">
      <alignment horizontal="center" vertical="center"/>
    </xf>
    <xf numFmtId="170" fontId="7" fillId="0" borderId="0" xfId="0" applyNumberFormat="1" applyFont="1" applyBorder="1" applyAlignment="1">
      <alignment horizontal="right" vertical="center"/>
    </xf>
    <xf numFmtId="0" fontId="7" fillId="0" borderId="0" xfId="0" applyFont="1" applyBorder="1" applyAlignment="1">
      <alignment horizontal="right" vertical="center" wrapText="1"/>
    </xf>
    <xf numFmtId="170" fontId="7" fillId="0" borderId="0" xfId="0" applyNumberFormat="1" applyFont="1" applyBorder="1" applyAlignment="1">
      <alignment horizontal="center" vertical="center"/>
    </xf>
    <xf numFmtId="0" fontId="6" fillId="0" borderId="0" xfId="10" applyAlignment="1">
      <alignment horizontal="right"/>
    </xf>
    <xf numFmtId="10" fontId="7" fillId="0" borderId="0" xfId="2" applyNumberFormat="1" applyFont="1" applyBorder="1" applyAlignment="1">
      <alignment horizontal="center" vertical="center"/>
    </xf>
    <xf numFmtId="0" fontId="6" fillId="0" borderId="0" xfId="10" applyBorder="1" applyAlignment="1">
      <alignment vertical="center"/>
    </xf>
    <xf numFmtId="175" fontId="9" fillId="0" borderId="0" xfId="100" applyNumberFormat="1" applyFont="1" applyFill="1" applyBorder="1" applyAlignment="1" applyProtection="1">
      <alignment horizontal="right" vertical="center" wrapText="1"/>
    </xf>
    <xf numFmtId="173" fontId="6" fillId="0" borderId="0" xfId="10" applyNumberFormat="1" applyBorder="1" applyAlignment="1">
      <alignment horizontal="right" vertical="center"/>
    </xf>
    <xf numFmtId="179" fontId="9" fillId="0" borderId="26" xfId="100" applyNumberFormat="1" applyFont="1" applyFill="1" applyBorder="1" applyAlignment="1" applyProtection="1">
      <alignment horizontal="right" vertical="center" wrapText="1"/>
    </xf>
    <xf numFmtId="9" fontId="6" fillId="0" borderId="0" xfId="2" applyFont="1"/>
    <xf numFmtId="0" fontId="6" fillId="0" borderId="15" xfId="10" applyFont="1" applyFill="1" applyBorder="1" applyAlignment="1">
      <alignment horizontal="center" vertical="center" wrapText="1"/>
    </xf>
    <xf numFmtId="0" fontId="6" fillId="0" borderId="29" xfId="10" applyFont="1" applyFill="1" applyBorder="1" applyAlignment="1">
      <alignment horizontal="center" vertical="center" wrapText="1"/>
    </xf>
    <xf numFmtId="0" fontId="14" fillId="0" borderId="28" xfId="99" applyFont="1" applyFill="1" applyBorder="1" applyAlignment="1">
      <alignment horizontal="center" vertical="center"/>
    </xf>
    <xf numFmtId="179" fontId="9" fillId="0" borderId="34" xfId="100" applyNumberFormat="1" applyFont="1" applyFill="1" applyBorder="1" applyAlignment="1" applyProtection="1">
      <alignment horizontal="right" vertical="center" wrapText="1"/>
    </xf>
    <xf numFmtId="179" fontId="9" fillId="0" borderId="25" xfId="100" applyNumberFormat="1" applyFont="1" applyFill="1" applyBorder="1" applyAlignment="1" applyProtection="1">
      <alignment horizontal="right" vertical="center" wrapText="1"/>
    </xf>
    <xf numFmtId="0" fontId="8" fillId="3" borderId="19" xfId="10" applyFont="1" applyFill="1" applyBorder="1" applyAlignment="1">
      <alignment horizontal="center" vertical="center"/>
    </xf>
    <xf numFmtId="0" fontId="8" fillId="3" borderId="20" xfId="10" applyFont="1" applyFill="1" applyBorder="1" applyAlignment="1">
      <alignment horizontal="center" vertical="center"/>
    </xf>
    <xf numFmtId="0" fontId="3" fillId="3" borderId="27" xfId="10" applyFont="1" applyFill="1" applyBorder="1" applyAlignment="1">
      <alignment horizontal="center" vertical="center" wrapText="1"/>
    </xf>
    <xf numFmtId="0" fontId="6" fillId="0" borderId="23" xfId="10" applyBorder="1" applyAlignment="1">
      <alignment horizontal="center" vertical="center"/>
    </xf>
    <xf numFmtId="4" fontId="14" fillId="0" borderId="25" xfId="1" applyNumberFormat="1" applyFont="1" applyFill="1" applyBorder="1" applyAlignment="1">
      <alignment horizontal="right" vertical="center"/>
    </xf>
    <xf numFmtId="0" fontId="14" fillId="0" borderId="28" xfId="99" applyFont="1" applyFill="1" applyBorder="1" applyAlignment="1">
      <alignment horizontal="justify" vertical="center" wrapText="1"/>
    </xf>
    <xf numFmtId="4" fontId="14" fillId="0" borderId="34" xfId="1" applyNumberFormat="1" applyFont="1" applyFill="1" applyBorder="1" applyAlignment="1">
      <alignment horizontal="right" vertical="center"/>
    </xf>
    <xf numFmtId="170" fontId="7" fillId="3" borderId="10" xfId="0" applyNumberFormat="1" applyFont="1" applyFill="1" applyBorder="1" applyAlignment="1">
      <alignment horizontal="center" vertical="center"/>
    </xf>
    <xf numFmtId="170" fontId="7" fillId="3" borderId="1" xfId="0" applyNumberFormat="1" applyFont="1" applyFill="1" applyBorder="1" applyAlignment="1">
      <alignment horizontal="right" vertical="center"/>
    </xf>
    <xf numFmtId="10" fontId="7" fillId="3" borderId="10" xfId="2" applyNumberFormat="1" applyFont="1" applyFill="1" applyBorder="1" applyAlignment="1">
      <alignment horizontal="center" vertical="center"/>
    </xf>
    <xf numFmtId="0" fontId="6" fillId="3" borderId="10" xfId="10" applyFill="1" applyBorder="1" applyAlignment="1">
      <alignment vertical="center"/>
    </xf>
    <xf numFmtId="170" fontId="16" fillId="3" borderId="1" xfId="0" applyNumberFormat="1" applyFont="1" applyFill="1" applyBorder="1" applyAlignment="1">
      <alignment horizontal="right" vertical="center"/>
    </xf>
    <xf numFmtId="0" fontId="4" fillId="0" borderId="0" xfId="0" applyFont="1" applyAlignment="1">
      <alignment horizontal="justify" vertical="center" wrapText="1"/>
    </xf>
    <xf numFmtId="0" fontId="5" fillId="0" borderId="0" xfId="0" applyFont="1" applyAlignment="1">
      <alignment vertical="center"/>
    </xf>
    <xf numFmtId="180" fontId="4" fillId="0" borderId="17" xfId="0" applyNumberFormat="1" applyFont="1" applyBorder="1" applyAlignment="1">
      <alignment horizontal="center" vertical="center"/>
    </xf>
    <xf numFmtId="0" fontId="8" fillId="3" borderId="27" xfId="10" applyFont="1" applyFill="1" applyBorder="1" applyAlignment="1">
      <alignment horizontal="center" vertical="center"/>
    </xf>
    <xf numFmtId="0" fontId="8" fillId="3" borderId="14" xfId="10" applyFont="1" applyFill="1" applyBorder="1" applyAlignment="1">
      <alignment horizontal="center" vertical="center" wrapText="1"/>
    </xf>
    <xf numFmtId="175" fontId="9" fillId="0" borderId="26" xfId="100" applyNumberFormat="1" applyFont="1" applyFill="1" applyBorder="1" applyAlignment="1" applyProtection="1">
      <alignment horizontal="right" vertical="center" wrapText="1"/>
    </xf>
    <xf numFmtId="175" fontId="9" fillId="0" borderId="34" xfId="100" applyNumberFormat="1" applyFont="1" applyFill="1" applyBorder="1" applyAlignment="1" applyProtection="1">
      <alignment horizontal="right" vertical="center" wrapText="1"/>
    </xf>
    <xf numFmtId="175" fontId="9" fillId="0" borderId="25" xfId="100" applyNumberFormat="1" applyFont="1" applyFill="1" applyBorder="1" applyAlignment="1" applyProtection="1">
      <alignment horizontal="right" vertical="center" wrapText="1"/>
    </xf>
    <xf numFmtId="170" fontId="7" fillId="3" borderId="8" xfId="0" applyNumberFormat="1" applyFont="1" applyFill="1" applyBorder="1" applyAlignment="1">
      <alignment horizontal="center" vertical="center"/>
    </xf>
    <xf numFmtId="170" fontId="7" fillId="3" borderId="18" xfId="0" applyNumberFormat="1" applyFont="1" applyFill="1" applyBorder="1" applyAlignment="1">
      <alignment horizontal="right" vertical="center"/>
    </xf>
    <xf numFmtId="0" fontId="14" fillId="0" borderId="30" xfId="99" applyFont="1" applyFill="1" applyBorder="1" applyAlignment="1">
      <alignment horizontal="justify" vertical="center" wrapText="1"/>
    </xf>
    <xf numFmtId="0" fontId="14" fillId="0" borderId="30" xfId="99" applyFont="1" applyFill="1" applyBorder="1" applyAlignment="1">
      <alignment horizontal="center" vertical="center"/>
    </xf>
    <xf numFmtId="179" fontId="9" fillId="0" borderId="36" xfId="100" applyNumberFormat="1" applyFont="1" applyFill="1" applyBorder="1" applyAlignment="1" applyProtection="1">
      <alignment horizontal="right" vertical="center" wrapText="1"/>
    </xf>
    <xf numFmtId="4" fontId="14" fillId="0" borderId="36" xfId="1" applyNumberFormat="1" applyFont="1" applyFill="1" applyBorder="1" applyAlignment="1">
      <alignment horizontal="right" vertical="center"/>
    </xf>
    <xf numFmtId="175" fontId="9" fillId="0" borderId="36" xfId="100" applyNumberFormat="1" applyFont="1" applyFill="1" applyBorder="1" applyAlignment="1" applyProtection="1">
      <alignment horizontal="right" vertical="center" wrapText="1"/>
    </xf>
    <xf numFmtId="180" fontId="4" fillId="0" borderId="31" xfId="0" applyNumberFormat="1" applyFont="1" applyBorder="1" applyAlignment="1">
      <alignment horizontal="center" vertical="center"/>
    </xf>
    <xf numFmtId="180" fontId="4" fillId="0" borderId="32" xfId="0" applyNumberFormat="1" applyFont="1" applyBorder="1" applyAlignment="1">
      <alignment horizontal="center" vertical="center"/>
    </xf>
    <xf numFmtId="0" fontId="8" fillId="3" borderId="12" xfId="10" applyFont="1" applyFill="1" applyBorder="1" applyAlignment="1">
      <alignment horizontal="center" vertical="center"/>
    </xf>
    <xf numFmtId="0" fontId="8" fillId="3" borderId="13" xfId="10" applyFont="1" applyFill="1" applyBorder="1" applyAlignment="1">
      <alignment horizontal="center" vertical="center"/>
    </xf>
    <xf numFmtId="0" fontId="3" fillId="3" borderId="22" xfId="10" applyFont="1" applyFill="1" applyBorder="1" applyAlignment="1">
      <alignment horizontal="center" vertical="center" wrapText="1"/>
    </xf>
    <xf numFmtId="0" fontId="8" fillId="3" borderId="22" xfId="10" applyFont="1" applyFill="1" applyBorder="1" applyAlignment="1">
      <alignment horizontal="center" vertical="center"/>
    </xf>
    <xf numFmtId="179" fontId="6" fillId="0" borderId="0" xfId="10" applyNumberFormat="1"/>
    <xf numFmtId="179" fontId="9" fillId="4" borderId="26" xfId="100" applyNumberFormat="1" applyFont="1" applyFill="1" applyBorder="1" applyAlignment="1" applyProtection="1">
      <alignment horizontal="right" vertical="center" wrapText="1"/>
    </xf>
    <xf numFmtId="179" fontId="9" fillId="4" borderId="34" xfId="100" applyNumberFormat="1" applyFont="1" applyFill="1" applyBorder="1" applyAlignment="1" applyProtection="1">
      <alignment horizontal="right" vertical="center" wrapText="1"/>
    </xf>
    <xf numFmtId="179" fontId="9" fillId="4" borderId="25" xfId="100" applyNumberFormat="1" applyFont="1" applyFill="1" applyBorder="1" applyAlignment="1" applyProtection="1">
      <alignment horizontal="right" vertical="center" wrapText="1"/>
    </xf>
    <xf numFmtId="0" fontId="6" fillId="0" borderId="35" xfId="10" applyFont="1" applyFill="1" applyBorder="1" applyAlignment="1">
      <alignment horizontal="center" vertical="center" wrapText="1"/>
    </xf>
    <xf numFmtId="179" fontId="9" fillId="4" borderId="36" xfId="100" applyNumberFormat="1" applyFont="1" applyFill="1" applyBorder="1" applyAlignment="1" applyProtection="1">
      <alignment horizontal="right" vertical="center" wrapText="1"/>
    </xf>
    <xf numFmtId="0" fontId="6" fillId="0" borderId="15" xfId="10" applyBorder="1" applyAlignment="1">
      <alignment horizontal="center" vertical="center" wrapText="1"/>
    </xf>
    <xf numFmtId="0" fontId="9" fillId="0" borderId="16" xfId="99" applyFont="1" applyBorder="1" applyAlignment="1">
      <alignment horizontal="justify" vertical="center" wrapText="1"/>
    </xf>
    <xf numFmtId="0" fontId="9" fillId="0" borderId="16" xfId="99" applyFont="1" applyBorder="1" applyAlignment="1">
      <alignment horizontal="center" vertical="center"/>
    </xf>
    <xf numFmtId="0" fontId="6" fillId="0" borderId="29" xfId="10" applyBorder="1" applyAlignment="1">
      <alignment horizontal="center" vertical="center" wrapText="1"/>
    </xf>
    <xf numFmtId="0" fontId="9" fillId="0" borderId="28" xfId="99" applyFont="1" applyBorder="1" applyAlignment="1">
      <alignment horizontal="justify" vertical="center" wrapText="1"/>
    </xf>
    <xf numFmtId="0" fontId="9" fillId="0" borderId="28" xfId="99" applyFont="1" applyBorder="1" applyAlignment="1">
      <alignment horizontal="center" vertical="center"/>
    </xf>
    <xf numFmtId="0" fontId="6" fillId="0" borderId="33" xfId="10" applyBorder="1" applyAlignment="1">
      <alignment horizontal="center" vertical="center" wrapText="1"/>
    </xf>
    <xf numFmtId="0" fontId="9" fillId="0" borderId="37" xfId="99" applyFont="1" applyBorder="1" applyAlignment="1">
      <alignment horizontal="justify" vertical="center" wrapText="1"/>
    </xf>
    <xf numFmtId="0" fontId="9" fillId="0" borderId="37" xfId="99" applyFont="1" applyBorder="1" applyAlignment="1">
      <alignment horizontal="center" vertical="center"/>
    </xf>
    <xf numFmtId="0" fontId="9" fillId="0" borderId="30" xfId="99" applyFont="1" applyBorder="1" applyAlignment="1">
      <alignment horizontal="justify" vertical="center" wrapText="1"/>
    </xf>
    <xf numFmtId="0" fontId="9" fillId="0" borderId="30" xfId="99" applyFont="1" applyBorder="1" applyAlignment="1">
      <alignment horizontal="center" vertical="center"/>
    </xf>
    <xf numFmtId="0" fontId="8" fillId="0" borderId="19" xfId="10" applyFont="1" applyBorder="1" applyAlignment="1">
      <alignment horizontal="center" vertical="center" wrapText="1"/>
    </xf>
    <xf numFmtId="0" fontId="8" fillId="0" borderId="20" xfId="10" applyFont="1" applyBorder="1" applyAlignment="1">
      <alignment horizontal="center" vertical="center" wrapText="1"/>
    </xf>
    <xf numFmtId="0" fontId="8" fillId="0" borderId="21" xfId="10" applyFont="1" applyBorder="1" applyAlignment="1">
      <alignment horizontal="center" vertical="center" wrapText="1"/>
    </xf>
    <xf numFmtId="0" fontId="3" fillId="5" borderId="9" xfId="97" applyFont="1" applyFill="1" applyBorder="1" applyAlignment="1">
      <alignment horizontal="center" vertical="center" wrapText="1"/>
    </xf>
    <xf numFmtId="0" fontId="3" fillId="5" borderId="10" xfId="97" applyFont="1" applyFill="1" applyBorder="1" applyAlignment="1">
      <alignment horizontal="justify" vertical="center" wrapText="1"/>
    </xf>
    <xf numFmtId="0" fontId="21" fillId="5" borderId="10" xfId="97" applyFont="1" applyFill="1" applyBorder="1"/>
    <xf numFmtId="164" fontId="8" fillId="5" borderId="11" xfId="19" applyFont="1" applyFill="1" applyBorder="1" applyAlignment="1">
      <alignment horizontal="center"/>
    </xf>
    <xf numFmtId="175" fontId="9" fillId="0" borderId="17" xfId="100" applyNumberFormat="1" applyFont="1" applyFill="1" applyBorder="1" applyAlignment="1" applyProtection="1">
      <alignment horizontal="right" vertical="center" wrapText="1"/>
    </xf>
    <xf numFmtId="175" fontId="9" fillId="0" borderId="31" xfId="100" applyNumberFormat="1" applyFont="1" applyFill="1" applyBorder="1" applyAlignment="1" applyProtection="1">
      <alignment horizontal="right" vertical="center" wrapText="1"/>
    </xf>
    <xf numFmtId="175" fontId="9" fillId="0" borderId="38" xfId="100" applyNumberFormat="1" applyFont="1" applyFill="1" applyBorder="1" applyAlignment="1" applyProtection="1">
      <alignment horizontal="right" vertical="center" wrapText="1"/>
    </xf>
    <xf numFmtId="164" fontId="6" fillId="5" borderId="11" xfId="19" applyFont="1" applyFill="1" applyBorder="1"/>
    <xf numFmtId="0" fontId="6" fillId="0" borderId="35" xfId="10" applyBorder="1" applyAlignment="1">
      <alignment horizontal="center" vertical="center" wrapText="1"/>
    </xf>
    <xf numFmtId="175" fontId="9" fillId="0" borderId="32" xfId="100" applyNumberFormat="1" applyFont="1" applyFill="1" applyBorder="1" applyAlignment="1" applyProtection="1">
      <alignment horizontal="right" vertical="center" wrapText="1"/>
    </xf>
    <xf numFmtId="175" fontId="6" fillId="0" borderId="0" xfId="10" applyNumberFormat="1" applyAlignment="1">
      <alignment horizontal="right" vertical="center"/>
    </xf>
    <xf numFmtId="0" fontId="6" fillId="0" borderId="0" xfId="10" applyFill="1"/>
    <xf numFmtId="0" fontId="7" fillId="0" borderId="0" xfId="0" applyFont="1" applyFill="1" applyBorder="1" applyAlignment="1">
      <alignment horizontal="center" vertical="center" wrapText="1"/>
    </xf>
    <xf numFmtId="10" fontId="7" fillId="0" borderId="0" xfId="2" applyNumberFormat="1" applyFont="1" applyFill="1" applyBorder="1" applyAlignment="1">
      <alignment horizontal="center" vertical="center"/>
    </xf>
    <xf numFmtId="0" fontId="6" fillId="0" borderId="0" xfId="10" applyFill="1" applyBorder="1" applyAlignment="1">
      <alignment vertical="center"/>
    </xf>
    <xf numFmtId="170" fontId="7" fillId="0" borderId="0" xfId="0" applyNumberFormat="1" applyFont="1" applyFill="1" applyBorder="1" applyAlignment="1">
      <alignment horizontal="right" vertical="center"/>
    </xf>
    <xf numFmtId="179" fontId="6" fillId="0" borderId="0" xfId="10" applyNumberFormat="1" applyFill="1"/>
    <xf numFmtId="0" fontId="22" fillId="0" borderId="9" xfId="145" applyFont="1" applyBorder="1" applyAlignment="1">
      <alignment horizontal="justify" vertical="center" wrapText="1"/>
    </xf>
    <xf numFmtId="0" fontId="22" fillId="0" borderId="10" xfId="145" applyFont="1" applyBorder="1" applyAlignment="1">
      <alignment horizontal="justify" vertical="center" wrapText="1"/>
    </xf>
    <xf numFmtId="0" fontId="22" fillId="0" borderId="11" xfId="145" applyFont="1" applyBorder="1" applyAlignment="1">
      <alignment horizontal="justify"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19" fillId="2" borderId="9" xfId="0" applyFont="1" applyFill="1" applyBorder="1" applyAlignment="1">
      <alignment horizontal="center" vertical="center" wrapText="1"/>
    </xf>
    <xf numFmtId="0" fontId="19" fillId="2" borderId="10"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7" fillId="0" borderId="5" xfId="0" applyFont="1" applyBorder="1" applyAlignment="1">
      <alignment horizontal="left" vertical="center"/>
    </xf>
    <xf numFmtId="0" fontId="7" fillId="0" borderId="0" xfId="0" applyFont="1" applyBorder="1" applyAlignment="1">
      <alignment horizontal="left" vertical="center"/>
    </xf>
    <xf numFmtId="0" fontId="7" fillId="0" borderId="6" xfId="0" applyFont="1" applyBorder="1" applyAlignment="1">
      <alignment horizontal="left" vertical="center"/>
    </xf>
    <xf numFmtId="0" fontId="7" fillId="0" borderId="9" xfId="0" applyFont="1" applyBorder="1" applyAlignment="1">
      <alignment horizontal="left" vertical="center"/>
    </xf>
    <xf numFmtId="0" fontId="7" fillId="0" borderId="10" xfId="0" applyFont="1" applyBorder="1" applyAlignment="1">
      <alignment horizontal="left" vertical="center"/>
    </xf>
    <xf numFmtId="0" fontId="7" fillId="0" borderId="11" xfId="0" applyFont="1" applyBorder="1" applyAlignment="1">
      <alignment horizontal="left" vertical="center"/>
    </xf>
    <xf numFmtId="49" fontId="20" fillId="0" borderId="9"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49" fontId="20" fillId="0" borderId="11" xfId="0" applyNumberFormat="1" applyFont="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4" fillId="0" borderId="9" xfId="0" applyFont="1" applyBorder="1" applyAlignment="1">
      <alignment horizontal="justify" vertical="center" wrapText="1"/>
    </xf>
    <xf numFmtId="0" fontId="4" fillId="0" borderId="10" xfId="0" applyFont="1" applyBorder="1" applyAlignment="1">
      <alignment horizontal="justify" vertical="center" wrapText="1"/>
    </xf>
    <xf numFmtId="0" fontId="4" fillId="0" borderId="11" xfId="0" applyFont="1" applyBorder="1" applyAlignment="1">
      <alignment horizontal="justify" vertical="center" wrapText="1"/>
    </xf>
    <xf numFmtId="0" fontId="7" fillId="3" borderId="9" xfId="0" applyFont="1" applyFill="1" applyBorder="1" applyAlignment="1">
      <alignment horizontal="right" vertical="center" wrapText="1"/>
    </xf>
    <xf numFmtId="0" fontId="7" fillId="3" borderId="10"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8" xfId="0" applyFont="1" applyFill="1" applyBorder="1" applyAlignment="1">
      <alignment horizontal="right" vertical="center" wrapText="1"/>
    </xf>
  </cellXfs>
  <cellStyles count="146">
    <cellStyle name="Hipervínculo 2" xfId="8" xr:uid="{00000000-0005-0000-0000-000000000000}"/>
    <cellStyle name="Hipervínculo 2 2" xfId="134" xr:uid="{00000000-0005-0000-0000-000001000000}"/>
    <cellStyle name="Hipervínculo visitado" xfId="21" builtinId="9" hidden="1"/>
    <cellStyle name="Hipervínculo visitado" xfId="22" builtinId="9" hidden="1"/>
    <cellStyle name="Hipervínculo visitado" xfId="23" builtinId="9" hidden="1"/>
    <cellStyle name="Hipervínculo visitado" xfId="24" builtinId="9" hidden="1"/>
    <cellStyle name="Hipervínculo visitado" xfId="25" builtinId="9" hidden="1"/>
    <cellStyle name="Hipervínculo visitado" xfId="26" builtinId="9" hidden="1"/>
    <cellStyle name="Hipervínculo visitado" xfId="27" builtinId="9" hidden="1"/>
    <cellStyle name="Hipervínculo visitado" xfId="28" builtinId="9" hidden="1"/>
    <cellStyle name="Hipervínculo visitado" xfId="29" builtinId="9" hidden="1"/>
    <cellStyle name="Hipervínculo visitado" xfId="30" builtinId="9" hidden="1"/>
    <cellStyle name="Hipervínculo visitado" xfId="31" builtinId="9" hidden="1"/>
    <cellStyle name="Hipervínculo visitado" xfId="32" builtinId="9" hidden="1"/>
    <cellStyle name="Hipervínculo visitado" xfId="33" builtinId="9" hidden="1"/>
    <cellStyle name="Hipervínculo visitado" xfId="34" builtinId="9" hidden="1"/>
    <cellStyle name="Hipervínculo visitado" xfId="35" builtinId="9" hidden="1"/>
    <cellStyle name="Hipervínculo visitado" xfId="36" builtinId="9" hidden="1"/>
    <cellStyle name="Hipervínculo visitado" xfId="37" builtinId="9" hidden="1"/>
    <cellStyle name="Hipervínculo visitado" xfId="38" builtinId="9" hidden="1"/>
    <cellStyle name="Hipervínculo visitado" xfId="39" builtinId="9" hidden="1"/>
    <cellStyle name="Hipervínculo visitado" xfId="40" builtinId="9" hidden="1"/>
    <cellStyle name="Hipervínculo visitado" xfId="41" builtinId="9" hidden="1"/>
    <cellStyle name="Hipervínculo visitado" xfId="42" builtinId="9" hidden="1"/>
    <cellStyle name="Hipervínculo visitado" xfId="43" builtinId="9" hidden="1"/>
    <cellStyle name="Hipervínculo visitado" xfId="44" builtinId="9" hidden="1"/>
    <cellStyle name="Hipervínculo visitado" xfId="45" builtinId="9" hidden="1"/>
    <cellStyle name="Hipervínculo visitado" xfId="46" builtinId="9" hidden="1"/>
    <cellStyle name="Hipervínculo visitado" xfId="47" builtinId="9" hidden="1"/>
    <cellStyle name="Hipervínculo visitado" xfId="48" builtinId="9" hidden="1"/>
    <cellStyle name="Hipervínculo visitado" xfId="49" builtinId="9" hidden="1"/>
    <cellStyle name="Hipervínculo visitado" xfId="50" builtinId="9" hidden="1"/>
    <cellStyle name="Hipervínculo visitado" xfId="51" builtinId="9" hidden="1"/>
    <cellStyle name="Hipervínculo visitado" xfId="52" builtinId="9" hidden="1"/>
    <cellStyle name="Hipervínculo visitado" xfId="53" builtinId="9" hidden="1"/>
    <cellStyle name="Hipervínculo visitado" xfId="54" builtinId="9" hidden="1"/>
    <cellStyle name="Hipervínculo visitado" xfId="55" builtinId="9" hidden="1"/>
    <cellStyle name="Hipervínculo visitado" xfId="56" builtinId="9" hidden="1"/>
    <cellStyle name="Hipervínculo visitado" xfId="57" builtinId="9" hidden="1"/>
    <cellStyle name="Hipervínculo visitado" xfId="58" builtinId="9" hidden="1"/>
    <cellStyle name="Hipervínculo visitado" xfId="59" builtinId="9" hidden="1"/>
    <cellStyle name="Hipervínculo visitado" xfId="60" builtinId="9" hidden="1"/>
    <cellStyle name="Hipervínculo visitado" xfId="61" builtinId="9" hidden="1"/>
    <cellStyle name="Hipervínculo visitado" xfId="62" builtinId="9" hidden="1"/>
    <cellStyle name="Hipervínculo visitado" xfId="63" builtinId="9" hidden="1"/>
    <cellStyle name="Hipervínculo visitado" xfId="64" builtinId="9" hidden="1"/>
    <cellStyle name="Hipervínculo visitado" xfId="65" builtinId="9" hidden="1"/>
    <cellStyle name="Hipervínculo visitado" xfId="66" builtinId="9" hidden="1"/>
    <cellStyle name="Hipervínculo visitado" xfId="67" builtinId="9" hidden="1"/>
    <cellStyle name="Hipervínculo visitado" xfId="68" builtinId="9" hidden="1"/>
    <cellStyle name="Hipervínculo visitado" xfId="69" builtinId="9" hidden="1"/>
    <cellStyle name="Hipervínculo visitado" xfId="70" builtinId="9" hidden="1"/>
    <cellStyle name="Hipervínculo visitado" xfId="71" builtinId="9" hidden="1"/>
    <cellStyle name="Hipervínculo visitado" xfId="72" builtinId="9" hidden="1"/>
    <cellStyle name="Hipervínculo visitado" xfId="73" builtinId="9" hidden="1"/>
    <cellStyle name="Hipervínculo visitado" xfId="74" builtinId="9" hidden="1"/>
    <cellStyle name="Hipervínculo visitado" xfId="75" builtinId="9" hidden="1"/>
    <cellStyle name="Hipervínculo visitado" xfId="76" builtinId="9" hidden="1"/>
    <cellStyle name="Hipervínculo visitado" xfId="77" builtinId="9" hidden="1"/>
    <cellStyle name="Hipervínculo visitado" xfId="78" builtinId="9" hidden="1"/>
    <cellStyle name="Hipervínculo visitado" xfId="79" builtinId="9" hidden="1"/>
    <cellStyle name="Hipervínculo visitado" xfId="80" builtinId="9" hidden="1"/>
    <cellStyle name="Hipervínculo visitado" xfId="81" builtinId="9" hidden="1"/>
    <cellStyle name="Hipervínculo visitado" xfId="82" builtinId="9" hidden="1"/>
    <cellStyle name="Hipervínculo visitado" xfId="83" builtinId="9" hidden="1"/>
    <cellStyle name="Hipervínculo visitado" xfId="84" builtinId="9" hidden="1"/>
    <cellStyle name="Hipervínculo visitado" xfId="85" builtinId="9" hidden="1"/>
    <cellStyle name="Hipervínculo visitado" xfId="86" builtinId="9" hidden="1"/>
    <cellStyle name="Hipervínculo visitado" xfId="87" builtinId="9" hidden="1"/>
    <cellStyle name="Hipervínculo visitado" xfId="88" builtinId="9" hidden="1"/>
    <cellStyle name="Hipervínculo visitado" xfId="89" builtinId="9" hidden="1"/>
    <cellStyle name="Hipervínculo visitado" xfId="90" builtinId="9" hidden="1"/>
    <cellStyle name="Hipervínculo visitado" xfId="91" builtinId="9" hidden="1"/>
    <cellStyle name="Hipervínculo visitado" xfId="92" builtinId="9" hidden="1"/>
    <cellStyle name="Hipervínculo visitado" xfId="93" builtinId="9" hidden="1"/>
    <cellStyle name="Hipervínculo visitado" xfId="94" builtinId="9" hidden="1"/>
    <cellStyle name="Hipervínculo visitado" xfId="95" builtinId="9" hidden="1"/>
    <cellStyle name="Hipervínculo visitado" xfId="96" builtinId="9" hidden="1"/>
    <cellStyle name="Millares" xfId="1" builtinId="3"/>
    <cellStyle name="Millares 10" xfId="113" xr:uid="{00000000-0005-0000-0000-00004F000000}"/>
    <cellStyle name="Millares 2" xfId="9" xr:uid="{00000000-0005-0000-0000-000050000000}"/>
    <cellStyle name="Millares 2 2" xfId="16" xr:uid="{00000000-0005-0000-0000-000051000000}"/>
    <cellStyle name="Millares 2 2 2" xfId="126" xr:uid="{00000000-0005-0000-0000-000052000000}"/>
    <cellStyle name="Millares 2 2 3" xfId="125" xr:uid="{00000000-0005-0000-0000-000053000000}"/>
    <cellStyle name="Millares 2 3" xfId="18" xr:uid="{00000000-0005-0000-0000-000054000000}"/>
    <cellStyle name="Millares 2 3 2" xfId="108" xr:uid="{00000000-0005-0000-0000-000055000000}"/>
    <cellStyle name="Millares 3" xfId="15" xr:uid="{00000000-0005-0000-0000-000056000000}"/>
    <cellStyle name="Millares 3 2" xfId="140" xr:uid="{00000000-0005-0000-0000-000057000000}"/>
    <cellStyle name="Millares 4" xfId="106" xr:uid="{00000000-0005-0000-0000-000058000000}"/>
    <cellStyle name="Moneda [0] 2" xfId="19" xr:uid="{00000000-0005-0000-0000-000059000000}"/>
    <cellStyle name="Moneda [0] 2 2" xfId="98" xr:uid="{00000000-0005-0000-0000-00005A000000}"/>
    <cellStyle name="Moneda [0] 2 2 2" xfId="123" xr:uid="{00000000-0005-0000-0000-00005B000000}"/>
    <cellStyle name="Moneda [0] 2 3" xfId="117" xr:uid="{00000000-0005-0000-0000-00005C000000}"/>
    <cellStyle name="Moneda [0] 3" xfId="139" xr:uid="{00000000-0005-0000-0000-00005D000000}"/>
    <cellStyle name="Moneda [0] 4" xfId="119" xr:uid="{00000000-0005-0000-0000-00005E000000}"/>
    <cellStyle name="Moneda 10" xfId="116" xr:uid="{00000000-0005-0000-0000-00005F000000}"/>
    <cellStyle name="Moneda 11" xfId="124" xr:uid="{00000000-0005-0000-0000-000060000000}"/>
    <cellStyle name="Moneda 12" xfId="143" xr:uid="{00000000-0005-0000-0000-000061000000}"/>
    <cellStyle name="Moneda 13" xfId="144" xr:uid="{00000000-0005-0000-0000-000062000000}"/>
    <cellStyle name="Moneda 14" xfId="6" xr:uid="{00000000-0005-0000-0000-000063000000}"/>
    <cellStyle name="Moneda 2" xfId="4" xr:uid="{00000000-0005-0000-0000-000064000000}"/>
    <cellStyle name="Moneda 2 2" xfId="105" xr:uid="{00000000-0005-0000-0000-000065000000}"/>
    <cellStyle name="Moneda 2 2 2 2 2" xfId="110" xr:uid="{00000000-0005-0000-0000-000066000000}"/>
    <cellStyle name="Moneda 2 3" xfId="118" xr:uid="{00000000-0005-0000-0000-000067000000}"/>
    <cellStyle name="Moneda 3" xfId="5" xr:uid="{00000000-0005-0000-0000-000068000000}"/>
    <cellStyle name="Moneda 3 2" xfId="17" xr:uid="{00000000-0005-0000-0000-000069000000}"/>
    <cellStyle name="Moneda 3 2 4" xfId="114" xr:uid="{00000000-0005-0000-0000-00006A000000}"/>
    <cellStyle name="Moneda 3 3" xfId="120" xr:uid="{00000000-0005-0000-0000-00006B000000}"/>
    <cellStyle name="Moneda 3 7" xfId="7" xr:uid="{00000000-0005-0000-0000-00006C000000}"/>
    <cellStyle name="Moneda 3 7 2" xfId="131" xr:uid="{00000000-0005-0000-0000-00006D000000}"/>
    <cellStyle name="Moneda 4" xfId="111" xr:uid="{00000000-0005-0000-0000-00006E000000}"/>
    <cellStyle name="Moneda 4 2" xfId="122" xr:uid="{00000000-0005-0000-0000-00006F000000}"/>
    <cellStyle name="Moneda 5" xfId="128" xr:uid="{00000000-0005-0000-0000-000070000000}"/>
    <cellStyle name="Moneda 6" xfId="133" xr:uid="{00000000-0005-0000-0000-000071000000}"/>
    <cellStyle name="Moneda 7" xfId="135" xr:uid="{00000000-0005-0000-0000-000072000000}"/>
    <cellStyle name="Moneda 8" xfId="100" xr:uid="{00000000-0005-0000-0000-000073000000}"/>
    <cellStyle name="Moneda 8 2" xfId="142" xr:uid="{00000000-0005-0000-0000-000074000000}"/>
    <cellStyle name="Moneda 8 3" xfId="130" xr:uid="{00000000-0005-0000-0000-000075000000}"/>
    <cellStyle name="Moneda 9" xfId="115" xr:uid="{00000000-0005-0000-0000-000076000000}"/>
    <cellStyle name="Normal" xfId="0" builtinId="0"/>
    <cellStyle name="Normal 10" xfId="99" xr:uid="{00000000-0005-0000-0000-000078000000}"/>
    <cellStyle name="Normal 10 2" xfId="145" xr:uid="{00000000-0005-0000-0000-000079000000}"/>
    <cellStyle name="Normal 12 2" xfId="104" xr:uid="{00000000-0005-0000-0000-00007A000000}"/>
    <cellStyle name="Normal 16" xfId="3" xr:uid="{00000000-0005-0000-0000-00007B000000}"/>
    <cellStyle name="Normal 2" xfId="97" xr:uid="{00000000-0005-0000-0000-00007C000000}"/>
    <cellStyle name="Normal 2 10" xfId="11" xr:uid="{00000000-0005-0000-0000-00007D000000}"/>
    <cellStyle name="Normal 2 10 2 2" xfId="107" xr:uid="{00000000-0005-0000-0000-00007E000000}"/>
    <cellStyle name="Normal 2 10 3" xfId="103" xr:uid="{00000000-0005-0000-0000-00007F000000}"/>
    <cellStyle name="Normal 2 2 2 2" xfId="12" xr:uid="{00000000-0005-0000-0000-000080000000}"/>
    <cellStyle name="Normal 3" xfId="10" xr:uid="{00000000-0005-0000-0000-000081000000}"/>
    <cellStyle name="Normal 3 11" xfId="102" xr:uid="{00000000-0005-0000-0000-000082000000}"/>
    <cellStyle name="Normal 3 2" xfId="101" xr:uid="{00000000-0005-0000-0000-000083000000}"/>
    <cellStyle name="Normal 3 2 2" xfId="109" xr:uid="{00000000-0005-0000-0000-000084000000}"/>
    <cellStyle name="Normal 4" xfId="112" xr:uid="{00000000-0005-0000-0000-000085000000}"/>
    <cellStyle name="Normal 4 2" xfId="121" xr:uid="{00000000-0005-0000-0000-000086000000}"/>
    <cellStyle name="Normal 5" xfId="127" xr:uid="{00000000-0005-0000-0000-000087000000}"/>
    <cellStyle name="Normal 6" xfId="132" xr:uid="{00000000-0005-0000-0000-000088000000}"/>
    <cellStyle name="Normal 6 2" xfId="13" xr:uid="{00000000-0005-0000-0000-000089000000}"/>
    <cellStyle name="Normal 7" xfId="138" xr:uid="{00000000-0005-0000-0000-00008A000000}"/>
    <cellStyle name="Normal 8" xfId="136" xr:uid="{00000000-0005-0000-0000-00008B000000}"/>
    <cellStyle name="Porcentaje" xfId="2" builtinId="5"/>
    <cellStyle name="Porcentaje 2" xfId="20" xr:uid="{00000000-0005-0000-0000-00008D000000}"/>
    <cellStyle name="Porcentaje 2 2" xfId="129" xr:uid="{00000000-0005-0000-0000-00008E000000}"/>
    <cellStyle name="Porcentaje 3" xfId="137" xr:uid="{00000000-0005-0000-0000-00008F000000}"/>
    <cellStyle name="Porcentaje 4" xfId="141" xr:uid="{00000000-0005-0000-0000-000090000000}"/>
    <cellStyle name="Porcentual_CALCULO DEL AIU-2012" xfId="14" xr:uid="{00000000-0005-0000-0000-000091000000}"/>
  </cellStyles>
  <dxfs count="8">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s>
  <tableStyles count="0" defaultTableStyle="TableStyleMedium2" defaultPivotStyle="PivotStyleLight16"/>
  <colors>
    <mruColors>
      <color rgb="FFCCEC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34" Type="http://schemas.openxmlformats.org/officeDocument/2006/relationships/sharedStrings" Target="sharedStrings.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29" Type="http://schemas.openxmlformats.org/officeDocument/2006/relationships/externalLink" Target="externalLinks/externalLink27.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theme" Target="theme/theme1.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externalLink" Target="externalLinks/externalLink2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calcChain" Target="calcChain.xml"/><Relationship Id="rId8" Type="http://schemas.openxmlformats.org/officeDocument/2006/relationships/externalLink" Target="externalLinks/externalLink6.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Angel%202006\PROCESOS_LIC_PAV_LOC\LICITACION_PPL_4_GRUPOS\PRESUPUESTOS_26_06_06\PRESUP_DEFINITIVOS_4G\PRESUP_PRECIOS_UNIFICADOS_OK\PRESUPUESTO%205-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back%20up-diego%20m\PRESUPUESTOS%20STED\Puente%20Manitas\VERSION%20FINAL\Presupuesto%20Construcci&#243;n%20Puente%20Peatonal%20Manit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TM-CTO%20ASEO%202019\7422CWXL"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Users\cfrodrig4\Downloads\untitled.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1510\BASES%20PRESUPUESTO\TRONCAL%2010\PRESUPUESTO\RECIBIDA\PRESUPUESTO\An&#225;lisis%20de%20precios%20unitarios\Datos%20b&#225;sico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Mis%20documentos\MARIA%20CAROLINA\PRESUPUESTO\CONSTRUCCI&#211;N\CALI%20TUNA%20BAJA\1.%20PRESUPUESTO%20CALI%20TUNA%20BAJA%20FINAL.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Estfin.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Documents%20and%20Settings\cdmejiad1\Configuraci&#243;n%20local\Archivos%20temporales%20de%20Internet\OLK53\Copia%20de%20MATRIZ%20PARA%20EL%20CALCULO%20DEL%20AIU%20201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i1510\BASES%20PRESUPUESTO\Users\los%20renos\AppData\Local\Temp\Temp1_TK7%20Presupuesto%20redes%20secas.zip\TK7%20Presupuesto%20redes%20secas\Secci&#243;n%207%20Tel&#233;fono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Users\cmgonzal3\Documents\MFGA\BASES%20PLANTILLAS%20PARA%20ESTIMACION\Plantilla%20Dise&#241;o%20e%20Interv.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CANT_PAV-11"/>
      <sheetName val="CANT_PAV-21"/>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ITEM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DE_ENTRADA"/>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Datos básicos"/>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_básico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costos oficina"/>
      <sheetName val="costos campamento"/>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 val="costos_oficina"/>
      <sheetName val="costos_campamento"/>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s>
    <sheetDataSet>
      <sheetData sheetId="0" refreshError="1"/>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 val="46w9"/>
      <sheetName val="presentacion"/>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AIU"/>
      <sheetName val="memorias"/>
      <sheetName val="7422cw00"/>
      <sheetName val="1_0"/>
      <sheetName val="2_0"/>
      <sheetName val="3_0"/>
      <sheetName val="4_0"/>
      <sheetName val="5_0"/>
      <sheetName val="6_0"/>
      <sheetName val="7_0"/>
      <sheetName val="8_0"/>
      <sheetName val="9_0"/>
      <sheetName val="10_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Emboquillar"/>
      <sheetName val="Acometidacobrerígido"/>
      <sheetName val="Acometidatoma"/>
      <sheetName val="Acometidahasta1&quot;"/>
      <sheetName val="Item"/>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 sheetId="9" refreshError="1"/>
      <sheetData sheetId="10" refreshError="1"/>
      <sheetData sheetId="11" refreshError="1"/>
      <sheetData sheetId="1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 val="Parametros"/>
      <sheetName val="DISEÑO GEOMETRICO_CONCOL"/>
      <sheetName val="DATOS_BASICOS"/>
      <sheetName val="RESUMEN_CIERRE_"/>
      <sheetName val="DESGLOSE_DE_EQUIPOS"/>
      <sheetName val="TABLA_DE_SALARIOS"/>
      <sheetName val="COSTO_PERSONAL_HH"/>
      <sheetName val="FLUJO_DE_CAJA"/>
      <sheetName val="HORARIO_21-7"/>
      <sheetName val="ANALISIS_DE_HORAS_EXTRAS"/>
      <sheetName val="CURVA_DE_AVANCE"/>
      <sheetName val="CAMP_CONST"/>
      <sheetName val="CONSUMO_ENERGIA"/>
      <sheetName val="Cot__CV_y_AP"/>
      <sheetName val="RESUMEN_ALCANCE"/>
      <sheetName val="W_B_S"/>
      <sheetName val="DISEÑO_GEOMETRICO_CONCOL"/>
      <sheetName val="costos oficina"/>
      <sheetName val="costos campamento"/>
      <sheetName val="MEMORIAS"/>
      <sheetName val="DATOS_BASICOS1"/>
      <sheetName val="RESUMEN_CIERRE_1"/>
      <sheetName val="DESGLOSE_DE_EQUIPOS1"/>
      <sheetName val="TABLA_DE_SALARIOS1"/>
      <sheetName val="COSTO_PERSONAL_HH1"/>
      <sheetName val="FLUJO_DE_CAJA1"/>
      <sheetName val="HORARIO_21-71"/>
      <sheetName val="ANALISIS_DE_HORAS_EXTRAS1"/>
      <sheetName val="CURVA_DE_AVANCE1"/>
      <sheetName val="CAMP_CONST1"/>
      <sheetName val="CONSUMO_ENERGIA1"/>
      <sheetName val="Cot__CV_y_AP1"/>
      <sheetName val="RESUMEN_ALCANCE1"/>
      <sheetName val="W_B_S1"/>
      <sheetName val="DISEÑO_GEOMETRICO_CONCOL1"/>
      <sheetName val="costos_oficina"/>
      <sheetName val="costos_campamento"/>
    </sheetNames>
    <sheetDataSet>
      <sheetData sheetId="0" refreshError="1">
        <row r="33">
          <cell r="D33">
            <v>1950</v>
          </cell>
        </row>
        <row r="37">
          <cell r="G37">
            <v>6</v>
          </cell>
        </row>
        <row r="44">
          <cell r="D44">
            <v>616000</v>
          </cell>
        </row>
        <row r="46">
          <cell r="D46">
            <v>72000</v>
          </cell>
        </row>
        <row r="48">
          <cell r="D48">
            <v>8008000</v>
          </cell>
        </row>
      </sheetData>
      <sheetData sheetId="1" refreshError="1">
        <row r="135">
          <cell r="G135">
            <v>222258346.09119999</v>
          </cell>
        </row>
        <row r="136">
          <cell r="G136">
            <v>994981668.30290294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33">
          <cell r="D33">
            <v>1950</v>
          </cell>
        </row>
      </sheetData>
      <sheetData sheetId="26">
        <row r="135">
          <cell r="G135">
            <v>222258346.09119999</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ow r="33">
          <cell r="D33">
            <v>1950</v>
          </cell>
        </row>
      </sheetData>
      <sheetData sheetId="44">
        <row r="135">
          <cell r="G135">
            <v>222258346.09119999</v>
          </cell>
        </row>
      </sheetData>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 val="AC2-AG96"/>
      <sheetName val="CIRCUITOS_CODENSA1"/>
      <sheetName val="CIRCUITOS_eec1"/>
      <sheetName val="CIRCUITOS_rc1"/>
      <sheetName val="CIRCUITOS_rn1"/>
      <sheetName val="CIRCUITOS_ro1"/>
      <sheetName val="CIRCUITOS_rs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sheetData sheetId="15"/>
      <sheetData sheetId="16"/>
      <sheetData sheetId="17"/>
      <sheetData sheetId="18"/>
      <sheetData sheetId="19"/>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g.g"/>
      <sheetName val="EVA"/>
      <sheetName val="Program"/>
      <sheetName val="A. P. U."/>
      <sheetName val="RESPONSABLES"/>
      <sheetName val="BASES"/>
      <sheetName val="Versión_Final_Telecomun2"/>
      <sheetName val="Versión_Final_EAAB2"/>
      <sheetName val="Versión_Final_IDU2"/>
      <sheetName val="Mano_de_Obra2"/>
      <sheetName val="Presupuestos_Daños_IDU2"/>
      <sheetName val="9_42"/>
      <sheetName val="g_g"/>
      <sheetName val="A__P__U_"/>
      <sheetName val="LIStAS DESP"/>
      <sheetName val="Hoja1"/>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refreshError="1"/>
      <sheetData sheetId="4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FIRMAS y DATOS"/>
      <sheetName val="AIU"/>
      <sheetName val="Datos_básicos"/>
      <sheetName val="valor_m2"/>
      <sheetName val="Banderas_(2)"/>
      <sheetName val="Banderas_(3)"/>
      <sheetName val="FIRMAS_y_DAT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46w9"/>
      <sheetName val="presentacion"/>
      <sheetName val="memorias"/>
      <sheetName val="Item"/>
      <sheetName val="DUB-823"/>
      <sheetName val="GPI 526"/>
      <sheetName val="SKJ452"/>
      <sheetName val="ITA878"/>
      <sheetName val="AEA-944"/>
      <sheetName val="XXJ617"/>
      <sheetName val="SNG_855"/>
      <sheetName val="VEA 374"/>
      <sheetName val="HFB024"/>
      <sheetName val="PAJ825"/>
      <sheetName val="RESUMEN CIERRE "/>
      <sheetName val="DATOS BASICOS"/>
      <sheetName val="Banderas"/>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row r="1">
          <cell r="B1" t="str">
            <v>ESTUDIOS Y DISEÑOS DE LA CICLORUTA Y ESPACIO PUBLICO COMPLEMENTARIO DEL EJE VIAL DE LA CALLE 116 ENTRE LA CARRERA 11 Y LA AUTOPISTA NORTE INCLUYENDO SEPARADOR Y ANTEJARDINES EN LA CIUDAD DE BOGOTA D.C.</v>
          </cell>
        </row>
      </sheetData>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 val="Cargabilidad económica5"/>
      <sheetName val="Datos"/>
      <sheetName val="Evaluación_Financiera1"/>
      <sheetName val="Factorcarga_y_pérdidas1"/>
      <sheetName val="Cálculo_FCC1"/>
      <sheetName val="S_E_y_trafo1"/>
      <sheetName val="Módulo_Línea_B__sencilla1"/>
      <sheetName val="Módulo_Barraje_Tipo_21"/>
      <sheetName val="Módulo_Común_Tipo21"/>
      <sheetName val="Costo_Subestación1"/>
      <sheetName val="Costo_línea_AT1"/>
      <sheetName val="Costos_RED_MT_y_BT1"/>
      <sheetName val="Cálculo_pérdidas1"/>
      <sheetName val="Cond__económico1"/>
      <sheetName val="Costos_Red1"/>
      <sheetName val="Costos_Conductores1"/>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Tabla_Descuentos"/>
      <sheetName val="Tramo 1"/>
      <sheetName val="7422cw00"/>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tramo 1"/>
      <sheetName val="resum96"/>
      <sheetName val="Informacion"/>
      <sheetName val="Cuadrillas"/>
      <sheetName val="Jornal"/>
      <sheetName val="tramo_1"/>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criterio"/>
      <sheetName val="INSUMOS"/>
      <sheetName val="Insum"/>
      <sheetName val="resum96"/>
      <sheetName val="Design (3)"/>
      <sheetName val="Design"/>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F. UNICO 2005"/>
      <sheetName val="DATOS"/>
      <sheetName val="RESUMEN_PRECIOS"/>
      <sheetName val="Av__Cali_K4+880_-_K4+970"/>
      <sheetName val="AIU_PMT"/>
      <sheetName val="F__UNICO_2005"/>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sheetData sheetId="11"/>
      <sheetData sheetId="12"/>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mp;G"/>
      <sheetName val="BAL.GRAL"/>
      <sheetName val="RES-05"/>
    </sheetNames>
    <sheetDataSet>
      <sheetData sheetId="0" refreshError="1"/>
      <sheetData sheetId="1"/>
      <sheetData sheetId="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EQUIPOS"/>
      <sheetName val="MATERIALES"/>
      <sheetName val="personal"/>
      <sheetName val="circuitos codensa"/>
      <sheetName val="Circuitos"/>
      <sheetName val="Formato Presupuesto Consultoria"/>
      <sheetName val="DATOS"/>
      <sheetName val="Cuadrillas"/>
      <sheetName val="Jornal"/>
      <sheetName val="AIU"/>
      <sheetName val="circuitos_codensa"/>
      <sheetName val="Formato_Presupuesto_Consultoria"/>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Hoja2"/>
      <sheetName val="Datos"/>
      <sheetName val="Cuadrillas"/>
      <sheetName val="Jornal"/>
      <sheetName val="Presup_Av_68_con_64"/>
      <sheetName val="Presup_Av_1o_de_mayo_con_73a_"/>
      <sheetName val="Presup_Av_68_con_10"/>
      <sheetName val="Presup_Clle_63_con_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 sheetId="5" refreshError="1"/>
      <sheetData sheetId="6" refreshError="1"/>
      <sheetData sheetId="7" refreshError="1"/>
      <sheetData sheetId="8"/>
      <sheetData sheetId="9">
        <row r="17">
          <cell r="A17" t="str">
            <v>PRECIO TOPE IDU    COSTO DIRECTO VIGENTE</v>
          </cell>
        </row>
      </sheetData>
      <sheetData sheetId="10"/>
      <sheetData sheetId="1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 val="Presup Av 1o de mayo con 73a "/>
      <sheetName val="FACTOR_PRESTACIONAL_2010"/>
      <sheetName val="TARIFA_VIGILANCIA_MENSUAL_2010"/>
      <sheetName val="TARIFAS_REGISTRO_DISTRITAL_2010"/>
      <sheetName val="COSTOS_OFICINA"/>
      <sheetName val="COSTOS_CAMPAMENTO"/>
      <sheetName val="Presup_Av_1o_de_mayo_con_73a_"/>
      <sheetName val="FACTOR_PRESTACIONAL_20101"/>
      <sheetName val="TARIFA_VIGILANCIA_MENSUAL_20101"/>
      <sheetName val="TARIFAS_REGISTRO_DISTRITAL_2011"/>
      <sheetName val="COSTOS_OFICINA1"/>
      <sheetName val="COSTOS_CAMPAMENTO1"/>
      <sheetName val="Presup_Av_1o_de_mayo_con_73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
      <sheetName val="PR 1"/>
      <sheetName val="memorias"/>
      <sheetName val="AIU"/>
      <sheetName val="Datos_básicos"/>
      <sheetName val="7_1_1"/>
      <sheetName val="7_2_1"/>
      <sheetName val="7_2_2"/>
      <sheetName val="7_2_3"/>
      <sheetName val="7_2_4"/>
      <sheetName val="7_2_5"/>
      <sheetName val="7_2_6"/>
      <sheetName val="7_2_7"/>
      <sheetName val="7_2_8"/>
      <sheetName val="7_2_9"/>
      <sheetName val="7_2_10"/>
      <sheetName val="7_2_11"/>
      <sheetName val="7_2_12"/>
      <sheetName val="7_2_13"/>
      <sheetName val="7_2_14"/>
      <sheetName val="7_2_15"/>
      <sheetName val="7_2_16"/>
      <sheetName val="7_2_17"/>
      <sheetName val="7_2_18"/>
      <sheetName val="7_2_19"/>
      <sheetName val="7_2_21"/>
      <sheetName val="7_2_22"/>
      <sheetName val="7_2_23"/>
      <sheetName val="7_2_24"/>
      <sheetName val="7_2_25"/>
      <sheetName val="7_2_26"/>
      <sheetName val="7_2_27"/>
      <sheetName val="7_2_28"/>
      <sheetName val="7_2_29"/>
      <sheetName val="7_2_31"/>
      <sheetName val="7_2_32"/>
      <sheetName val="7_2_33"/>
      <sheetName val="7_2_34"/>
      <sheetName val="7_2_35"/>
      <sheetName val="7_2_36"/>
      <sheetName val="7_2_37"/>
      <sheetName val="7_3_1"/>
      <sheetName val="7_3_2"/>
      <sheetName val="7_3_3"/>
      <sheetName val="7_3_4"/>
      <sheetName val="7_3_5"/>
      <sheetName val="7_3_6"/>
      <sheetName val="7_3_7"/>
      <sheetName val="7_3_8"/>
      <sheetName val="7_3_10"/>
      <sheetName val="7_4_1"/>
      <sheetName val="7_4_2"/>
      <sheetName val="7_4_3"/>
      <sheetName val="7_4_4"/>
      <sheetName val="7_4_5"/>
      <sheetName val="7_4_6"/>
      <sheetName val="7_4_7"/>
      <sheetName val="7_4_8"/>
      <sheetName val="7_4_9"/>
      <sheetName val="7_4_10"/>
      <sheetName val="7_4_11"/>
      <sheetName val="7_4_12"/>
      <sheetName val="7_4_13"/>
      <sheetName val="7_4_14"/>
      <sheetName val="7_4_15"/>
      <sheetName val="7_4_16"/>
      <sheetName val="7_5_1"/>
      <sheetName val="7_4_2_(2)"/>
      <sheetName val="7_4_3_(2)"/>
      <sheetName val="7_4_4_(2)"/>
      <sheetName val="7_4_5_(2)"/>
      <sheetName val="7_4_6_(2)"/>
      <sheetName val="7_4_7_(2)"/>
      <sheetName val="7_4_8_(2)"/>
      <sheetName val="7_4_9_(2)"/>
      <sheetName val="7_4_10_(2)"/>
      <sheetName val="7_4_11_(2)"/>
      <sheetName val="7_4_12_(2)"/>
      <sheetName val="7_4_13_(2)"/>
      <sheetName val="7_4_14_(2)"/>
      <sheetName val="7_4_15_(2)"/>
      <sheetName val="7_4_16_(2)"/>
      <sheetName val="7_2_35_A"/>
      <sheetName val="7_2_10B"/>
      <sheetName val="7_2_11B"/>
      <sheetName val="7_2_18A"/>
      <sheetName val="7_2_18B"/>
      <sheetName val="7_2_18C"/>
      <sheetName val="7_2_18D"/>
      <sheetName val="7_2_18E"/>
      <sheetName val="7_2_18F"/>
      <sheetName val="7_2_23B"/>
      <sheetName val="7_2_21B"/>
      <sheetName val="7_2_21C"/>
      <sheetName val="7_2_8A"/>
      <sheetName val="7_2_17B"/>
      <sheetName val="7_3_7A"/>
      <sheetName val="7_3_7B"/>
      <sheetName val="7_2_9A"/>
      <sheetName val="7_2_20"/>
      <sheetName val="PR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DetalleMovimientoCuenta"/>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Cuadro6. Cump"/>
      <sheetName val="Datos básicos"/>
      <sheetName val="Datos"/>
      <sheetName val="Hoja1"/>
      <sheetName val="TOTALES"/>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Cuadro6__Cump"/>
      <sheetName val="Datos_básicos"/>
      <sheetName val="Instructiv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 val="V3 (1000m)"/>
      <sheetName val="EPP_Consultoria"/>
      <sheetName val="%_EyD"/>
      <sheetName val="%_Int"/>
      <sheetName val="F_M_"/>
      <sheetName val="ANALISIS_COSTOS"/>
      <sheetName val="FLUJO_DE_CAJA"/>
    </sheetNames>
    <sheetDataSet>
      <sheetData sheetId="0"/>
      <sheetData sheetId="1"/>
      <sheetData sheetId="2"/>
      <sheetData sheetId="3"/>
      <sheetData sheetId="4"/>
      <sheetData sheetId="5"/>
      <sheetData sheetId="6" refreshError="1">
        <row r="3">
          <cell r="C3">
            <v>737717</v>
          </cell>
        </row>
      </sheetData>
      <sheetData sheetId="7">
        <row r="1">
          <cell r="A1">
            <v>0</v>
          </cell>
        </row>
      </sheetData>
      <sheetData sheetId="8"/>
      <sheetData sheetId="9"/>
      <sheetData sheetId="10" refreshError="1"/>
      <sheetData sheetId="11" refreshError="1"/>
      <sheetData sheetId="12"/>
      <sheetData sheetId="13"/>
      <sheetData sheetId="14">
        <row r="3">
          <cell r="C3">
            <v>737717</v>
          </cell>
        </row>
      </sheetData>
      <sheetData sheetId="15">
        <row r="1">
          <cell r="A1">
            <v>0</v>
          </cell>
        </row>
      </sheetData>
      <sheetData sheetId="16">
        <row r="1">
          <cell r="A1">
            <v>0</v>
          </cell>
        </row>
      </sheetData>
      <sheetData sheetId="1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 val="TARIFAS"/>
      <sheetName val="SUB APU"/>
      <sheetName val="OBRAS_SES1"/>
      <sheetName val="RES_COSTOS_SES1"/>
      <sheetName val="COSTOS_AT1"/>
      <sheetName val="COSTOS_MTyBT1"/>
      <sheetName val="COSTOS_SES_AT1"/>
      <sheetName val="COSTOS_DE_OBRAS_LINEAS1"/>
      <sheetName val="COSTOS_OBRAS_SES1"/>
      <sheetName val="ACT_LINEAS1"/>
      <sheetName val="ACT_SES1"/>
      <sheetName val="SUBEST_1"/>
      <sheetName val="OTROS_PROYECTOS_M_T1"/>
      <sheetName val="OTROS_PROYECTOS_A_T1"/>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Cuadrillas"/>
      <sheetName val="Equ"/>
      <sheetName val="Trans"/>
      <sheetName val="Mat"/>
      <sheetName val="Salarios"/>
      <sheetName val="PRESUPUESTO"/>
      <sheetName val="2,2,6,1 Pilotes 0,30"/>
      <sheetName val="OBRAS SES"/>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B1:L117"/>
  <sheetViews>
    <sheetView tabSelected="1" view="pageBreakPreview" topLeftCell="A5" zoomScale="90" zoomScaleNormal="90" zoomScaleSheetLayoutView="90" workbookViewId="0">
      <selection activeCell="G9" sqref="G9"/>
    </sheetView>
  </sheetViews>
  <sheetFormatPr baseColWidth="10" defaultRowHeight="12.75" x14ac:dyDescent="0.2"/>
  <cols>
    <col min="1" max="1" width="3.140625" style="1" customWidth="1"/>
    <col min="2" max="2" width="13" style="1" customWidth="1"/>
    <col min="3" max="3" width="89.5703125" style="1" customWidth="1"/>
    <col min="4" max="4" width="7.42578125" style="2" customWidth="1"/>
    <col min="5" max="5" width="20.7109375" style="2" customWidth="1"/>
    <col min="6" max="6" width="22" style="2" customWidth="1"/>
    <col min="7" max="7" width="20.7109375" style="2" customWidth="1"/>
    <col min="8" max="8" width="22.7109375" style="2" customWidth="1"/>
    <col min="9" max="9" width="25.85546875" style="3" customWidth="1"/>
    <col min="10" max="10" width="24.140625" style="1" customWidth="1"/>
    <col min="11" max="11" width="32.42578125" style="1" customWidth="1"/>
    <col min="12" max="251" width="11.42578125" style="1"/>
    <col min="252" max="252" width="9.42578125" style="1" bestFit="1" customWidth="1"/>
    <col min="253" max="253" width="38.140625" style="1" customWidth="1"/>
    <col min="254" max="254" width="68.28515625" style="1" bestFit="1" customWidth="1"/>
    <col min="255" max="255" width="7.42578125" style="1" customWidth="1"/>
    <col min="256" max="256" width="13.5703125" style="1" bestFit="1" customWidth="1"/>
    <col min="257" max="257" width="8.7109375" style="1" customWidth="1"/>
    <col min="258" max="507" width="11.42578125" style="1"/>
    <col min="508" max="508" width="9.42578125" style="1" bestFit="1" customWidth="1"/>
    <col min="509" max="509" width="38.140625" style="1" customWidth="1"/>
    <col min="510" max="510" width="68.28515625" style="1" bestFit="1" customWidth="1"/>
    <col min="511" max="511" width="7.42578125" style="1" customWidth="1"/>
    <col min="512" max="512" width="13.5703125" style="1" bestFit="1" customWidth="1"/>
    <col min="513" max="513" width="8.7109375" style="1" customWidth="1"/>
    <col min="514" max="763" width="11.42578125" style="1"/>
    <col min="764" max="764" width="9.42578125" style="1" bestFit="1" customWidth="1"/>
    <col min="765" max="765" width="38.140625" style="1" customWidth="1"/>
    <col min="766" max="766" width="68.28515625" style="1" bestFit="1" customWidth="1"/>
    <col min="767" max="767" width="7.42578125" style="1" customWidth="1"/>
    <col min="768" max="768" width="13.5703125" style="1" bestFit="1" customWidth="1"/>
    <col min="769" max="769" width="8.7109375" style="1" customWidth="1"/>
    <col min="770" max="1019" width="11.42578125" style="1"/>
    <col min="1020" max="1020" width="9.42578125" style="1" bestFit="1" customWidth="1"/>
    <col min="1021" max="1021" width="38.140625" style="1" customWidth="1"/>
    <col min="1022" max="1022" width="68.28515625" style="1" bestFit="1" customWidth="1"/>
    <col min="1023" max="1023" width="7.42578125" style="1" customWidth="1"/>
    <col min="1024" max="1024" width="13.5703125" style="1" bestFit="1" customWidth="1"/>
    <col min="1025" max="1025" width="8.7109375" style="1" customWidth="1"/>
    <col min="1026" max="1275" width="11.42578125" style="1"/>
    <col min="1276" max="1276" width="9.42578125" style="1" bestFit="1" customWidth="1"/>
    <col min="1277" max="1277" width="38.140625" style="1" customWidth="1"/>
    <col min="1278" max="1278" width="68.28515625" style="1" bestFit="1" customWidth="1"/>
    <col min="1279" max="1279" width="7.42578125" style="1" customWidth="1"/>
    <col min="1280" max="1280" width="13.5703125" style="1" bestFit="1" customWidth="1"/>
    <col min="1281" max="1281" width="8.7109375" style="1" customWidth="1"/>
    <col min="1282" max="1531" width="11.42578125" style="1"/>
    <col min="1532" max="1532" width="9.42578125" style="1" bestFit="1" customWidth="1"/>
    <col min="1533" max="1533" width="38.140625" style="1" customWidth="1"/>
    <col min="1534" max="1534" width="68.28515625" style="1" bestFit="1" customWidth="1"/>
    <col min="1535" max="1535" width="7.42578125" style="1" customWidth="1"/>
    <col min="1536" max="1536" width="13.5703125" style="1" bestFit="1" customWidth="1"/>
    <col min="1537" max="1537" width="8.7109375" style="1" customWidth="1"/>
    <col min="1538" max="1787" width="11.42578125" style="1"/>
    <col min="1788" max="1788" width="9.42578125" style="1" bestFit="1" customWidth="1"/>
    <col min="1789" max="1789" width="38.140625" style="1" customWidth="1"/>
    <col min="1790" max="1790" width="68.28515625" style="1" bestFit="1" customWidth="1"/>
    <col min="1791" max="1791" width="7.42578125" style="1" customWidth="1"/>
    <col min="1792" max="1792" width="13.5703125" style="1" bestFit="1" customWidth="1"/>
    <col min="1793" max="1793" width="8.7109375" style="1" customWidth="1"/>
    <col min="1794" max="2043" width="11.42578125" style="1"/>
    <col min="2044" max="2044" width="9.42578125" style="1" bestFit="1" customWidth="1"/>
    <col min="2045" max="2045" width="38.140625" style="1" customWidth="1"/>
    <col min="2046" max="2046" width="68.28515625" style="1" bestFit="1" customWidth="1"/>
    <col min="2047" max="2047" width="7.42578125" style="1" customWidth="1"/>
    <col min="2048" max="2048" width="13.5703125" style="1" bestFit="1" customWidth="1"/>
    <col min="2049" max="2049" width="8.7109375" style="1" customWidth="1"/>
    <col min="2050" max="2299" width="11.42578125" style="1"/>
    <col min="2300" max="2300" width="9.42578125" style="1" bestFit="1" customWidth="1"/>
    <col min="2301" max="2301" width="38.140625" style="1" customWidth="1"/>
    <col min="2302" max="2302" width="68.28515625" style="1" bestFit="1" customWidth="1"/>
    <col min="2303" max="2303" width="7.42578125" style="1" customWidth="1"/>
    <col min="2304" max="2304" width="13.5703125" style="1" bestFit="1" customWidth="1"/>
    <col min="2305" max="2305" width="8.7109375" style="1" customWidth="1"/>
    <col min="2306" max="2555" width="11.42578125" style="1"/>
    <col min="2556" max="2556" width="9.42578125" style="1" bestFit="1" customWidth="1"/>
    <col min="2557" max="2557" width="38.140625" style="1" customWidth="1"/>
    <col min="2558" max="2558" width="68.28515625" style="1" bestFit="1" customWidth="1"/>
    <col min="2559" max="2559" width="7.42578125" style="1" customWidth="1"/>
    <col min="2560" max="2560" width="13.5703125" style="1" bestFit="1" customWidth="1"/>
    <col min="2561" max="2561" width="8.7109375" style="1" customWidth="1"/>
    <col min="2562" max="2811" width="11.42578125" style="1"/>
    <col min="2812" max="2812" width="9.42578125" style="1" bestFit="1" customWidth="1"/>
    <col min="2813" max="2813" width="38.140625" style="1" customWidth="1"/>
    <col min="2814" max="2814" width="68.28515625" style="1" bestFit="1" customWidth="1"/>
    <col min="2815" max="2815" width="7.42578125" style="1" customWidth="1"/>
    <col min="2816" max="2816" width="13.5703125" style="1" bestFit="1" customWidth="1"/>
    <col min="2817" max="2817" width="8.7109375" style="1" customWidth="1"/>
    <col min="2818" max="3067" width="11.42578125" style="1"/>
    <col min="3068" max="3068" width="9.42578125" style="1" bestFit="1" customWidth="1"/>
    <col min="3069" max="3069" width="38.140625" style="1" customWidth="1"/>
    <col min="3070" max="3070" width="68.28515625" style="1" bestFit="1" customWidth="1"/>
    <col min="3071" max="3071" width="7.42578125" style="1" customWidth="1"/>
    <col min="3072" max="3072" width="13.5703125" style="1" bestFit="1" customWidth="1"/>
    <col min="3073" max="3073" width="8.7109375" style="1" customWidth="1"/>
    <col min="3074" max="3323" width="11.42578125" style="1"/>
    <col min="3324" max="3324" width="9.42578125" style="1" bestFit="1" customWidth="1"/>
    <col min="3325" max="3325" width="38.140625" style="1" customWidth="1"/>
    <col min="3326" max="3326" width="68.28515625" style="1" bestFit="1" customWidth="1"/>
    <col min="3327" max="3327" width="7.42578125" style="1" customWidth="1"/>
    <col min="3328" max="3328" width="13.5703125" style="1" bestFit="1" customWidth="1"/>
    <col min="3329" max="3329" width="8.7109375" style="1" customWidth="1"/>
    <col min="3330" max="3579" width="11.42578125" style="1"/>
    <col min="3580" max="3580" width="9.42578125" style="1" bestFit="1" customWidth="1"/>
    <col min="3581" max="3581" width="38.140625" style="1" customWidth="1"/>
    <col min="3582" max="3582" width="68.28515625" style="1" bestFit="1" customWidth="1"/>
    <col min="3583" max="3583" width="7.42578125" style="1" customWidth="1"/>
    <col min="3584" max="3584" width="13.5703125" style="1" bestFit="1" customWidth="1"/>
    <col min="3585" max="3585" width="8.7109375" style="1" customWidth="1"/>
    <col min="3586" max="3835" width="11.42578125" style="1"/>
    <col min="3836" max="3836" width="9.42578125" style="1" bestFit="1" customWidth="1"/>
    <col min="3837" max="3837" width="38.140625" style="1" customWidth="1"/>
    <col min="3838" max="3838" width="68.28515625" style="1" bestFit="1" customWidth="1"/>
    <col min="3839" max="3839" width="7.42578125" style="1" customWidth="1"/>
    <col min="3840" max="3840" width="13.5703125" style="1" bestFit="1" customWidth="1"/>
    <col min="3841" max="3841" width="8.7109375" style="1" customWidth="1"/>
    <col min="3842" max="4091" width="11.42578125" style="1"/>
    <col min="4092" max="4092" width="9.42578125" style="1" bestFit="1" customWidth="1"/>
    <col min="4093" max="4093" width="38.140625" style="1" customWidth="1"/>
    <col min="4094" max="4094" width="68.28515625" style="1" bestFit="1" customWidth="1"/>
    <col min="4095" max="4095" width="7.42578125" style="1" customWidth="1"/>
    <col min="4096" max="4096" width="13.5703125" style="1" bestFit="1" customWidth="1"/>
    <col min="4097" max="4097" width="8.7109375" style="1" customWidth="1"/>
    <col min="4098" max="4347" width="11.42578125" style="1"/>
    <col min="4348" max="4348" width="9.42578125" style="1" bestFit="1" customWidth="1"/>
    <col min="4349" max="4349" width="38.140625" style="1" customWidth="1"/>
    <col min="4350" max="4350" width="68.28515625" style="1" bestFit="1" customWidth="1"/>
    <col min="4351" max="4351" width="7.42578125" style="1" customWidth="1"/>
    <col min="4352" max="4352" width="13.5703125" style="1" bestFit="1" customWidth="1"/>
    <col min="4353" max="4353" width="8.7109375" style="1" customWidth="1"/>
    <col min="4354" max="4603" width="11.42578125" style="1"/>
    <col min="4604" max="4604" width="9.42578125" style="1" bestFit="1" customWidth="1"/>
    <col min="4605" max="4605" width="38.140625" style="1" customWidth="1"/>
    <col min="4606" max="4606" width="68.28515625" style="1" bestFit="1" customWidth="1"/>
    <col min="4607" max="4607" width="7.42578125" style="1" customWidth="1"/>
    <col min="4608" max="4608" width="13.5703125" style="1" bestFit="1" customWidth="1"/>
    <col min="4609" max="4609" width="8.7109375" style="1" customWidth="1"/>
    <col min="4610" max="4859" width="11.42578125" style="1"/>
    <col min="4860" max="4860" width="9.42578125" style="1" bestFit="1" customWidth="1"/>
    <col min="4861" max="4861" width="38.140625" style="1" customWidth="1"/>
    <col min="4862" max="4862" width="68.28515625" style="1" bestFit="1" customWidth="1"/>
    <col min="4863" max="4863" width="7.42578125" style="1" customWidth="1"/>
    <col min="4864" max="4864" width="13.5703125" style="1" bestFit="1" customWidth="1"/>
    <col min="4865" max="4865" width="8.7109375" style="1" customWidth="1"/>
    <col min="4866" max="5115" width="11.42578125" style="1"/>
    <col min="5116" max="5116" width="9.42578125" style="1" bestFit="1" customWidth="1"/>
    <col min="5117" max="5117" width="38.140625" style="1" customWidth="1"/>
    <col min="5118" max="5118" width="68.28515625" style="1" bestFit="1" customWidth="1"/>
    <col min="5119" max="5119" width="7.42578125" style="1" customWidth="1"/>
    <col min="5120" max="5120" width="13.5703125" style="1" bestFit="1" customWidth="1"/>
    <col min="5121" max="5121" width="8.7109375" style="1" customWidth="1"/>
    <col min="5122" max="5371" width="11.42578125" style="1"/>
    <col min="5372" max="5372" width="9.42578125" style="1" bestFit="1" customWidth="1"/>
    <col min="5373" max="5373" width="38.140625" style="1" customWidth="1"/>
    <col min="5374" max="5374" width="68.28515625" style="1" bestFit="1" customWidth="1"/>
    <col min="5375" max="5375" width="7.42578125" style="1" customWidth="1"/>
    <col min="5376" max="5376" width="13.5703125" style="1" bestFit="1" customWidth="1"/>
    <col min="5377" max="5377" width="8.7109375" style="1" customWidth="1"/>
    <col min="5378" max="5627" width="11.42578125" style="1"/>
    <col min="5628" max="5628" width="9.42578125" style="1" bestFit="1" customWidth="1"/>
    <col min="5629" max="5629" width="38.140625" style="1" customWidth="1"/>
    <col min="5630" max="5630" width="68.28515625" style="1" bestFit="1" customWidth="1"/>
    <col min="5631" max="5631" width="7.42578125" style="1" customWidth="1"/>
    <col min="5632" max="5632" width="13.5703125" style="1" bestFit="1" customWidth="1"/>
    <col min="5633" max="5633" width="8.7109375" style="1" customWidth="1"/>
    <col min="5634" max="5883" width="11.42578125" style="1"/>
    <col min="5884" max="5884" width="9.42578125" style="1" bestFit="1" customWidth="1"/>
    <col min="5885" max="5885" width="38.140625" style="1" customWidth="1"/>
    <col min="5886" max="5886" width="68.28515625" style="1" bestFit="1" customWidth="1"/>
    <col min="5887" max="5887" width="7.42578125" style="1" customWidth="1"/>
    <col min="5888" max="5888" width="13.5703125" style="1" bestFit="1" customWidth="1"/>
    <col min="5889" max="5889" width="8.7109375" style="1" customWidth="1"/>
    <col min="5890" max="6139" width="11.42578125" style="1"/>
    <col min="6140" max="6140" width="9.42578125" style="1" bestFit="1" customWidth="1"/>
    <col min="6141" max="6141" width="38.140625" style="1" customWidth="1"/>
    <col min="6142" max="6142" width="68.28515625" style="1" bestFit="1" customWidth="1"/>
    <col min="6143" max="6143" width="7.42578125" style="1" customWidth="1"/>
    <col min="6144" max="6144" width="13.5703125" style="1" bestFit="1" customWidth="1"/>
    <col min="6145" max="6145" width="8.7109375" style="1" customWidth="1"/>
    <col min="6146" max="6395" width="11.42578125" style="1"/>
    <col min="6396" max="6396" width="9.42578125" style="1" bestFit="1" customWidth="1"/>
    <col min="6397" max="6397" width="38.140625" style="1" customWidth="1"/>
    <col min="6398" max="6398" width="68.28515625" style="1" bestFit="1" customWidth="1"/>
    <col min="6399" max="6399" width="7.42578125" style="1" customWidth="1"/>
    <col min="6400" max="6400" width="13.5703125" style="1" bestFit="1" customWidth="1"/>
    <col min="6401" max="6401" width="8.7109375" style="1" customWidth="1"/>
    <col min="6402" max="6651" width="11.42578125" style="1"/>
    <col min="6652" max="6652" width="9.42578125" style="1" bestFit="1" customWidth="1"/>
    <col min="6653" max="6653" width="38.140625" style="1" customWidth="1"/>
    <col min="6654" max="6654" width="68.28515625" style="1" bestFit="1" customWidth="1"/>
    <col min="6655" max="6655" width="7.42578125" style="1" customWidth="1"/>
    <col min="6656" max="6656" width="13.5703125" style="1" bestFit="1" customWidth="1"/>
    <col min="6657" max="6657" width="8.7109375" style="1" customWidth="1"/>
    <col min="6658" max="6907" width="11.42578125" style="1"/>
    <col min="6908" max="6908" width="9.42578125" style="1" bestFit="1" customWidth="1"/>
    <col min="6909" max="6909" width="38.140625" style="1" customWidth="1"/>
    <col min="6910" max="6910" width="68.28515625" style="1" bestFit="1" customWidth="1"/>
    <col min="6911" max="6911" width="7.42578125" style="1" customWidth="1"/>
    <col min="6912" max="6912" width="13.5703125" style="1" bestFit="1" customWidth="1"/>
    <col min="6913" max="6913" width="8.7109375" style="1" customWidth="1"/>
    <col min="6914" max="7163" width="11.42578125" style="1"/>
    <col min="7164" max="7164" width="9.42578125" style="1" bestFit="1" customWidth="1"/>
    <col min="7165" max="7165" width="38.140625" style="1" customWidth="1"/>
    <col min="7166" max="7166" width="68.28515625" style="1" bestFit="1" customWidth="1"/>
    <col min="7167" max="7167" width="7.42578125" style="1" customWidth="1"/>
    <col min="7168" max="7168" width="13.5703125" style="1" bestFit="1" customWidth="1"/>
    <col min="7169" max="7169" width="8.7109375" style="1" customWidth="1"/>
    <col min="7170" max="7419" width="11.42578125" style="1"/>
    <col min="7420" max="7420" width="9.42578125" style="1" bestFit="1" customWidth="1"/>
    <col min="7421" max="7421" width="38.140625" style="1" customWidth="1"/>
    <col min="7422" max="7422" width="68.28515625" style="1" bestFit="1" customWidth="1"/>
    <col min="7423" max="7423" width="7.42578125" style="1" customWidth="1"/>
    <col min="7424" max="7424" width="13.5703125" style="1" bestFit="1" customWidth="1"/>
    <col min="7425" max="7425" width="8.7109375" style="1" customWidth="1"/>
    <col min="7426" max="7675" width="11.42578125" style="1"/>
    <col min="7676" max="7676" width="9.42578125" style="1" bestFit="1" customWidth="1"/>
    <col min="7677" max="7677" width="38.140625" style="1" customWidth="1"/>
    <col min="7678" max="7678" width="68.28515625" style="1" bestFit="1" customWidth="1"/>
    <col min="7679" max="7679" width="7.42578125" style="1" customWidth="1"/>
    <col min="7680" max="7680" width="13.5703125" style="1" bestFit="1" customWidth="1"/>
    <col min="7681" max="7681" width="8.7109375" style="1" customWidth="1"/>
    <col min="7682" max="7931" width="11.42578125" style="1"/>
    <col min="7932" max="7932" width="9.42578125" style="1" bestFit="1" customWidth="1"/>
    <col min="7933" max="7933" width="38.140625" style="1" customWidth="1"/>
    <col min="7934" max="7934" width="68.28515625" style="1" bestFit="1" customWidth="1"/>
    <col min="7935" max="7935" width="7.42578125" style="1" customWidth="1"/>
    <col min="7936" max="7936" width="13.5703125" style="1" bestFit="1" customWidth="1"/>
    <col min="7937" max="7937" width="8.7109375" style="1" customWidth="1"/>
    <col min="7938" max="8187" width="11.42578125" style="1"/>
    <col min="8188" max="8188" width="9.42578125" style="1" bestFit="1" customWidth="1"/>
    <col min="8189" max="8189" width="38.140625" style="1" customWidth="1"/>
    <col min="8190" max="8190" width="68.28515625" style="1" bestFit="1" customWidth="1"/>
    <col min="8191" max="8191" width="7.42578125" style="1" customWidth="1"/>
    <col min="8192" max="8192" width="13.5703125" style="1" bestFit="1" customWidth="1"/>
    <col min="8193" max="8193" width="8.7109375" style="1" customWidth="1"/>
    <col min="8194" max="8443" width="11.42578125" style="1"/>
    <col min="8444" max="8444" width="9.42578125" style="1" bestFit="1" customWidth="1"/>
    <col min="8445" max="8445" width="38.140625" style="1" customWidth="1"/>
    <col min="8446" max="8446" width="68.28515625" style="1" bestFit="1" customWidth="1"/>
    <col min="8447" max="8447" width="7.42578125" style="1" customWidth="1"/>
    <col min="8448" max="8448" width="13.5703125" style="1" bestFit="1" customWidth="1"/>
    <col min="8449" max="8449" width="8.7109375" style="1" customWidth="1"/>
    <col min="8450" max="8699" width="11.42578125" style="1"/>
    <col min="8700" max="8700" width="9.42578125" style="1" bestFit="1" customWidth="1"/>
    <col min="8701" max="8701" width="38.140625" style="1" customWidth="1"/>
    <col min="8702" max="8702" width="68.28515625" style="1" bestFit="1" customWidth="1"/>
    <col min="8703" max="8703" width="7.42578125" style="1" customWidth="1"/>
    <col min="8704" max="8704" width="13.5703125" style="1" bestFit="1" customWidth="1"/>
    <col min="8705" max="8705" width="8.7109375" style="1" customWidth="1"/>
    <col min="8706" max="8955" width="11.42578125" style="1"/>
    <col min="8956" max="8956" width="9.42578125" style="1" bestFit="1" customWidth="1"/>
    <col min="8957" max="8957" width="38.140625" style="1" customWidth="1"/>
    <col min="8958" max="8958" width="68.28515625" style="1" bestFit="1" customWidth="1"/>
    <col min="8959" max="8959" width="7.42578125" style="1" customWidth="1"/>
    <col min="8960" max="8960" width="13.5703125" style="1" bestFit="1" customWidth="1"/>
    <col min="8961" max="8961" width="8.7109375" style="1" customWidth="1"/>
    <col min="8962" max="9211" width="11.42578125" style="1"/>
    <col min="9212" max="9212" width="9.42578125" style="1" bestFit="1" customWidth="1"/>
    <col min="9213" max="9213" width="38.140625" style="1" customWidth="1"/>
    <col min="9214" max="9214" width="68.28515625" style="1" bestFit="1" customWidth="1"/>
    <col min="9215" max="9215" width="7.42578125" style="1" customWidth="1"/>
    <col min="9216" max="9216" width="13.5703125" style="1" bestFit="1" customWidth="1"/>
    <col min="9217" max="9217" width="8.7109375" style="1" customWidth="1"/>
    <col min="9218" max="9467" width="11.42578125" style="1"/>
    <col min="9468" max="9468" width="9.42578125" style="1" bestFit="1" customWidth="1"/>
    <col min="9469" max="9469" width="38.140625" style="1" customWidth="1"/>
    <col min="9470" max="9470" width="68.28515625" style="1" bestFit="1" customWidth="1"/>
    <col min="9471" max="9471" width="7.42578125" style="1" customWidth="1"/>
    <col min="9472" max="9472" width="13.5703125" style="1" bestFit="1" customWidth="1"/>
    <col min="9473" max="9473" width="8.7109375" style="1" customWidth="1"/>
    <col min="9474" max="9723" width="11.42578125" style="1"/>
    <col min="9724" max="9724" width="9.42578125" style="1" bestFit="1" customWidth="1"/>
    <col min="9725" max="9725" width="38.140625" style="1" customWidth="1"/>
    <col min="9726" max="9726" width="68.28515625" style="1" bestFit="1" customWidth="1"/>
    <col min="9727" max="9727" width="7.42578125" style="1" customWidth="1"/>
    <col min="9728" max="9728" width="13.5703125" style="1" bestFit="1" customWidth="1"/>
    <col min="9729" max="9729" width="8.7109375" style="1" customWidth="1"/>
    <col min="9730" max="9979" width="11.42578125" style="1"/>
    <col min="9980" max="9980" width="9.42578125" style="1" bestFit="1" customWidth="1"/>
    <col min="9981" max="9981" width="38.140625" style="1" customWidth="1"/>
    <col min="9982" max="9982" width="68.28515625" style="1" bestFit="1" customWidth="1"/>
    <col min="9983" max="9983" width="7.42578125" style="1" customWidth="1"/>
    <col min="9984" max="9984" width="13.5703125" style="1" bestFit="1" customWidth="1"/>
    <col min="9985" max="9985" width="8.7109375" style="1" customWidth="1"/>
    <col min="9986" max="10235" width="11.42578125" style="1"/>
    <col min="10236" max="10236" width="9.42578125" style="1" bestFit="1" customWidth="1"/>
    <col min="10237" max="10237" width="38.140625" style="1" customWidth="1"/>
    <col min="10238" max="10238" width="68.28515625" style="1" bestFit="1" customWidth="1"/>
    <col min="10239" max="10239" width="7.42578125" style="1" customWidth="1"/>
    <col min="10240" max="10240" width="13.5703125" style="1" bestFit="1" customWidth="1"/>
    <col min="10241" max="10241" width="8.7109375" style="1" customWidth="1"/>
    <col min="10242" max="10491" width="11.42578125" style="1"/>
    <col min="10492" max="10492" width="9.42578125" style="1" bestFit="1" customWidth="1"/>
    <col min="10493" max="10493" width="38.140625" style="1" customWidth="1"/>
    <col min="10494" max="10494" width="68.28515625" style="1" bestFit="1" customWidth="1"/>
    <col min="10495" max="10495" width="7.42578125" style="1" customWidth="1"/>
    <col min="10496" max="10496" width="13.5703125" style="1" bestFit="1" customWidth="1"/>
    <col min="10497" max="10497" width="8.7109375" style="1" customWidth="1"/>
    <col min="10498" max="10747" width="11.42578125" style="1"/>
    <col min="10748" max="10748" width="9.42578125" style="1" bestFit="1" customWidth="1"/>
    <col min="10749" max="10749" width="38.140625" style="1" customWidth="1"/>
    <col min="10750" max="10750" width="68.28515625" style="1" bestFit="1" customWidth="1"/>
    <col min="10751" max="10751" width="7.42578125" style="1" customWidth="1"/>
    <col min="10752" max="10752" width="13.5703125" style="1" bestFit="1" customWidth="1"/>
    <col min="10753" max="10753" width="8.7109375" style="1" customWidth="1"/>
    <col min="10754" max="11003" width="11.42578125" style="1"/>
    <col min="11004" max="11004" width="9.42578125" style="1" bestFit="1" customWidth="1"/>
    <col min="11005" max="11005" width="38.140625" style="1" customWidth="1"/>
    <col min="11006" max="11006" width="68.28515625" style="1" bestFit="1" customWidth="1"/>
    <col min="11007" max="11007" width="7.42578125" style="1" customWidth="1"/>
    <col min="11008" max="11008" width="13.5703125" style="1" bestFit="1" customWidth="1"/>
    <col min="11009" max="11009" width="8.7109375" style="1" customWidth="1"/>
    <col min="11010" max="11259" width="11.42578125" style="1"/>
    <col min="11260" max="11260" width="9.42578125" style="1" bestFit="1" customWidth="1"/>
    <col min="11261" max="11261" width="38.140625" style="1" customWidth="1"/>
    <col min="11262" max="11262" width="68.28515625" style="1" bestFit="1" customWidth="1"/>
    <col min="11263" max="11263" width="7.42578125" style="1" customWidth="1"/>
    <col min="11264" max="11264" width="13.5703125" style="1" bestFit="1" customWidth="1"/>
    <col min="11265" max="11265" width="8.7109375" style="1" customWidth="1"/>
    <col min="11266" max="11515" width="11.42578125" style="1"/>
    <col min="11516" max="11516" width="9.42578125" style="1" bestFit="1" customWidth="1"/>
    <col min="11517" max="11517" width="38.140625" style="1" customWidth="1"/>
    <col min="11518" max="11518" width="68.28515625" style="1" bestFit="1" customWidth="1"/>
    <col min="11519" max="11519" width="7.42578125" style="1" customWidth="1"/>
    <col min="11520" max="11520" width="13.5703125" style="1" bestFit="1" customWidth="1"/>
    <col min="11521" max="11521" width="8.7109375" style="1" customWidth="1"/>
    <col min="11522" max="11771" width="11.42578125" style="1"/>
    <col min="11772" max="11772" width="9.42578125" style="1" bestFit="1" customWidth="1"/>
    <col min="11773" max="11773" width="38.140625" style="1" customWidth="1"/>
    <col min="11774" max="11774" width="68.28515625" style="1" bestFit="1" customWidth="1"/>
    <col min="11775" max="11775" width="7.42578125" style="1" customWidth="1"/>
    <col min="11776" max="11776" width="13.5703125" style="1" bestFit="1" customWidth="1"/>
    <col min="11777" max="11777" width="8.7109375" style="1" customWidth="1"/>
    <col min="11778" max="12027" width="11.42578125" style="1"/>
    <col min="12028" max="12028" width="9.42578125" style="1" bestFit="1" customWidth="1"/>
    <col min="12029" max="12029" width="38.140625" style="1" customWidth="1"/>
    <col min="12030" max="12030" width="68.28515625" style="1" bestFit="1" customWidth="1"/>
    <col min="12031" max="12031" width="7.42578125" style="1" customWidth="1"/>
    <col min="12032" max="12032" width="13.5703125" style="1" bestFit="1" customWidth="1"/>
    <col min="12033" max="12033" width="8.7109375" style="1" customWidth="1"/>
    <col min="12034" max="12283" width="11.42578125" style="1"/>
    <col min="12284" max="12284" width="9.42578125" style="1" bestFit="1" customWidth="1"/>
    <col min="12285" max="12285" width="38.140625" style="1" customWidth="1"/>
    <col min="12286" max="12286" width="68.28515625" style="1" bestFit="1" customWidth="1"/>
    <col min="12287" max="12287" width="7.42578125" style="1" customWidth="1"/>
    <col min="12288" max="12288" width="13.5703125" style="1" bestFit="1" customWidth="1"/>
    <col min="12289" max="12289" width="8.7109375" style="1" customWidth="1"/>
    <col min="12290" max="12539" width="11.42578125" style="1"/>
    <col min="12540" max="12540" width="9.42578125" style="1" bestFit="1" customWidth="1"/>
    <col min="12541" max="12541" width="38.140625" style="1" customWidth="1"/>
    <col min="12542" max="12542" width="68.28515625" style="1" bestFit="1" customWidth="1"/>
    <col min="12543" max="12543" width="7.42578125" style="1" customWidth="1"/>
    <col min="12544" max="12544" width="13.5703125" style="1" bestFit="1" customWidth="1"/>
    <col min="12545" max="12545" width="8.7109375" style="1" customWidth="1"/>
    <col min="12546" max="12795" width="11.42578125" style="1"/>
    <col min="12796" max="12796" width="9.42578125" style="1" bestFit="1" customWidth="1"/>
    <col min="12797" max="12797" width="38.140625" style="1" customWidth="1"/>
    <col min="12798" max="12798" width="68.28515625" style="1" bestFit="1" customWidth="1"/>
    <col min="12799" max="12799" width="7.42578125" style="1" customWidth="1"/>
    <col min="12800" max="12800" width="13.5703125" style="1" bestFit="1" customWidth="1"/>
    <col min="12801" max="12801" width="8.7109375" style="1" customWidth="1"/>
    <col min="12802" max="13051" width="11.42578125" style="1"/>
    <col min="13052" max="13052" width="9.42578125" style="1" bestFit="1" customWidth="1"/>
    <col min="13053" max="13053" width="38.140625" style="1" customWidth="1"/>
    <col min="13054" max="13054" width="68.28515625" style="1" bestFit="1" customWidth="1"/>
    <col min="13055" max="13055" width="7.42578125" style="1" customWidth="1"/>
    <col min="13056" max="13056" width="13.5703125" style="1" bestFit="1" customWidth="1"/>
    <col min="13057" max="13057" width="8.7109375" style="1" customWidth="1"/>
    <col min="13058" max="13307" width="11.42578125" style="1"/>
    <col min="13308" max="13308" width="9.42578125" style="1" bestFit="1" customWidth="1"/>
    <col min="13309" max="13309" width="38.140625" style="1" customWidth="1"/>
    <col min="13310" max="13310" width="68.28515625" style="1" bestFit="1" customWidth="1"/>
    <col min="13311" max="13311" width="7.42578125" style="1" customWidth="1"/>
    <col min="13312" max="13312" width="13.5703125" style="1" bestFit="1" customWidth="1"/>
    <col min="13313" max="13313" width="8.7109375" style="1" customWidth="1"/>
    <col min="13314" max="13563" width="11.42578125" style="1"/>
    <col min="13564" max="13564" width="9.42578125" style="1" bestFit="1" customWidth="1"/>
    <col min="13565" max="13565" width="38.140625" style="1" customWidth="1"/>
    <col min="13566" max="13566" width="68.28515625" style="1" bestFit="1" customWidth="1"/>
    <col min="13567" max="13567" width="7.42578125" style="1" customWidth="1"/>
    <col min="13568" max="13568" width="13.5703125" style="1" bestFit="1" customWidth="1"/>
    <col min="13569" max="13569" width="8.7109375" style="1" customWidth="1"/>
    <col min="13570" max="13819" width="11.42578125" style="1"/>
    <col min="13820" max="13820" width="9.42578125" style="1" bestFit="1" customWidth="1"/>
    <col min="13821" max="13821" width="38.140625" style="1" customWidth="1"/>
    <col min="13822" max="13822" width="68.28515625" style="1" bestFit="1" customWidth="1"/>
    <col min="13823" max="13823" width="7.42578125" style="1" customWidth="1"/>
    <col min="13824" max="13824" width="13.5703125" style="1" bestFit="1" customWidth="1"/>
    <col min="13825" max="13825" width="8.7109375" style="1" customWidth="1"/>
    <col min="13826" max="14075" width="11.42578125" style="1"/>
    <col min="14076" max="14076" width="9.42578125" style="1" bestFit="1" customWidth="1"/>
    <col min="14077" max="14077" width="38.140625" style="1" customWidth="1"/>
    <col min="14078" max="14078" width="68.28515625" style="1" bestFit="1" customWidth="1"/>
    <col min="14079" max="14079" width="7.42578125" style="1" customWidth="1"/>
    <col min="14080" max="14080" width="13.5703125" style="1" bestFit="1" customWidth="1"/>
    <col min="14081" max="14081" width="8.7109375" style="1" customWidth="1"/>
    <col min="14082" max="14331" width="11.42578125" style="1"/>
    <col min="14332" max="14332" width="9.42578125" style="1" bestFit="1" customWidth="1"/>
    <col min="14333" max="14333" width="38.140625" style="1" customWidth="1"/>
    <col min="14334" max="14334" width="68.28515625" style="1" bestFit="1" customWidth="1"/>
    <col min="14335" max="14335" width="7.42578125" style="1" customWidth="1"/>
    <col min="14336" max="14336" width="13.5703125" style="1" bestFit="1" customWidth="1"/>
    <col min="14337" max="14337" width="8.7109375" style="1" customWidth="1"/>
    <col min="14338" max="14587" width="11.42578125" style="1"/>
    <col min="14588" max="14588" width="9.42578125" style="1" bestFit="1" customWidth="1"/>
    <col min="14589" max="14589" width="38.140625" style="1" customWidth="1"/>
    <col min="14590" max="14590" width="68.28515625" style="1" bestFit="1" customWidth="1"/>
    <col min="14591" max="14591" width="7.42578125" style="1" customWidth="1"/>
    <col min="14592" max="14592" width="13.5703125" style="1" bestFit="1" customWidth="1"/>
    <col min="14593" max="14593" width="8.7109375" style="1" customWidth="1"/>
    <col min="14594" max="14843" width="11.42578125" style="1"/>
    <col min="14844" max="14844" width="9.42578125" style="1" bestFit="1" customWidth="1"/>
    <col min="14845" max="14845" width="38.140625" style="1" customWidth="1"/>
    <col min="14846" max="14846" width="68.28515625" style="1" bestFit="1" customWidth="1"/>
    <col min="14847" max="14847" width="7.42578125" style="1" customWidth="1"/>
    <col min="14848" max="14848" width="13.5703125" style="1" bestFit="1" customWidth="1"/>
    <col min="14849" max="14849" width="8.7109375" style="1" customWidth="1"/>
    <col min="14850" max="15099" width="11.42578125" style="1"/>
    <col min="15100" max="15100" width="9.42578125" style="1" bestFit="1" customWidth="1"/>
    <col min="15101" max="15101" width="38.140625" style="1" customWidth="1"/>
    <col min="15102" max="15102" width="68.28515625" style="1" bestFit="1" customWidth="1"/>
    <col min="15103" max="15103" width="7.42578125" style="1" customWidth="1"/>
    <col min="15104" max="15104" width="13.5703125" style="1" bestFit="1" customWidth="1"/>
    <col min="15105" max="15105" width="8.7109375" style="1" customWidth="1"/>
    <col min="15106" max="15355" width="11.42578125" style="1"/>
    <col min="15356" max="15356" width="9.42578125" style="1" bestFit="1" customWidth="1"/>
    <col min="15357" max="15357" width="38.140625" style="1" customWidth="1"/>
    <col min="15358" max="15358" width="68.28515625" style="1" bestFit="1" customWidth="1"/>
    <col min="15359" max="15359" width="7.42578125" style="1" customWidth="1"/>
    <col min="15360" max="15360" width="13.5703125" style="1" bestFit="1" customWidth="1"/>
    <col min="15361" max="15361" width="8.7109375" style="1" customWidth="1"/>
    <col min="15362" max="15611" width="11.42578125" style="1"/>
    <col min="15612" max="15612" width="9.42578125" style="1" bestFit="1" customWidth="1"/>
    <col min="15613" max="15613" width="38.140625" style="1" customWidth="1"/>
    <col min="15614" max="15614" width="68.28515625" style="1" bestFit="1" customWidth="1"/>
    <col min="15615" max="15615" width="7.42578125" style="1" customWidth="1"/>
    <col min="15616" max="15616" width="13.5703125" style="1" bestFit="1" customWidth="1"/>
    <col min="15617" max="15617" width="8.7109375" style="1" customWidth="1"/>
    <col min="15618" max="15867" width="11.42578125" style="1"/>
    <col min="15868" max="15868" width="9.42578125" style="1" bestFit="1" customWidth="1"/>
    <col min="15869" max="15869" width="38.140625" style="1" customWidth="1"/>
    <col min="15870" max="15870" width="68.28515625" style="1" bestFit="1" customWidth="1"/>
    <col min="15871" max="15871" width="7.42578125" style="1" customWidth="1"/>
    <col min="15872" max="15872" width="13.5703125" style="1" bestFit="1" customWidth="1"/>
    <col min="15873" max="15873" width="8.7109375" style="1" customWidth="1"/>
    <col min="15874" max="16123" width="11.42578125" style="1"/>
    <col min="16124" max="16124" width="9.42578125" style="1" bestFit="1" customWidth="1"/>
    <col min="16125" max="16125" width="38.140625" style="1" customWidth="1"/>
    <col min="16126" max="16126" width="68.28515625" style="1" bestFit="1" customWidth="1"/>
    <col min="16127" max="16127" width="7.42578125" style="1" customWidth="1"/>
    <col min="16128" max="16128" width="13.5703125" style="1" bestFit="1" customWidth="1"/>
    <col min="16129" max="16129" width="8.7109375" style="1" customWidth="1"/>
    <col min="16130" max="16384" width="11.42578125" style="1"/>
  </cols>
  <sheetData>
    <row r="1" spans="2:11" ht="15" thickBot="1" x14ac:dyDescent="0.25">
      <c r="B1" s="38"/>
      <c r="C1" s="38"/>
      <c r="D1" s="38"/>
      <c r="E1" s="38"/>
      <c r="F1" s="38"/>
      <c r="G1" s="38"/>
      <c r="H1" s="38"/>
      <c r="I1" s="38"/>
    </row>
    <row r="2" spans="2:11" ht="15.75" thickBot="1" x14ac:dyDescent="0.25">
      <c r="B2" s="100" t="s">
        <v>193</v>
      </c>
      <c r="C2" s="101"/>
      <c r="D2" s="101"/>
      <c r="E2" s="101"/>
      <c r="F2" s="101"/>
      <c r="G2" s="101"/>
      <c r="H2" s="101"/>
      <c r="I2" s="101"/>
      <c r="J2" s="102"/>
    </row>
    <row r="3" spans="2:11" ht="15" customHeight="1" thickBot="1" x14ac:dyDescent="0.25">
      <c r="B3" s="103" t="s">
        <v>32</v>
      </c>
      <c r="C3" s="104"/>
      <c r="D3" s="104"/>
      <c r="E3" s="104"/>
      <c r="F3" s="104"/>
      <c r="G3" s="104"/>
      <c r="H3" s="104"/>
      <c r="I3" s="104"/>
      <c r="J3" s="105"/>
    </row>
    <row r="4" spans="2:11" ht="15.75" thickBot="1" x14ac:dyDescent="0.25">
      <c r="B4" s="106" t="s">
        <v>33</v>
      </c>
      <c r="C4" s="107"/>
      <c r="D4" s="107"/>
      <c r="E4" s="107"/>
      <c r="F4" s="107"/>
      <c r="G4" s="107"/>
      <c r="H4" s="107"/>
      <c r="I4" s="107"/>
      <c r="J4" s="108"/>
    </row>
    <row r="5" spans="2:11" ht="15.75" thickBot="1" x14ac:dyDescent="0.25">
      <c r="B5" s="109" t="s">
        <v>34</v>
      </c>
      <c r="C5" s="110"/>
      <c r="D5" s="110"/>
      <c r="E5" s="110"/>
      <c r="F5" s="110"/>
      <c r="G5" s="110"/>
      <c r="H5" s="110"/>
      <c r="I5" s="110"/>
      <c r="J5" s="111"/>
    </row>
    <row r="6" spans="2:11" ht="46.5" customHeight="1" thickBot="1" x14ac:dyDescent="0.25">
      <c r="B6" s="112" t="s">
        <v>194</v>
      </c>
      <c r="C6" s="113"/>
      <c r="D6" s="113"/>
      <c r="E6" s="113"/>
      <c r="F6" s="113"/>
      <c r="G6" s="113"/>
      <c r="H6" s="113"/>
      <c r="I6" s="113"/>
      <c r="J6" s="114"/>
    </row>
    <row r="7" spans="2:11" ht="13.5" thickBot="1" x14ac:dyDescent="0.25"/>
    <row r="8" spans="2:11" s="6" customFormat="1" ht="84" customHeight="1" thickBot="1" x14ac:dyDescent="0.3">
      <c r="B8" s="25" t="s">
        <v>6</v>
      </c>
      <c r="C8" s="26" t="s">
        <v>5</v>
      </c>
      <c r="D8" s="26" t="s">
        <v>4</v>
      </c>
      <c r="E8" s="27" t="s">
        <v>24</v>
      </c>
      <c r="F8" s="27" t="s">
        <v>25</v>
      </c>
      <c r="G8" s="27" t="s">
        <v>26</v>
      </c>
      <c r="H8" s="27" t="s">
        <v>27</v>
      </c>
      <c r="I8" s="40" t="s">
        <v>3</v>
      </c>
      <c r="J8" s="41" t="s">
        <v>35</v>
      </c>
    </row>
    <row r="9" spans="2:11" ht="36" x14ac:dyDescent="0.2">
      <c r="B9" s="20" t="s">
        <v>7</v>
      </c>
      <c r="C9" s="4" t="str">
        <f>VLOOKUP(B9,'LISTA DE ACTIVIDADES'!$B$4:E$200,2,0)</f>
        <v>SUMINISTRO E INSTALACIÓN DE LUMINARIA (L01) (3,9M) APLIQUE UP-DOWN, 20W, 948 LM, IP 65, 30X10,7X17 CM, IRC &gt;80, 4000K, FP=0,98, CRI= 80, 50,000 HORAS L70, 5 AÑOS DE GARANTÍA.. INCLUYE TORRE ANDAMIO CERTIFICADO.</v>
      </c>
      <c r="D9" s="5" t="str">
        <f>VLOOKUP(B9,'LISTA DE ACTIVIDADES'!$B$4:E$200,3,0)</f>
        <v>UN</v>
      </c>
      <c r="E9" s="59">
        <f>ROUND(F9*0.9,0)</f>
        <v>320486</v>
      </c>
      <c r="F9" s="59">
        <f>VLOOKUP(B9,'LISTA DE ACTIVIDADES'!$B$4:E$200,4,0)</f>
        <v>356095</v>
      </c>
      <c r="G9" s="18"/>
      <c r="H9" s="7">
        <v>35</v>
      </c>
      <c r="I9" s="42">
        <f>ROUND(G9*H9,0)</f>
        <v>0</v>
      </c>
      <c r="J9" s="39" t="str">
        <f>IF(OR(G9&lt;E9,G9&gt;F9),"ERROR","OK")</f>
        <v>ERROR</v>
      </c>
      <c r="K9" s="58"/>
    </row>
    <row r="10" spans="2:11" ht="24" x14ac:dyDescent="0.2">
      <c r="B10" s="21" t="s">
        <v>8</v>
      </c>
      <c r="C10" s="30" t="str">
        <f>VLOOKUP(B10,'LISTA DE ACTIVIDADES'!$B$4:E$200,2,0)</f>
        <v>SUMINISTRO E INSTALACIÓN DE LUMINARIA (L02) (4M) DE 25.3W 3800 lm – 4000k, 150 LM/W, 100,000 HORAS L90, MACADAM STEP 3, IP67, IK09, CRI 70, LOR=100.. INCLUYE TORRE ANDAMIO CERTIFICADO.</v>
      </c>
      <c r="D10" s="22" t="str">
        <f>VLOOKUP(B10,'LISTA DE ACTIVIDADES'!$B$4:E$200,3,0)</f>
        <v>UN</v>
      </c>
      <c r="E10" s="60">
        <f t="shared" ref="E10:E65" si="0">ROUND(F10*0.9,0)</f>
        <v>1562809</v>
      </c>
      <c r="F10" s="60">
        <f>VLOOKUP(B10,'LISTA DE ACTIVIDADES'!$B$4:E$200,4,0)</f>
        <v>1736454</v>
      </c>
      <c r="G10" s="23"/>
      <c r="H10" s="31">
        <v>100</v>
      </c>
      <c r="I10" s="43">
        <f t="shared" ref="I10:I65" si="1">ROUND(G10*H10,0)</f>
        <v>0</v>
      </c>
      <c r="J10" s="52" t="str">
        <f t="shared" ref="J10:J65" si="2">IF(OR(G10&lt;E10,G10&gt;F10),"ERROR","OK")</f>
        <v>ERROR</v>
      </c>
      <c r="K10" s="58"/>
    </row>
    <row r="11" spans="2:11" ht="24" x14ac:dyDescent="0.2">
      <c r="B11" s="21" t="s">
        <v>9</v>
      </c>
      <c r="C11" s="30" t="str">
        <f>VLOOKUP(B11,'LISTA DE ACTIVIDADES'!$B$4:E$200,2,0)</f>
        <v>SUMINISTRO E INSTALACIÓN DE LUMINARIA (L02) (4M) DE 25.3W 3800 lm – 4000k, 150 LM/W, 100,000 HORAS L90, MACADAM STEP 3, IP67, IK09, CRI 70, LOR=100.. INCLUYE MANLIFT.</v>
      </c>
      <c r="D11" s="22" t="str">
        <f>VLOOKUP(B11,'LISTA DE ACTIVIDADES'!$B$4:E$200,3,0)</f>
        <v>UN</v>
      </c>
      <c r="E11" s="60">
        <f t="shared" si="0"/>
        <v>1613343</v>
      </c>
      <c r="F11" s="60">
        <f>VLOOKUP(B11,'LISTA DE ACTIVIDADES'!$B$4:E$200,4,0)</f>
        <v>1792603</v>
      </c>
      <c r="G11" s="23"/>
      <c r="H11" s="31">
        <v>8</v>
      </c>
      <c r="I11" s="43">
        <f t="shared" si="1"/>
        <v>0</v>
      </c>
      <c r="J11" s="52" t="str">
        <f t="shared" si="2"/>
        <v>ERROR</v>
      </c>
      <c r="K11" s="58"/>
    </row>
    <row r="12" spans="2:11" ht="24" x14ac:dyDescent="0.2">
      <c r="B12" s="21" t="s">
        <v>10</v>
      </c>
      <c r="C12" s="30" t="str">
        <f>VLOOKUP(B12,'LISTA DE ACTIVIDADES'!$B$4:E$200,2,0)</f>
        <v>SUMINISTRO E INSTALACIÓN DE LUMINARIA (L03)  (2,6M)  TIPO HERMÉTICA, 40W, 4968 LM, 120 LM/W, 4000K, FP= 0,96, IP 65,  CRI=80, 100,000 HORAS L70.. INCLUYE TORRE ANDAMIO CERTIFICADO.</v>
      </c>
      <c r="D12" s="22" t="str">
        <f>VLOOKUP(B12,'LISTA DE ACTIVIDADES'!$B$4:E$200,3,0)</f>
        <v>UN</v>
      </c>
      <c r="E12" s="60">
        <f t="shared" si="0"/>
        <v>210914</v>
      </c>
      <c r="F12" s="60">
        <f>VLOOKUP(B12,'LISTA DE ACTIVIDADES'!$B$4:E$200,4,0)</f>
        <v>234349</v>
      </c>
      <c r="G12" s="23"/>
      <c r="H12" s="31">
        <v>26</v>
      </c>
      <c r="I12" s="43">
        <f t="shared" si="1"/>
        <v>0</v>
      </c>
      <c r="J12" s="52" t="str">
        <f t="shared" si="2"/>
        <v>ERROR</v>
      </c>
      <c r="K12" s="58"/>
    </row>
    <row r="13" spans="2:11" ht="24" x14ac:dyDescent="0.2">
      <c r="B13" s="21" t="s">
        <v>11</v>
      </c>
      <c r="C13" s="30" t="str">
        <f>VLOOKUP(B13,'LISTA DE ACTIVIDADES'!$B$4:E$200,2,0)</f>
        <v>SUMINISTRO E INSTALACIÓN DE LUMINARIA (L04) HIGH BAY 37,5 W - 47W, IP66, 3937 LM - 5022 LM, IK 08, 100,000 HORAS, 4000K.. INCLUYE TORRE ANDAMIO CERTIFICADO.</v>
      </c>
      <c r="D13" s="22" t="str">
        <f>VLOOKUP(B13,'LISTA DE ACTIVIDADES'!$B$4:E$200,3,0)</f>
        <v>UN</v>
      </c>
      <c r="E13" s="60">
        <f t="shared" si="0"/>
        <v>631812</v>
      </c>
      <c r="F13" s="60">
        <f>VLOOKUP(B13,'LISTA DE ACTIVIDADES'!$B$4:E$200,4,0)</f>
        <v>702013</v>
      </c>
      <c r="G13" s="23"/>
      <c r="H13" s="31">
        <v>49</v>
      </c>
      <c r="I13" s="43">
        <f t="shared" si="1"/>
        <v>0</v>
      </c>
      <c r="J13" s="52" t="str">
        <f t="shared" si="2"/>
        <v>ERROR</v>
      </c>
      <c r="K13" s="58"/>
    </row>
    <row r="14" spans="2:11" ht="24" x14ac:dyDescent="0.2">
      <c r="B14" s="21" t="s">
        <v>12</v>
      </c>
      <c r="C14" s="30" t="str">
        <f>VLOOKUP(B14,'LISTA DE ACTIVIDADES'!$B$4:E$200,2,0)</f>
        <v>SUMINISTRO E INSTALACIÓN DE LUMINARIA (L04) HIGH BAY 37,5 W - 47W, IP66, 3937 LM - 5022 LM, IK 08, 100,000 HORAS, 4000K.. INCLUYE MANLIFT.</v>
      </c>
      <c r="D14" s="22" t="str">
        <f>VLOOKUP(B14,'LISTA DE ACTIVIDADES'!$B$4:E$200,3,0)</f>
        <v>UN</v>
      </c>
      <c r="E14" s="60">
        <f t="shared" si="0"/>
        <v>673086</v>
      </c>
      <c r="F14" s="60">
        <f>VLOOKUP(B14,'LISTA DE ACTIVIDADES'!$B$4:E$200,4,0)</f>
        <v>747873</v>
      </c>
      <c r="G14" s="23"/>
      <c r="H14" s="31">
        <v>18</v>
      </c>
      <c r="I14" s="43">
        <f t="shared" si="1"/>
        <v>0</v>
      </c>
      <c r="J14" s="52" t="str">
        <f t="shared" si="2"/>
        <v>ERROR</v>
      </c>
      <c r="K14" s="58"/>
    </row>
    <row r="15" spans="2:11" s="2" customFormat="1" ht="48" x14ac:dyDescent="0.2">
      <c r="B15" s="21" t="s">
        <v>13</v>
      </c>
      <c r="C15" s="30" t="str">
        <f>VLOOKUP(B15,'LISTA DE ACTIVIDADES'!$B$4:E$200,2,0)</f>
        <v>SUMINISTRO E INSTALACIÓN DE LUMINARIA (L05)  DE DESCOLGAR O SOBREPONER DE 42W 60CM, 100.000 HORAS L70, GARANTÍA DE 7 AÑOS,  120V-277V, 4013 LM, 4000K, IP40, 95 LM/W, CRI &gt;80.INCLUYE 16m DE GUAYA-CABLE ACERO 1/4" +  4m DE CABLE ENCAUCHETADO 3x14 HFFRLS. INCLUYE TORRE ANDAMIO CERTIFICADO.</v>
      </c>
      <c r="D15" s="22" t="str">
        <f>VLOOKUP(B15,'LISTA DE ACTIVIDADES'!$B$4:E$200,3,0)</f>
        <v>UN</v>
      </c>
      <c r="E15" s="60">
        <f t="shared" si="0"/>
        <v>1139560</v>
      </c>
      <c r="F15" s="60">
        <f>VLOOKUP(B15,'LISTA DE ACTIVIDADES'!$B$4:E$200,4,0)</f>
        <v>1266178</v>
      </c>
      <c r="G15" s="23"/>
      <c r="H15" s="31">
        <v>8</v>
      </c>
      <c r="I15" s="43">
        <f t="shared" si="1"/>
        <v>0</v>
      </c>
      <c r="J15" s="52" t="str">
        <f t="shared" si="2"/>
        <v>ERROR</v>
      </c>
      <c r="K15" s="58"/>
    </row>
    <row r="16" spans="2:11" s="2" customFormat="1" ht="48" x14ac:dyDescent="0.2">
      <c r="B16" s="21" t="s">
        <v>76</v>
      </c>
      <c r="C16" s="30" t="str">
        <f>VLOOKUP(B16,'LISTA DE ACTIVIDADES'!$B$4:E$200,2,0)</f>
        <v>SUMINISTRO E INSTALACIÓN DE LUMINARIA (L06) DE DESCOLGAR O SOBREPONER ANTIVANDALICA DE BICICLETEROS EN PINTURA ELECTROSTÁTICA BLANCA, CONDIFUSOR DE POLICARBNATO DE ALTA TRANSMITANCIA, 4000K, CRI &gt;80, 50,000 HORAS, 120-277V,  FP =0,9, 1220MMX85MMX260MM. INCLUYE 4M DE GUAYA-CABLE ACERO 1/4". INCLUYE TORRE ANDAMIO CERTIFICADO.</v>
      </c>
      <c r="D16" s="22" t="str">
        <f>VLOOKUP(B16,'LISTA DE ACTIVIDADES'!$B$4:E$200,3,0)</f>
        <v>UN</v>
      </c>
      <c r="E16" s="60">
        <f t="shared" ref="E16:E37" si="3">ROUND(F16*0.9,0)</f>
        <v>954953</v>
      </c>
      <c r="F16" s="60">
        <f>VLOOKUP(B16,'LISTA DE ACTIVIDADES'!$B$4:E$200,4,0)</f>
        <v>1061059</v>
      </c>
      <c r="G16" s="23"/>
      <c r="H16" s="31">
        <v>21</v>
      </c>
      <c r="I16" s="43">
        <f t="shared" ref="I16:I37" si="4">ROUND(G16*H16,0)</f>
        <v>0</v>
      </c>
      <c r="J16" s="52" t="str">
        <f t="shared" ref="J16:J37" si="5">IF(OR(G16&lt;E16,G16&gt;F16),"ERROR","OK")</f>
        <v>ERROR</v>
      </c>
      <c r="K16" s="58"/>
    </row>
    <row r="17" spans="2:11" s="2" customFormat="1" ht="72" x14ac:dyDescent="0.2">
      <c r="B17" s="21" t="s">
        <v>78</v>
      </c>
      <c r="C17" s="30" t="str">
        <f>VLOOKUP(B17,'LISTA DE ACTIVIDADES'!$B$4:E$200,2,0)</f>
        <v>SUMINISTRO E INSTALACIÓN DE LUMINARIA (L07) TIPO WALL GRAZING, LED RGB, 48VCC CON CONTROL DMX512-RDM. L=1495MM, IK05, IP66, 1087 LM, 42,6W, 25,5 LM/W, 50,000 HORAS L80.  INCLUYE BRAZO ORIENTABLE +/- 90° EN ACERO INOXIDABLE PARA APLICACIÓN EN PARED O EN TECHO - L=115 PARA LED MONOCROMÁTICO REGULABLE Y RGB. INCLUYE 1,5m DE TUBERIA CONDUIT GALVANIZADA IMC D=1" ACCESORIOS DE FIJACIÓN, 2m DE CABLE 3X12 HFFRLS, ACCESORIOS DE CONEXIÓN, CAJA 2400 TIPO RAWLET. TAPA, PRENSAESTOPA Y ACCESORIOS DE FIJACIÓN. INCLUYE ALQUILER DE MANLIFT.</v>
      </c>
      <c r="D17" s="22" t="str">
        <f>VLOOKUP(B17,'LISTA DE ACTIVIDADES'!$B$4:E$200,3,0)</f>
        <v>UN</v>
      </c>
      <c r="E17" s="60">
        <f t="shared" si="3"/>
        <v>5079382</v>
      </c>
      <c r="F17" s="60">
        <f>VLOOKUP(B17,'LISTA DE ACTIVIDADES'!$B$4:E$200,4,0)</f>
        <v>5643758</v>
      </c>
      <c r="G17" s="23"/>
      <c r="H17" s="31">
        <v>14</v>
      </c>
      <c r="I17" s="43">
        <f t="shared" si="4"/>
        <v>0</v>
      </c>
      <c r="J17" s="52" t="str">
        <f t="shared" si="5"/>
        <v>ERROR</v>
      </c>
      <c r="K17" s="58"/>
    </row>
    <row r="18" spans="2:11" s="2" customFormat="1" ht="36" x14ac:dyDescent="0.2">
      <c r="B18" s="21" t="s">
        <v>80</v>
      </c>
      <c r="C18" s="30" t="str">
        <f>VLOOKUP(B18,'LISTA DE ACTIVIDADES'!$B$4:E$200,2,0)</f>
        <v>SUMINISTRO E INSTALACIÓN DE LUMINARIA (L08) LINEAL DE 60C (44 20W Y 98 DE 10W) IP40, 1148 LUMEN, 57 LM/W, ANGULO DE APERTURA 105°, IRC= 80, 4000K, FP=0,98, 100.000 HORAS L70, 7 AÑOS DE GARANTÍA.. INCLUYE TORRE ANDAMIO CERTIFICADO.</v>
      </c>
      <c r="D18" s="22" t="str">
        <f>VLOOKUP(B18,'LISTA DE ACTIVIDADES'!$B$4:E$200,3,0)</f>
        <v>UN</v>
      </c>
      <c r="E18" s="60">
        <f t="shared" si="3"/>
        <v>357213</v>
      </c>
      <c r="F18" s="60">
        <f>VLOOKUP(B18,'LISTA DE ACTIVIDADES'!$B$4:E$200,4,0)</f>
        <v>396903</v>
      </c>
      <c r="G18" s="23"/>
      <c r="H18" s="31">
        <v>142</v>
      </c>
      <c r="I18" s="43">
        <f t="shared" si="4"/>
        <v>0</v>
      </c>
      <c r="J18" s="52" t="str">
        <f t="shared" si="5"/>
        <v>ERROR</v>
      </c>
      <c r="K18" s="58"/>
    </row>
    <row r="19" spans="2:11" s="2" customFormat="1" ht="36" x14ac:dyDescent="0.2">
      <c r="B19" s="21" t="s">
        <v>82</v>
      </c>
      <c r="C19" s="30" t="str">
        <f>VLOOKUP(B19,'LISTA DE ACTIVIDADES'!$B$4:E$200,2,0)</f>
        <v>SUMINISTRO E INSTALACIÓN DE LUMINARIA (L09) RECESADA DE 8W, IP40, 85-277V, 705 LM, 84 LM/W, 4000K, FP= 0,97, IRC 80, 90,9CM, 100,000 HORAS L70, 7 AÑOS DE GARANTÍA.. INCLUYE TORRE ANDAMIO CERTIFICADO.</v>
      </c>
      <c r="D19" s="22" t="str">
        <f>VLOOKUP(B19,'LISTA DE ACTIVIDADES'!$B$4:E$200,3,0)</f>
        <v>UN</v>
      </c>
      <c r="E19" s="60">
        <f t="shared" si="3"/>
        <v>151619</v>
      </c>
      <c r="F19" s="60">
        <f>VLOOKUP(B19,'LISTA DE ACTIVIDADES'!$B$4:E$200,4,0)</f>
        <v>168465</v>
      </c>
      <c r="G19" s="23"/>
      <c r="H19" s="31">
        <v>19</v>
      </c>
      <c r="I19" s="43">
        <f t="shared" si="4"/>
        <v>0</v>
      </c>
      <c r="J19" s="52" t="str">
        <f t="shared" si="5"/>
        <v>ERROR</v>
      </c>
      <c r="K19" s="58"/>
    </row>
    <row r="20" spans="2:11" s="2" customFormat="1" ht="36" x14ac:dyDescent="0.2">
      <c r="B20" s="21" t="s">
        <v>84</v>
      </c>
      <c r="C20" s="30" t="str">
        <f>VLOOKUP(B20,'LISTA DE ACTIVIDADES'!$B$4:E$200,2,0)</f>
        <v>SUMINISTRO E INSTALACIÓN DE LUMINARIA (L11) PANEL CUADRADO 60X60 DE 40W RECESADO, 4263 LM, IP40, 120-277V, 102LM/W, FP 0,99, 100.000 HORAS L70, 7 AÑOS DE GARANTÍA.. INCLUYE TORRE ANDAMIO CERTIFICADO.</v>
      </c>
      <c r="D20" s="22" t="str">
        <f>VLOOKUP(B20,'LISTA DE ACTIVIDADES'!$B$4:E$200,3,0)</f>
        <v>UN</v>
      </c>
      <c r="E20" s="60">
        <f t="shared" si="3"/>
        <v>277978</v>
      </c>
      <c r="F20" s="60">
        <f>VLOOKUP(B20,'LISTA DE ACTIVIDADES'!$B$4:E$200,4,0)</f>
        <v>308864</v>
      </c>
      <c r="G20" s="23"/>
      <c r="H20" s="31">
        <v>36</v>
      </c>
      <c r="I20" s="43">
        <f t="shared" si="4"/>
        <v>0</v>
      </c>
      <c r="J20" s="52" t="str">
        <f t="shared" si="5"/>
        <v>ERROR</v>
      </c>
      <c r="K20" s="58"/>
    </row>
    <row r="21" spans="2:11" s="2" customFormat="1" ht="36" x14ac:dyDescent="0.2">
      <c r="B21" s="21" t="s">
        <v>85</v>
      </c>
      <c r="C21" s="30" t="str">
        <f>VLOOKUP(B21,'LISTA DE ACTIVIDADES'!$B$4:E$200,2,0)</f>
        <v>SUMINISTRO E INSTALACIÓN DE LUMINARIA (L12) PANEL REDONDO DE 13W RECESADO, 16CM, 1250 LM, IP40, 100-277V, 96LM/W, FP 0,99, 100.000 HORAS L70, 7 AÑOS DE GARANTÍA.. INCLUYE TORRE ANDAMIO CERTIFICADO.</v>
      </c>
      <c r="D21" s="22" t="str">
        <f>VLOOKUP(B21,'LISTA DE ACTIVIDADES'!$B$4:E$200,3,0)</f>
        <v>UN</v>
      </c>
      <c r="E21" s="60">
        <f t="shared" si="3"/>
        <v>214234</v>
      </c>
      <c r="F21" s="60">
        <f>VLOOKUP(B21,'LISTA DE ACTIVIDADES'!$B$4:E$200,4,0)</f>
        <v>238038</v>
      </c>
      <c r="G21" s="23"/>
      <c r="H21" s="31">
        <v>15</v>
      </c>
      <c r="I21" s="43">
        <f t="shared" si="4"/>
        <v>0</v>
      </c>
      <c r="J21" s="52" t="str">
        <f t="shared" si="5"/>
        <v>ERROR</v>
      </c>
      <c r="K21" s="58"/>
    </row>
    <row r="22" spans="2:11" s="2" customFormat="1" ht="60" x14ac:dyDescent="0.2">
      <c r="B22" s="21" t="s">
        <v>86</v>
      </c>
      <c r="C22" s="30" t="str">
        <f>VLOOKUP(B22,'LISTA DE ACTIVIDADES'!$B$4:E$200,2,0)</f>
        <v>SUMINISTRO E INSTALACIÓN DE LUMINARIA (L13) EFECTO BLADE RGB 6 W 160 lm NOMINAL / VALORES DE LA LUMINARIA 6 W 35 lm / RGB / CONTROL: DMX-RDM / ÓPTICA: 360° LIGHT BLADE EFFECT. / MATERIAL: ACERO Y ALUMINIO / DIMENSIONES (mm): ø89x140 PESO (kg): 050 / VIDA ÚTIL: 100000h - L80 - B10 (Ta 40°C) / IP66.. INCLUYE DRIVER PARA LUMINARIA DMX CON CAJA IP67.. INCLUYE TORRE ANDAMIO CERTIFICADO.</v>
      </c>
      <c r="D22" s="22" t="str">
        <f>VLOOKUP(B22,'LISTA DE ACTIVIDADES'!$B$4:E$200,3,0)</f>
        <v>UN</v>
      </c>
      <c r="E22" s="60">
        <f t="shared" si="3"/>
        <v>3511894</v>
      </c>
      <c r="F22" s="60">
        <f>VLOOKUP(B22,'LISTA DE ACTIVIDADES'!$B$4:E$200,4,0)</f>
        <v>3902104</v>
      </c>
      <c r="G22" s="23"/>
      <c r="H22" s="31">
        <v>14</v>
      </c>
      <c r="I22" s="43">
        <f t="shared" si="4"/>
        <v>0</v>
      </c>
      <c r="J22" s="52" t="str">
        <f t="shared" si="5"/>
        <v>ERROR</v>
      </c>
      <c r="K22" s="58"/>
    </row>
    <row r="23" spans="2:11" s="2" customFormat="1" ht="36" x14ac:dyDescent="0.2">
      <c r="B23" s="21" t="s">
        <v>87</v>
      </c>
      <c r="C23" s="30" t="str">
        <f>VLOOKUP(B23,'LISTA DE ACTIVIDADES'!$B$4:E$200,2,0)</f>
        <v>SUMINISTRO E INSTALACIÓN DE LUMINARIA (L14) PANEL REDONDO DE 16W RECESADO, 7", 1597 LM, IP40, 120-277V, 99LM/W, FP 0,99, 100.000 HORAS L70, 7 AÑOS DE GARANTÍA.. INCLUYE TORRE ANDAMIO CERTIFICADO.</v>
      </c>
      <c r="D23" s="22" t="str">
        <f>VLOOKUP(B23,'LISTA DE ACTIVIDADES'!$B$4:E$200,3,0)</f>
        <v>UN</v>
      </c>
      <c r="E23" s="60">
        <f t="shared" si="3"/>
        <v>251232</v>
      </c>
      <c r="F23" s="60">
        <f>VLOOKUP(B23,'LISTA DE ACTIVIDADES'!$B$4:E$200,4,0)</f>
        <v>279147</v>
      </c>
      <c r="G23" s="23"/>
      <c r="H23" s="31">
        <v>31</v>
      </c>
      <c r="I23" s="43">
        <f t="shared" si="4"/>
        <v>0</v>
      </c>
      <c r="J23" s="52" t="str">
        <f t="shared" si="5"/>
        <v>ERROR</v>
      </c>
      <c r="K23" s="58"/>
    </row>
    <row r="24" spans="2:11" s="2" customFormat="1" ht="24" x14ac:dyDescent="0.2">
      <c r="B24" s="21" t="s">
        <v>89</v>
      </c>
      <c r="C24" s="30" t="str">
        <f>VLOOKUP(B24,'LISTA DE ACTIVIDADES'!$B$4:E$200,2,0)</f>
        <v>SUMINISTRO E INSTALACIÓN DE LUMINARIA (L15) (4M) DE 27.8W 4420 lm – 4000k, 159 LM/W, 100,000 HORAS L90, MACADAM STEP 3, IP67, IK09, CRI 70, LOR=10.. INCLUYE TORRE ANDAMIO CERTIFICADO.</v>
      </c>
      <c r="D24" s="22" t="str">
        <f>VLOOKUP(B24,'LISTA DE ACTIVIDADES'!$B$4:E$200,3,0)</f>
        <v>UN</v>
      </c>
      <c r="E24" s="60">
        <f t="shared" si="3"/>
        <v>1473893</v>
      </c>
      <c r="F24" s="60">
        <f>VLOOKUP(B24,'LISTA DE ACTIVIDADES'!$B$4:E$200,4,0)</f>
        <v>1637659</v>
      </c>
      <c r="G24" s="23"/>
      <c r="H24" s="31">
        <v>12</v>
      </c>
      <c r="I24" s="43">
        <f t="shared" si="4"/>
        <v>0</v>
      </c>
      <c r="J24" s="52" t="str">
        <f t="shared" si="5"/>
        <v>ERROR</v>
      </c>
      <c r="K24" s="58"/>
    </row>
    <row r="25" spans="2:11" s="2" customFormat="1" ht="72" x14ac:dyDescent="0.2">
      <c r="B25" s="21" t="s">
        <v>91</v>
      </c>
      <c r="C25" s="30" t="str">
        <f>VLOOKUP(B25,'LISTA DE ACTIVIDADES'!$B$4:E$200,2,0)</f>
        <v>SUMINISTRO E INSTALACIÓN DE SALIDA EN PLATAFORMAS, RAMPAS y ESCALERAS. INCLUYE 7,2 M DE TUBERIA EMT 3/4",  CAJA PARA EXTERIOR 15X15X10 CON TAPA, 6 CONECTORES TIPO RESORTE, 7,2M DE CABLE 2X12 HFFRLS Y ALAMBRE DESNUDO No 12, 0,6M DE CABLE ENCAUCHETADO 3X12 HFFRLS,  5M DE VARILLA ROSCADA 5/8, 7,2M DE RIEL CHANEL PERFORADO, 9 GRAPAS TIPO UNISTRUT 3/4, 0,5M DE TUBERIA DE 2" EMT, 1 TERMINAL 2" EMT,  6 PLATINAS EN L GALVANIZADAS,  ACCESORIOS DE FIJACIÓN. INCLUYE TORRE ANDAMIO CERTIFICADO.</v>
      </c>
      <c r="D25" s="22" t="str">
        <f>VLOOKUP(B25,'LISTA DE ACTIVIDADES'!$B$4:E$200,3,0)</f>
        <v>UN</v>
      </c>
      <c r="E25" s="60">
        <f t="shared" si="3"/>
        <v>564203</v>
      </c>
      <c r="F25" s="60">
        <f>VLOOKUP(B25,'LISTA DE ACTIVIDADES'!$B$4:E$200,4,0)</f>
        <v>626892</v>
      </c>
      <c r="G25" s="23"/>
      <c r="H25" s="31">
        <v>42</v>
      </c>
      <c r="I25" s="43">
        <f t="shared" si="4"/>
        <v>0</v>
      </c>
      <c r="J25" s="52" t="str">
        <f t="shared" si="5"/>
        <v>ERROR</v>
      </c>
      <c r="K25" s="58"/>
    </row>
    <row r="26" spans="2:11" s="2" customFormat="1" ht="72" x14ac:dyDescent="0.2">
      <c r="B26" s="21" t="s">
        <v>93</v>
      </c>
      <c r="C26" s="30" t="str">
        <f>VLOOKUP(B26,'LISTA DE ACTIVIDADES'!$B$4:E$200,2,0)</f>
        <v>SUMINISTRO E INSTALACIÓN DE SALIDA EN PLATAFORMAS, RAMPAS y ESCALERAS. INCLUYE 7,2 M DE TUBERIA EMT 3/4",  CAJA PARA EXTERIOR 15X15X10 CON TAPA, 6 CONECTORES TIPO RESORTE, 7,2M DE CABLE 3X10 HFFRLS Y ALAMBRE DESNUDO No 12, 0,6M DE CABLE ENCAUCHETADO 3X12 HFFRLS,  5M DE VARILLA ROSCADA 5/8, 7,2M DE RIEL CHANEL PERFORADO, 9 GRAPAS TIPO UNISTRUT 3/4, 0,5M DE TUBERIA DE 2" EMT, 1 TERMINAL 2" EMT,  6 PLATINAS EN L GALVANIZADAS,  ACCESORIOS DE FIJACIÓN. INCLUYE TORRE ANDAMIO CERTIFICADO.</v>
      </c>
      <c r="D26" s="22" t="str">
        <f>VLOOKUP(B26,'LISTA DE ACTIVIDADES'!$B$4:E$200,3,0)</f>
        <v>UN</v>
      </c>
      <c r="E26" s="60">
        <f t="shared" si="3"/>
        <v>584085</v>
      </c>
      <c r="F26" s="60">
        <f>VLOOKUP(B26,'LISTA DE ACTIVIDADES'!$B$4:E$200,4,0)</f>
        <v>648983</v>
      </c>
      <c r="G26" s="23"/>
      <c r="H26" s="31">
        <v>70</v>
      </c>
      <c r="I26" s="43">
        <f t="shared" si="4"/>
        <v>0</v>
      </c>
      <c r="J26" s="52" t="str">
        <f t="shared" si="5"/>
        <v>ERROR</v>
      </c>
      <c r="K26" s="58"/>
    </row>
    <row r="27" spans="2:11" s="2" customFormat="1" ht="72" x14ac:dyDescent="0.2">
      <c r="B27" s="21" t="s">
        <v>95</v>
      </c>
      <c r="C27" s="30" t="str">
        <f>VLOOKUP(B27,'LISTA DE ACTIVIDADES'!$B$4:E$200,2,0)</f>
        <v>SUMINISTRO E INSTALACIÓN DE SALIDA EN PLATAFORMAS, RAMPAS y ESCALERAS. INCLUYE 7,2 M DE TUBERIA EMT 3/4",  CAJA PARA EXTERIOR 15X15X10 CON TAPA, 6 CONECTORES TIPO RESORTE, 7,2M DE CABLE 3X10 HFFRLS Y ALAMBRE DESNUDO No 12, 0,6M DE CABLE ENCAUCHETADO 3X12 HFFRLS,  5M DE VARILLA ROSCADA 5/8, 7,2M DE RIEL CHANEL PERFORADO, 9 GRAPAS TIPO UNISTRUT 3/4, 0,5M DE TUBERIA DE 2" EMT, 1 TERMINAL 2" EMT,  6 PLATINAS EN L GALVANIZADAS,  ACCESORIOS DE FIJACIÓN. INCLUYE MANLIFT.</v>
      </c>
      <c r="D27" s="22" t="str">
        <f>VLOOKUP(B27,'LISTA DE ACTIVIDADES'!$B$4:E$200,3,0)</f>
        <v>UN</v>
      </c>
      <c r="E27" s="60">
        <f t="shared" si="3"/>
        <v>745649</v>
      </c>
      <c r="F27" s="60">
        <f>VLOOKUP(B27,'LISTA DE ACTIVIDADES'!$B$4:E$200,4,0)</f>
        <v>828499</v>
      </c>
      <c r="G27" s="23"/>
      <c r="H27" s="31">
        <v>8</v>
      </c>
      <c r="I27" s="43">
        <f t="shared" si="4"/>
        <v>0</v>
      </c>
      <c r="J27" s="52" t="str">
        <f t="shared" si="5"/>
        <v>ERROR</v>
      </c>
      <c r="K27" s="58"/>
    </row>
    <row r="28" spans="2:11" s="2" customFormat="1" ht="48" x14ac:dyDescent="0.2">
      <c r="B28" s="21" t="s">
        <v>97</v>
      </c>
      <c r="C28" s="30" t="str">
        <f>VLOOKUP(B28,'LISTA DE ACTIVIDADES'!$B$4:E$200,2,0)</f>
        <v>SUMINISTRO E INSTALACIÓN DE SALIDA ELÉCTRICA EN PARED, TECHO O COLUMNA EN 7m DE TUBERIA EMT 3/4"  PARA LUMINARIAS EN TECHO, INCLUYE CAJA 2400 TIPO RAWELT, CONECTORES TIPO RESORTE, 7,5m DE CABLE 3X12  HFFRLS, PRENSAESTOPA Y ACCESORIOS DE FIJACIÓN. INCLUYE TORRE ANDAMIO CERTIFICADO.</v>
      </c>
      <c r="D28" s="22" t="str">
        <f>VLOOKUP(B28,'LISTA DE ACTIVIDADES'!$B$4:E$200,3,0)</f>
        <v>UN</v>
      </c>
      <c r="E28" s="60">
        <f t="shared" si="3"/>
        <v>318934</v>
      </c>
      <c r="F28" s="60">
        <f>VLOOKUP(B28,'LISTA DE ACTIVIDADES'!$B$4:E$200,4,0)</f>
        <v>354371</v>
      </c>
      <c r="G28" s="23"/>
      <c r="H28" s="31">
        <v>238</v>
      </c>
      <c r="I28" s="43">
        <f t="shared" si="4"/>
        <v>0</v>
      </c>
      <c r="J28" s="52" t="str">
        <f t="shared" si="5"/>
        <v>ERROR</v>
      </c>
      <c r="K28" s="58"/>
    </row>
    <row r="29" spans="2:11" s="2" customFormat="1" ht="48" x14ac:dyDescent="0.2">
      <c r="B29" s="21" t="s">
        <v>98</v>
      </c>
      <c r="C29" s="30" t="str">
        <f>VLOOKUP(B29,'LISTA DE ACTIVIDADES'!$B$4:E$200,2,0)</f>
        <v>SUMINISTRO E INSTALACIÓN DE SALIDA ELÉCTRICA EN PARED, TECHO O COLUMNA EN 7m DE TUBERIA EMT 3/4"  PARA LUMINARIAS EN TECHO, INCLUYE CAJA 2400 TIPO RAWELT, CONECTORES TIPO RESORTE, 7,5m DE CABLE 3X10  HFFRLS TAPA, PRENSAESTOPA Y ACCESORIOS DE FIJACIÓN. INCLUYE TORRE ANDAMIO CERTIFICADO.</v>
      </c>
      <c r="D29" s="22" t="str">
        <f>VLOOKUP(B29,'LISTA DE ACTIVIDADES'!$B$4:E$200,3,0)</f>
        <v>UN</v>
      </c>
      <c r="E29" s="60">
        <f t="shared" si="3"/>
        <v>339792</v>
      </c>
      <c r="F29" s="60">
        <f>VLOOKUP(B29,'LISTA DE ACTIVIDADES'!$B$4:E$200,4,0)</f>
        <v>377547</v>
      </c>
      <c r="G29" s="23"/>
      <c r="H29" s="31">
        <v>99</v>
      </c>
      <c r="I29" s="43">
        <f t="shared" si="4"/>
        <v>0</v>
      </c>
      <c r="J29" s="52" t="str">
        <f t="shared" si="5"/>
        <v>ERROR</v>
      </c>
      <c r="K29" s="58"/>
    </row>
    <row r="30" spans="2:11" s="2" customFormat="1" ht="48" x14ac:dyDescent="0.2">
      <c r="B30" s="21" t="s">
        <v>99</v>
      </c>
      <c r="C30" s="30" t="str">
        <f>VLOOKUP(B30,'LISTA DE ACTIVIDADES'!$B$4:E$200,2,0)</f>
        <v>SUMINISTRO E INSTALACIÓN DE SALIDA ELÉCTRICA EN PARED, TECHO O COLUMNA EN 7m DE TUBERIA EMT 3/4"  PARA LUMINARIAS EN TECHO, INCLUYE CAJA 2400 TIPO RAWELT, CONECTORES TIPO RESORTE, 7,5m DE CABLE 3X10  HFFRLS TAPA, PRENSAESTOPA Y ACCESORIOS DE FIJACIÓN. INCLUYE MANLIFT.</v>
      </c>
      <c r="D30" s="22" t="str">
        <f>VLOOKUP(B30,'LISTA DE ACTIVIDADES'!$B$4:E$200,3,0)</f>
        <v>UN</v>
      </c>
      <c r="E30" s="60">
        <f t="shared" si="3"/>
        <v>452924</v>
      </c>
      <c r="F30" s="60">
        <f>VLOOKUP(B30,'LISTA DE ACTIVIDADES'!$B$4:E$200,4,0)</f>
        <v>503249</v>
      </c>
      <c r="G30" s="23"/>
      <c r="H30" s="31">
        <v>8</v>
      </c>
      <c r="I30" s="43">
        <f t="shared" si="4"/>
        <v>0</v>
      </c>
      <c r="J30" s="52" t="str">
        <f t="shared" si="5"/>
        <v>ERROR</v>
      </c>
      <c r="K30" s="58"/>
    </row>
    <row r="31" spans="2:11" s="2" customFormat="1" ht="36" x14ac:dyDescent="0.2">
      <c r="B31" s="21" t="s">
        <v>101</v>
      </c>
      <c r="C31" s="30" t="str">
        <f>VLOOKUP(B31,'LISTA DE ACTIVIDADES'!$B$4:E$200,2,0)</f>
        <v>SUMINISTRO E INSTALACIÓN DE LUMINARIA COMPACTA DE HERMETICA DE EMERGENCIA, IP65, TIEMPO DE OPERACIÓN &gt;90 MINUTOS, TIEMPO DE CARGA 24 HORAS, 110v-240V, 3W, 115LM, IRC&gt;80, 35,1CM X 11,7 CM X 7,83 CM, GARANTÍA DE 2 AÑOS.. INCLUYE TORRE ANDAMIO CERTIFICADO.</v>
      </c>
      <c r="D31" s="22" t="str">
        <f>VLOOKUP(B31,'LISTA DE ACTIVIDADES'!$B$4:E$200,3,0)</f>
        <v>UN</v>
      </c>
      <c r="E31" s="60">
        <f t="shared" si="3"/>
        <v>236904</v>
      </c>
      <c r="F31" s="60">
        <f>VLOOKUP(B31,'LISTA DE ACTIVIDADES'!$B$4:E$200,4,0)</f>
        <v>263227</v>
      </c>
      <c r="G31" s="23"/>
      <c r="H31" s="31">
        <v>224</v>
      </c>
      <c r="I31" s="43">
        <f t="shared" si="4"/>
        <v>0</v>
      </c>
      <c r="J31" s="52" t="str">
        <f t="shared" si="5"/>
        <v>ERROR</v>
      </c>
      <c r="K31" s="58"/>
    </row>
    <row r="32" spans="2:11" s="2" customFormat="1" ht="36" x14ac:dyDescent="0.2">
      <c r="B32" s="21" t="s">
        <v>103</v>
      </c>
      <c r="C32" s="30" t="str">
        <f>VLOOKUP(B32,'LISTA DE ACTIVIDADES'!$B$4:E$200,2,0)</f>
        <v>SUMINISTRO E INSTALACIÓN DE LUMINARIA COMPACTA DE HERMETICA DE EMERGENCIA, IP65, TIEMPO DE OPERACIÓN &gt;90 MINUTOS, TIEMPO DE CARGA 24 HORAS, 110v-240V, 3W, 115LM, IRC&gt;80, 35,1CM X 11,7 CM X 7,83 CM, GARANTÍA DE 2 AÑOS.. INCLUYE MANLIFT.</v>
      </c>
      <c r="D32" s="22" t="str">
        <f>VLOOKUP(B32,'LISTA DE ACTIVIDADES'!$B$4:E$200,3,0)</f>
        <v>UN</v>
      </c>
      <c r="E32" s="60">
        <f t="shared" si="3"/>
        <v>252409</v>
      </c>
      <c r="F32" s="60">
        <f>VLOOKUP(B32,'LISTA DE ACTIVIDADES'!$B$4:E$200,4,0)</f>
        <v>280454</v>
      </c>
      <c r="G32" s="23"/>
      <c r="H32" s="31">
        <v>26</v>
      </c>
      <c r="I32" s="43">
        <f t="shared" si="4"/>
        <v>0</v>
      </c>
      <c r="J32" s="52" t="str">
        <f t="shared" si="5"/>
        <v>ERROR</v>
      </c>
      <c r="K32" s="58"/>
    </row>
    <row r="33" spans="2:11" s="2" customFormat="1" ht="24" x14ac:dyDescent="0.2">
      <c r="B33" s="21" t="s">
        <v>105</v>
      </c>
      <c r="C33" s="30" t="str">
        <f>VLOOKUP(B33,'LISTA DE ACTIVIDADES'!$B$4:E$200,2,0)</f>
        <v>SUMINISTRO E INSTALACIÓN DE LUMINARIA TIPO AVISO DE DE EMERGENCIA EN LED CON AUTONOMIA DE 90 MIN, GARANTÍA DE 2 AÑOS. INCLUYE TORRE ANDAMIO CERTIFICADO.</v>
      </c>
      <c r="D33" s="22" t="str">
        <f>VLOOKUP(B33,'LISTA DE ACTIVIDADES'!$B$4:E$200,3,0)</f>
        <v>UN</v>
      </c>
      <c r="E33" s="60">
        <f t="shared" si="3"/>
        <v>148649</v>
      </c>
      <c r="F33" s="60">
        <f>VLOOKUP(B33,'LISTA DE ACTIVIDADES'!$B$4:E$200,4,0)</f>
        <v>165165</v>
      </c>
      <c r="G33" s="23"/>
      <c r="H33" s="31">
        <v>12</v>
      </c>
      <c r="I33" s="43">
        <f t="shared" si="4"/>
        <v>0</v>
      </c>
      <c r="J33" s="52" t="str">
        <f t="shared" si="5"/>
        <v>ERROR</v>
      </c>
      <c r="K33" s="58"/>
    </row>
    <row r="34" spans="2:11" s="2" customFormat="1" ht="48" x14ac:dyDescent="0.2">
      <c r="B34" s="21" t="s">
        <v>107</v>
      </c>
      <c r="C34" s="30" t="str">
        <f>VLOOKUP(B34,'LISTA DE ACTIVIDADES'!$B$4:E$200,2,0)</f>
        <v>SUMINISTRO E INSTALACION DE SALIDA ELECTRICA PARA LUMINARIA EN 7,2 m DE TUBERIA EMT 3/4"  PARA LUMINARIAS A DOBLE ALTURA Y PERIMETRO, INCLUYE CAJA 2400, CONECTORES TIPO RESORTE, 7,2m DE CABLE 3x10 HFFRLS, TAPA, PRENSAESTOPA Y ACCESORIOS DE FIJACION. INCLUYE TORRE ANDAMIO CERTIFICADO.</v>
      </c>
      <c r="D34" s="22" t="str">
        <f>VLOOKUP(B34,'LISTA DE ACTIVIDADES'!$B$4:E$200,3,0)</f>
        <v>UN</v>
      </c>
      <c r="E34" s="60">
        <f t="shared" si="3"/>
        <v>324202</v>
      </c>
      <c r="F34" s="60">
        <f>VLOOKUP(B34,'LISTA DE ACTIVIDADES'!$B$4:E$200,4,0)</f>
        <v>360224</v>
      </c>
      <c r="G34" s="23"/>
      <c r="H34" s="31">
        <v>236</v>
      </c>
      <c r="I34" s="43">
        <f t="shared" si="4"/>
        <v>0</v>
      </c>
      <c r="J34" s="52" t="str">
        <f t="shared" si="5"/>
        <v>ERROR</v>
      </c>
      <c r="K34" s="58"/>
    </row>
    <row r="35" spans="2:11" s="2" customFormat="1" ht="36" x14ac:dyDescent="0.2">
      <c r="B35" s="21" t="s">
        <v>109</v>
      </c>
      <c r="C35" s="30" t="str">
        <f>VLOOKUP(B35,'LISTA DE ACTIVIDADES'!$B$4:E$200,2,0)</f>
        <v>SUMINISTRO E INSTALACION DE SALIDA ELECTRICA PARA LUMINARIA EN 7,2 m DE TUBERIA EMT 3/4"  PARA LUMINARIAS A DOBLE ALTURA Y PERIMETRO, INCLUYE CAJA 2400, CONECTORES TIPO RESORTE, 7,2m DE CABLE 3x10 HFFRLS, TAPA, PRENSAESTOPA Y ACCESORIOS DE FIJACION. INCLUYE MANLIFT.</v>
      </c>
      <c r="D35" s="22" t="str">
        <f>VLOOKUP(B35,'LISTA DE ACTIVIDADES'!$B$4:E$200,3,0)</f>
        <v>UN</v>
      </c>
      <c r="E35" s="60">
        <f t="shared" si="3"/>
        <v>437333</v>
      </c>
      <c r="F35" s="60">
        <f>VLOOKUP(B35,'LISTA DE ACTIVIDADES'!$B$4:E$200,4,0)</f>
        <v>485925</v>
      </c>
      <c r="G35" s="23"/>
      <c r="H35" s="31">
        <v>26</v>
      </c>
      <c r="I35" s="43">
        <f t="shared" si="4"/>
        <v>0</v>
      </c>
      <c r="J35" s="52" t="str">
        <f t="shared" si="5"/>
        <v>ERROR</v>
      </c>
      <c r="K35" s="58"/>
    </row>
    <row r="36" spans="2:11" s="2" customFormat="1" x14ac:dyDescent="0.2">
      <c r="B36" s="21" t="s">
        <v>111</v>
      </c>
      <c r="C36" s="30" t="str">
        <f>VLOOKUP(B36,'LISTA DE ACTIVIDADES'!$B$4:E$200,2,0)</f>
        <v>DESMONTE DE CIELO RAZO EXISTENTE. INCLUYE TORRE ANDAMIO CERTIFICADO.</v>
      </c>
      <c r="D36" s="22" t="str">
        <f>VLOOKUP(B36,'LISTA DE ACTIVIDADES'!$B$4:E$200,3,0)</f>
        <v>M2</v>
      </c>
      <c r="E36" s="60">
        <f t="shared" si="3"/>
        <v>10141</v>
      </c>
      <c r="F36" s="60">
        <f>VLOOKUP(B36,'LISTA DE ACTIVIDADES'!$B$4:E$200,4,0)</f>
        <v>11268</v>
      </c>
      <c r="G36" s="23"/>
      <c r="H36" s="31">
        <v>1105</v>
      </c>
      <c r="I36" s="43">
        <f t="shared" si="4"/>
        <v>0</v>
      </c>
      <c r="J36" s="52" t="str">
        <f t="shared" si="5"/>
        <v>ERROR</v>
      </c>
      <c r="K36" s="58"/>
    </row>
    <row r="37" spans="2:11" s="2" customFormat="1" ht="24" x14ac:dyDescent="0.2">
      <c r="B37" s="21" t="s">
        <v>113</v>
      </c>
      <c r="C37" s="30" t="str">
        <f>VLOOKUP(B37,'LISTA DE ACTIVIDADES'!$B$4:E$200,2,0)</f>
        <v>SUMINISTRO E INSTALACIÓN DE PANEL PARA CIELO RASO EN PANEL DE PVC. INCLUYE ELEMENTOS DE CONEXIÓN Y SOPORTE.. INCLUYE TORRE ANDAMIO CERTIFICADO.</v>
      </c>
      <c r="D37" s="22" t="str">
        <f>VLOOKUP(B37,'LISTA DE ACTIVIDADES'!$B$4:E$200,3,0)</f>
        <v>M2</v>
      </c>
      <c r="E37" s="60">
        <f t="shared" si="3"/>
        <v>77441</v>
      </c>
      <c r="F37" s="60">
        <f>VLOOKUP(B37,'LISTA DE ACTIVIDADES'!$B$4:E$200,4,0)</f>
        <v>86045</v>
      </c>
      <c r="G37" s="23"/>
      <c r="H37" s="31">
        <v>1105</v>
      </c>
      <c r="I37" s="43">
        <f t="shared" si="4"/>
        <v>0</v>
      </c>
      <c r="J37" s="52" t="str">
        <f t="shared" si="5"/>
        <v>ERROR</v>
      </c>
      <c r="K37" s="58"/>
    </row>
    <row r="38" spans="2:11" ht="36" x14ac:dyDescent="0.2">
      <c r="B38" s="28" t="s">
        <v>14</v>
      </c>
      <c r="C38" s="8" t="str">
        <f>VLOOKUP(B38,'LISTA DE ACTIVIDADES'!$B$4:E$200,2,0)</f>
        <v>SUMINISTRO E INSTALACIÓN DE FUENTE DE TENSIÓN CONSTANTE (PARA ALIMENTAR L07 EN FACHADA PRINCIPAL) BARRA DIN 480W - VIN= 90-264VAC/DC 47/63Hz Vout = 48V-55V IMAX = 10A DIMENSIONES (mm): 114x86x125. INCLUYE TORRE ANDAMIO CERTIFICADO.</v>
      </c>
      <c r="D38" s="9" t="str">
        <f>VLOOKUP(B38,'LISTA DE ACTIVIDADES'!$B$4:E$200,3,0)</f>
        <v>UN</v>
      </c>
      <c r="E38" s="61">
        <f t="shared" si="0"/>
        <v>1409811</v>
      </c>
      <c r="F38" s="61">
        <f>VLOOKUP(B38,'LISTA DE ACTIVIDADES'!$B$4:E$200,4,0)</f>
        <v>1566457</v>
      </c>
      <c r="G38" s="24"/>
      <c r="H38" s="29">
        <v>2</v>
      </c>
      <c r="I38" s="44">
        <f t="shared" si="1"/>
        <v>0</v>
      </c>
      <c r="J38" s="52" t="str">
        <f t="shared" si="2"/>
        <v>ERROR</v>
      </c>
      <c r="K38" s="58"/>
    </row>
    <row r="39" spans="2:11" ht="48" x14ac:dyDescent="0.2">
      <c r="B39" s="21" t="s">
        <v>20</v>
      </c>
      <c r="C39" s="30" t="str">
        <f>VLOOKUP(B39,'LISTA DE ACTIVIDADES'!$B$4:E$200,2,0)</f>
        <v>SUMINISTRO E INSTALACIÓN DE CONECTOR IP68  (PARA ALIMENTAR L07 EN FACHADA PRINCIPAL) DE 5 POLOS EN Y - PARA LA CONEXIÓN ENTRE EL CABLE DE SEÑAL DMX   Y EL CABLE DE ALIMENTACIÓN + BASE DE CIERRE PARA CONECTORES + RESISTENCIA DE TERMINACIÓN DE 120ohm. INCLUYE TORRE ANDAMIO CERTIFICADO.</v>
      </c>
      <c r="D39" s="22" t="str">
        <f>VLOOKUP(B39,'LISTA DE ACTIVIDADES'!$B$4:E$200,3,0)</f>
        <v>UN</v>
      </c>
      <c r="E39" s="60">
        <f t="shared" si="0"/>
        <v>213633</v>
      </c>
      <c r="F39" s="60">
        <f>VLOOKUP(B39,'LISTA DE ACTIVIDADES'!$B$4:E$200,4,0)</f>
        <v>237370</v>
      </c>
      <c r="G39" s="23"/>
      <c r="H39" s="31">
        <v>2</v>
      </c>
      <c r="I39" s="43">
        <f t="shared" si="1"/>
        <v>0</v>
      </c>
      <c r="J39" s="52" t="str">
        <f t="shared" si="2"/>
        <v>ERROR</v>
      </c>
      <c r="K39" s="58"/>
    </row>
    <row r="40" spans="2:11" ht="24" x14ac:dyDescent="0.2">
      <c r="B40" s="21" t="s">
        <v>117</v>
      </c>
      <c r="C40" s="30" t="str">
        <f>VLOOKUP(B40,'LISTA DE ACTIVIDADES'!$B$4:E$200,2,0)</f>
        <v>SUMINISTRO E INSTALACIÓN DE CONECTOR DE 5 POLOS IP68  (PARA ALIMENTAR L07 EN FACHADA PRINCIPAL). INCLUYE TORRE ANDAMIO CERTIFICADO.</v>
      </c>
      <c r="D40" s="22" t="str">
        <f>VLOOKUP(B40,'LISTA DE ACTIVIDADES'!$B$4:E$200,3,0)</f>
        <v>UN</v>
      </c>
      <c r="E40" s="60">
        <f t="shared" ref="E40:E57" si="6">ROUND(F40*0.9,0)</f>
        <v>122090</v>
      </c>
      <c r="F40" s="60">
        <f>VLOOKUP(B40,'LISTA DE ACTIVIDADES'!$B$4:E$200,4,0)</f>
        <v>135656</v>
      </c>
      <c r="G40" s="23"/>
      <c r="H40" s="31">
        <v>17</v>
      </c>
      <c r="I40" s="43">
        <f t="shared" ref="I40:I57" si="7">ROUND(G40*H40,0)</f>
        <v>0</v>
      </c>
      <c r="J40" s="52" t="str">
        <f t="shared" ref="J40:J57" si="8">IF(OR(G40&lt;E40,G40&gt;F40),"ERROR","OK")</f>
        <v>ERROR</v>
      </c>
      <c r="K40" s="58"/>
    </row>
    <row r="41" spans="2:11" ht="36" x14ac:dyDescent="0.2">
      <c r="B41" s="21" t="s">
        <v>118</v>
      </c>
      <c r="C41" s="30" t="str">
        <f>VLOOKUP(B41,'LISTA DE ACTIVIDADES'!$B$4:E$200,2,0)</f>
        <v>SUMINISTRO E INSTALACIÓN  DE CABLE DE SEÑAL BALANCEADO - DMX - 3 HILOS.  PARA ALIMENTAR FACHADA PRINCIPAL, TUNELES, FACHADA SECUNDARIA. INCLUYE ACCESORIOS DE FIJACIÓN. INCLUYE TORRE ANDAMIO CERTIFICADO.</v>
      </c>
      <c r="D41" s="22" t="str">
        <f>VLOOKUP(B41,'LISTA DE ACTIVIDADES'!$B$4:E$200,3,0)</f>
        <v>ML</v>
      </c>
      <c r="E41" s="60">
        <f t="shared" si="6"/>
        <v>10089</v>
      </c>
      <c r="F41" s="60">
        <f>VLOOKUP(B41,'LISTA DE ACTIVIDADES'!$B$4:E$200,4,0)</f>
        <v>11210</v>
      </c>
      <c r="G41" s="23"/>
      <c r="H41" s="31">
        <v>120</v>
      </c>
      <c r="I41" s="43">
        <f t="shared" si="7"/>
        <v>0</v>
      </c>
      <c r="J41" s="52" t="str">
        <f t="shared" si="8"/>
        <v>ERROR</v>
      </c>
      <c r="K41" s="58"/>
    </row>
    <row r="42" spans="2:11" ht="132" x14ac:dyDescent="0.2">
      <c r="B42" s="21" t="s">
        <v>120</v>
      </c>
      <c r="C42" s="30" t="str">
        <f>VLOOKUP(B42,'LISTA DE ACTIVIDADES'!$B$4:E$200,2,0)</f>
        <v>SUMINISTRO E INSTALACION DE  (PARA EL CONTROL PRINCIPAL) INTERFAZ/ENGINE DMX/RDM. SE PUEDE UTILIZAR EN MODALIDAD INDEPENDIENTE PARA REPRODUCIR Y REPETIR ESCENARIOS LUMINOSOS YA CARGADOS Y PROGRAMADOS MEDIANTE UN ORDENADOR CON LA SUITE DE SOFTWARE DE E:CUE, EL BUTLER XT2 TAMBIÉN SE UTILIZA COMO DISPOSITIVO DMX/RDM CONTROLADO POR OTRA E:CUE ENGINE, EN MODALIDAD INDEPENDIENTE E INSTALADO SOBRE GUÍA DIN EL BUTLER XT2 CONTROLA HASTA 1024 CANALES DMX/RDM, ES POSIBLE CONTROLAR HASTA 65,536 CANALES DMX/RDM INCORPORANDO VARIOS BUTLER XT2  + TECLADO DE CRISTAL "GLASS TOUCH T6R" - ENTRADA: 24 Vcc 18 mA (POR E:BUS)  + FUENTE DE TENSIÓN CONSTANTE NON DIMM, BARRA DIN 72W - VIN= 220-240VAC 50/60Hz Vout = 24V IMAX = 3A DIMENSIONES: 70x68x94  + INTERFAZ/ENGINE “BUTLER S2” (1024 CANALES DMX/RDM) 6 W + ALIMENTADOR DE 12 W PARA BUTLER S2 - ENTRADA: 100 - 240 Vca 50/60 Hz 05 A - SALIDA: 12 Vcc 1000 Ma. INCLUYE ACCESORIOS DE FIJACION.</v>
      </c>
      <c r="D42" s="22" t="str">
        <f>VLOOKUP(B42,'LISTA DE ACTIVIDADES'!$B$4:E$200,3,0)</f>
        <v>UN</v>
      </c>
      <c r="E42" s="60">
        <f t="shared" si="6"/>
        <v>18544208</v>
      </c>
      <c r="F42" s="60">
        <f>VLOOKUP(B42,'LISTA DE ACTIVIDADES'!$B$4:E$200,4,0)</f>
        <v>20604676</v>
      </c>
      <c r="G42" s="23"/>
      <c r="H42" s="31">
        <v>1</v>
      </c>
      <c r="I42" s="43">
        <f t="shared" si="7"/>
        <v>0</v>
      </c>
      <c r="J42" s="52" t="str">
        <f t="shared" si="8"/>
        <v>ERROR</v>
      </c>
      <c r="K42" s="58"/>
    </row>
    <row r="43" spans="2:11" ht="60" x14ac:dyDescent="0.2">
      <c r="B43" s="21" t="s">
        <v>121</v>
      </c>
      <c r="C43" s="30" t="str">
        <f>VLOOKUP(B43,'LISTA DE ACTIVIDADES'!$B$4:E$200,2,0)</f>
        <v>SUMINISTRO E INSTALACION DE (PARA EL CONTROL DE L13) FUENTE DE ALIMENTACIÓN CONSTANTE NO DIMM, BARRA DIN 120W - VIN= 88-264VAC/DC 47/63Hz Vout = 48V-55V IMAX = 25A DIMENSIONES: 40x114x125 DIMENSIONES (mm): 114x40x125 PESO (kg): 036  + CAJA PARA FUENTES DE ALIMENTACIÓN IP67 - DIMENSIONES, 140x230x95h (6PG). INCLUYE PRENSAESTOPA Y ACCESORIOS DE FIJACION. INCLUYE TORRE ANDAMIO CERTIFICADO.</v>
      </c>
      <c r="D43" s="22" t="str">
        <f>VLOOKUP(B43,'LISTA DE ACTIVIDADES'!$B$4:E$200,3,0)</f>
        <v>UN</v>
      </c>
      <c r="E43" s="60">
        <f t="shared" si="6"/>
        <v>1273560</v>
      </c>
      <c r="F43" s="60">
        <f>VLOOKUP(B43,'LISTA DE ACTIVIDADES'!$B$4:E$200,4,0)</f>
        <v>1415067</v>
      </c>
      <c r="G43" s="23"/>
      <c r="H43" s="31">
        <v>2</v>
      </c>
      <c r="I43" s="43">
        <f t="shared" si="7"/>
        <v>0</v>
      </c>
      <c r="J43" s="52" t="str">
        <f t="shared" si="8"/>
        <v>ERROR</v>
      </c>
      <c r="K43" s="58"/>
    </row>
    <row r="44" spans="2:11" ht="36" x14ac:dyDescent="0.2">
      <c r="B44" s="21" t="s">
        <v>122</v>
      </c>
      <c r="C44" s="30" t="str">
        <f>VLOOKUP(B44,'LISTA DE ACTIVIDADES'!$B$4:E$200,2,0)</f>
        <v>SUMINISTRO E INSTALACION DE (PARA EL CONTROL PRINCIPAL) CABLE FIBRA OPTICA 6 HILOS MULTIMODOS. OM3. LSZH. INCLUYE PRENSAESTOPA Y ACCESORIOS DE FIJACION. INCLUYE TORRE ANDAMIO CERTIFICADO.</v>
      </c>
      <c r="D44" s="22" t="str">
        <f>VLOOKUP(B44,'LISTA DE ACTIVIDADES'!$B$4:E$200,3,0)</f>
        <v>ML</v>
      </c>
      <c r="E44" s="60">
        <f t="shared" si="6"/>
        <v>34025</v>
      </c>
      <c r="F44" s="60">
        <f>VLOOKUP(B44,'LISTA DE ACTIVIDADES'!$B$4:E$200,4,0)</f>
        <v>37806</v>
      </c>
      <c r="G44" s="23"/>
      <c r="H44" s="31">
        <v>220</v>
      </c>
      <c r="I44" s="43">
        <f t="shared" si="7"/>
        <v>0</v>
      </c>
      <c r="J44" s="52" t="str">
        <f t="shared" si="8"/>
        <v>ERROR</v>
      </c>
      <c r="K44" s="58"/>
    </row>
    <row r="45" spans="2:11" ht="24" x14ac:dyDescent="0.2">
      <c r="B45" s="21" t="s">
        <v>123</v>
      </c>
      <c r="C45" s="30" t="str">
        <f>VLOOKUP(B45,'LISTA DE ACTIVIDADES'!$B$4:E$200,2,0)</f>
        <v>SUMINISTRO E INSTALACION DE (PARA EL CONTROL PRINCIPAL) DE PATCH CORD LC/SC DE FIBRA ÓPTICA. MULTIMODO OM3 - L=3MTS. INCLUYE PRENSAESTOPA Y ACCESORIOS DE FIJACION.</v>
      </c>
      <c r="D45" s="22" t="str">
        <f>VLOOKUP(B45,'LISTA DE ACTIVIDADES'!$B$4:E$200,3,0)</f>
        <v>UND</v>
      </c>
      <c r="E45" s="60">
        <f t="shared" si="6"/>
        <v>48921</v>
      </c>
      <c r="F45" s="60">
        <f>VLOOKUP(B45,'LISTA DE ACTIVIDADES'!$B$4:E$200,4,0)</f>
        <v>54357</v>
      </c>
      <c r="G45" s="23"/>
      <c r="H45" s="31">
        <v>2</v>
      </c>
      <c r="I45" s="43">
        <f t="shared" si="7"/>
        <v>0</v>
      </c>
      <c r="J45" s="52" t="str">
        <f t="shared" si="8"/>
        <v>ERROR</v>
      </c>
      <c r="K45" s="58"/>
    </row>
    <row r="46" spans="2:11" ht="24" x14ac:dyDescent="0.2">
      <c r="B46" s="21" t="s">
        <v>125</v>
      </c>
      <c r="C46" s="30" t="str">
        <f>VLOOKUP(B46,'LISTA DE ACTIVIDADES'!$B$4:E$200,2,0)</f>
        <v>SUMINISTRO E INSTALACION DE (PARA EL CONTROL PRINCIPAL) DE PATCH CORD COBRE CATEGORÍA 6 L=1m.. INCLUYE PRENSAESTOPA Y ACCESORIOS DE FIJACION.</v>
      </c>
      <c r="D46" s="22" t="str">
        <f>VLOOKUP(B46,'LISTA DE ACTIVIDADES'!$B$4:E$200,3,0)</f>
        <v>UND</v>
      </c>
      <c r="E46" s="60">
        <f t="shared" si="6"/>
        <v>14294</v>
      </c>
      <c r="F46" s="60">
        <f>VLOOKUP(B46,'LISTA DE ACTIVIDADES'!$B$4:E$200,4,0)</f>
        <v>15882</v>
      </c>
      <c r="G46" s="23"/>
      <c r="H46" s="31">
        <v>2</v>
      </c>
      <c r="I46" s="43">
        <f t="shared" si="7"/>
        <v>0</v>
      </c>
      <c r="J46" s="52" t="str">
        <f t="shared" si="8"/>
        <v>ERROR</v>
      </c>
      <c r="K46" s="58"/>
    </row>
    <row r="47" spans="2:11" ht="24" x14ac:dyDescent="0.2">
      <c r="B47" s="21" t="s">
        <v>127</v>
      </c>
      <c r="C47" s="30" t="str">
        <f>VLOOKUP(B47,'LISTA DE ACTIVIDADES'!$B$4:E$200,2,0)</f>
        <v>SUMINISTRO E INSTALACION DE (PARA EL CONTROL PRINCIPAL) DE BANDEJA PORTA EMPALMES ODF - 12 PUERTOS - 6 HILOS. INCLUYE PRENSAESTOPA Y ACCESORIOS DE FIJACION.</v>
      </c>
      <c r="D47" s="22" t="str">
        <f>VLOOKUP(B47,'LISTA DE ACTIVIDADES'!$B$4:E$200,3,0)</f>
        <v>UND</v>
      </c>
      <c r="E47" s="60">
        <f t="shared" si="6"/>
        <v>67620</v>
      </c>
      <c r="F47" s="60">
        <f>VLOOKUP(B47,'LISTA DE ACTIVIDADES'!$B$4:E$200,4,0)</f>
        <v>75133</v>
      </c>
      <c r="G47" s="23"/>
      <c r="H47" s="31">
        <v>2</v>
      </c>
      <c r="I47" s="43">
        <f t="shared" si="7"/>
        <v>0</v>
      </c>
      <c r="J47" s="52" t="str">
        <f t="shared" si="8"/>
        <v>ERROR</v>
      </c>
      <c r="K47" s="58"/>
    </row>
    <row r="48" spans="2:11" ht="24" x14ac:dyDescent="0.2">
      <c r="B48" s="21" t="s">
        <v>129</v>
      </c>
      <c r="C48" s="30" t="str">
        <f>VLOOKUP(B48,'LISTA DE ACTIVIDADES'!$B$4:E$200,2,0)</f>
        <v>SUMINISTRO E INSTALACION DE (PARA EL CONTROL PRINCIPAL) DE ACOPLE DE FIBRA OPTICA DUPLEX LC. INCLUYE PRENSAESTOPA Y ACCESORIOS DE FIJACION.</v>
      </c>
      <c r="D48" s="22" t="str">
        <f>VLOOKUP(B48,'LISTA DE ACTIVIDADES'!$B$4:E$200,3,0)</f>
        <v>UND</v>
      </c>
      <c r="E48" s="60">
        <f t="shared" si="6"/>
        <v>24657</v>
      </c>
      <c r="F48" s="60">
        <f>VLOOKUP(B48,'LISTA DE ACTIVIDADES'!$B$4:E$200,4,0)</f>
        <v>27397</v>
      </c>
      <c r="G48" s="23"/>
      <c r="H48" s="31">
        <v>2</v>
      </c>
      <c r="I48" s="43">
        <f t="shared" si="7"/>
        <v>0</v>
      </c>
      <c r="J48" s="52" t="str">
        <f t="shared" si="8"/>
        <v>ERROR</v>
      </c>
      <c r="K48" s="58"/>
    </row>
    <row r="49" spans="2:11" ht="36" x14ac:dyDescent="0.2">
      <c r="B49" s="21" t="s">
        <v>130</v>
      </c>
      <c r="C49" s="30" t="str">
        <f>VLOOKUP(B49,'LISTA DE ACTIVIDADES'!$B$4:E$200,2,0)</f>
        <v>SUMINISTRO E INSTALACION DE (PARA EL CONTROL PRINCIPAL) DE GABINETE COLD ROLLED 80cmx60cmx30cm.. INCLUYE  RIELES VERTICALES, HORIZONTALES, VENTILADOR CON FILTRO (115V). INCLUYE PRENSAESTOPA Y ACCESORIOS DE FIJACION.</v>
      </c>
      <c r="D49" s="22" t="str">
        <f>VLOOKUP(B49,'LISTA DE ACTIVIDADES'!$B$4:E$200,3,0)</f>
        <v>UND</v>
      </c>
      <c r="E49" s="60">
        <f t="shared" si="6"/>
        <v>3287460</v>
      </c>
      <c r="F49" s="60">
        <f>VLOOKUP(B49,'LISTA DE ACTIVIDADES'!$B$4:E$200,4,0)</f>
        <v>3652733</v>
      </c>
      <c r="G49" s="23"/>
      <c r="H49" s="31">
        <v>2</v>
      </c>
      <c r="I49" s="43">
        <f t="shared" si="7"/>
        <v>0</v>
      </c>
      <c r="J49" s="52" t="str">
        <f t="shared" si="8"/>
        <v>ERROR</v>
      </c>
      <c r="K49" s="58"/>
    </row>
    <row r="50" spans="2:11" ht="48" x14ac:dyDescent="0.2">
      <c r="B50" s="21" t="s">
        <v>131</v>
      </c>
      <c r="C50" s="30" t="str">
        <f>VLOOKUP(B50,'LISTA DE ACTIVIDADES'!$B$4:E$200,2,0)</f>
        <v>SUMINISTRO E INSTALACION DE  (PARA EL CONTROL PRINCIPAL) DE SALIDA PARA TOMA ELÉCTRICA REGULADA EN CAJA TIPO RAWELT 2400, INCLUYE 6 METROS DE CORAZA 3/4 LIQUID, ACCESORIOS DE CORAZA, TOMA DOBLE, CONECTORES TIPO RESORTE, 6,5 METROS DE CABLE 3X12 HFFRLS, TAPA, PRENSAESTOPA Y ACCESORIOS DE FIJACIÓN.</v>
      </c>
      <c r="D50" s="22" t="str">
        <f>VLOOKUP(B50,'LISTA DE ACTIVIDADES'!$B$4:E$200,3,0)</f>
        <v>UN</v>
      </c>
      <c r="E50" s="60">
        <f t="shared" si="6"/>
        <v>196363</v>
      </c>
      <c r="F50" s="60">
        <f>VLOOKUP(B50,'LISTA DE ACTIVIDADES'!$B$4:E$200,4,0)</f>
        <v>218181</v>
      </c>
      <c r="G50" s="23"/>
      <c r="H50" s="31">
        <v>2</v>
      </c>
      <c r="I50" s="43">
        <f t="shared" si="7"/>
        <v>0</v>
      </c>
      <c r="J50" s="52" t="str">
        <f t="shared" si="8"/>
        <v>ERROR</v>
      </c>
      <c r="K50" s="58"/>
    </row>
    <row r="51" spans="2:11" ht="24" x14ac:dyDescent="0.2">
      <c r="B51" s="21" t="s">
        <v>132</v>
      </c>
      <c r="C51" s="30" t="str">
        <f>VLOOKUP(B51,'LISTA DE ACTIVIDADES'!$B$4:E$200,2,0)</f>
        <v>SUMINISTRO E INSTALACION DE (PARA EL CONTROL PRINCIPAL) DE UPS 750VA DE SOBREPONER (REGULADA). INCLUYE PRENSAESTOPA Y ACCESORIOS DE FIJACION.</v>
      </c>
      <c r="D51" s="22" t="str">
        <f>VLOOKUP(B51,'LISTA DE ACTIVIDADES'!$B$4:E$200,3,0)</f>
        <v>UN</v>
      </c>
      <c r="E51" s="60">
        <f t="shared" si="6"/>
        <v>183865</v>
      </c>
      <c r="F51" s="60">
        <f>VLOOKUP(B51,'LISTA DE ACTIVIDADES'!$B$4:E$200,4,0)</f>
        <v>204294</v>
      </c>
      <c r="G51" s="23"/>
      <c r="H51" s="31">
        <v>2</v>
      </c>
      <c r="I51" s="43">
        <f t="shared" si="7"/>
        <v>0</v>
      </c>
      <c r="J51" s="52" t="str">
        <f t="shared" si="8"/>
        <v>ERROR</v>
      </c>
      <c r="K51" s="58"/>
    </row>
    <row r="52" spans="2:11" ht="36" x14ac:dyDescent="0.2">
      <c r="B52" s="21" t="s">
        <v>134</v>
      </c>
      <c r="C52" s="30" t="str">
        <f>VLOOKUP(B52,'LISTA DE ACTIVIDADES'!$B$4:E$200,2,0)</f>
        <v>SUMINISTRO E INSTALACION DE (PARA EL CONTROL PRINCIPAL) DE TRANSCIEVER MULTIMODO SC 100. INCLUYE CAJA GALVANIZADA 2400. TIPO RAWLET SALIDAS 3/4". INCLUYE PRENSAESTOPA Y ACCESORIOS DE FIJACION.</v>
      </c>
      <c r="D52" s="22" t="str">
        <f>VLOOKUP(B52,'LISTA DE ACTIVIDADES'!$B$4:E$200,3,0)</f>
        <v>UN</v>
      </c>
      <c r="E52" s="60">
        <f t="shared" si="6"/>
        <v>274760</v>
      </c>
      <c r="F52" s="60">
        <f>VLOOKUP(B52,'LISTA DE ACTIVIDADES'!$B$4:E$200,4,0)</f>
        <v>305289</v>
      </c>
      <c r="G52" s="23"/>
      <c r="H52" s="31">
        <v>2</v>
      </c>
      <c r="I52" s="43">
        <f t="shared" si="7"/>
        <v>0</v>
      </c>
      <c r="J52" s="52" t="str">
        <f t="shared" si="8"/>
        <v>ERROR</v>
      </c>
      <c r="K52" s="58"/>
    </row>
    <row r="53" spans="2:11" ht="24" x14ac:dyDescent="0.2">
      <c r="B53" s="21" t="s">
        <v>135</v>
      </c>
      <c r="C53" s="30" t="str">
        <f>VLOOKUP(B53,'LISTA DE ACTIVIDADES'!$B$4:E$200,2,0)</f>
        <v>SUMINISTRO E INSTALACIÓN  DE CABLE PG13,5 DE 4 HILOS..  (PARA CONTROL RGB DE LUMINARIAS DEL TUNEL). INCLUYE ACCESORIOS DE FIJACIÓN. INCLUYE TORRE ANDAMIO CERTIFICADO.</v>
      </c>
      <c r="D53" s="22" t="str">
        <f>VLOOKUP(B53,'LISTA DE ACTIVIDADES'!$B$4:E$200,3,0)</f>
        <v>ML</v>
      </c>
      <c r="E53" s="60">
        <f t="shared" si="6"/>
        <v>10491</v>
      </c>
      <c r="F53" s="60">
        <f>VLOOKUP(B53,'LISTA DE ACTIVIDADES'!$B$4:E$200,4,0)</f>
        <v>11657</v>
      </c>
      <c r="G53" s="23"/>
      <c r="H53" s="31">
        <v>100</v>
      </c>
      <c r="I53" s="43">
        <f t="shared" si="7"/>
        <v>0</v>
      </c>
      <c r="J53" s="52" t="str">
        <f t="shared" si="8"/>
        <v>ERROR</v>
      </c>
      <c r="K53" s="58"/>
    </row>
    <row r="54" spans="2:11" ht="36" x14ac:dyDescent="0.2">
      <c r="B54" s="21" t="s">
        <v>137</v>
      </c>
      <c r="C54" s="30" t="str">
        <f>VLOOKUP(B54,'LISTA DE ACTIVIDADES'!$B$4:E$200,2,0)</f>
        <v>SUMINISTRO E INSTALACIÓN  DE CABLE ENCAUCHETADO 2X16 AWG.  (PARA CONTROL RGB DE LUMINARIAS DEL TUNEL). INCLUYE ACCESORIOS DE FIJACIÓN. INCLUYE TORRE ANDAMIO CERTIFICADO.</v>
      </c>
      <c r="D54" s="22" t="str">
        <f>VLOOKUP(B54,'LISTA DE ACTIVIDADES'!$B$4:E$200,3,0)</f>
        <v>ML</v>
      </c>
      <c r="E54" s="60">
        <f t="shared" si="6"/>
        <v>8859</v>
      </c>
      <c r="F54" s="60">
        <f>VLOOKUP(B54,'LISTA DE ACTIVIDADES'!$B$4:E$200,4,0)</f>
        <v>9843</v>
      </c>
      <c r="G54" s="23"/>
      <c r="H54" s="31">
        <v>561</v>
      </c>
      <c r="I54" s="43">
        <f t="shared" si="7"/>
        <v>0</v>
      </c>
      <c r="J54" s="52" t="str">
        <f t="shared" si="8"/>
        <v>ERROR</v>
      </c>
      <c r="K54" s="58"/>
    </row>
    <row r="55" spans="2:11" ht="36" x14ac:dyDescent="0.2">
      <c r="B55" s="21" t="s">
        <v>139</v>
      </c>
      <c r="C55" s="30" t="str">
        <f>VLOOKUP(B55,'LISTA DE ACTIVIDADES'!$B$4:E$200,2,0)</f>
        <v>SUMINISTRO E INSTALACIÓN DE CAJA DE PASO METÁLICA DE 30X30X15 CON PUERTA Y CHAPA. + 12 BORNERA DE CONEXIÓN. PARA EL CABLEADO 2X16 (PARA CONTROL RGB DE LUMINARIAS DEL TUNEL) INCLUYE ACCESORIOS DE FIJACIÓN. INCLUYE TORRE ANDAMIO CERTIFICADO.</v>
      </c>
      <c r="D55" s="22" t="str">
        <f>VLOOKUP(B55,'LISTA DE ACTIVIDADES'!$B$4:E$200,3,0)</f>
        <v>UN</v>
      </c>
      <c r="E55" s="60">
        <f t="shared" si="6"/>
        <v>150732</v>
      </c>
      <c r="F55" s="60">
        <f>VLOOKUP(B55,'LISTA DE ACTIVIDADES'!$B$4:E$200,4,0)</f>
        <v>167480</v>
      </c>
      <c r="G55" s="23"/>
      <c r="H55" s="31">
        <v>2</v>
      </c>
      <c r="I55" s="43">
        <f t="shared" si="7"/>
        <v>0</v>
      </c>
      <c r="J55" s="52" t="str">
        <f t="shared" si="8"/>
        <v>ERROR</v>
      </c>
      <c r="K55" s="58"/>
    </row>
    <row r="56" spans="2:11" ht="36" x14ac:dyDescent="0.2">
      <c r="B56" s="21" t="s">
        <v>141</v>
      </c>
      <c r="C56" s="30" t="str">
        <f>VLOOKUP(B56,'LISTA DE ACTIVIDADES'!$B$4:E$200,2,0)</f>
        <v>SUMINISTRO E INSTALACIÓN  DE CABLE HEMBRA Y MACHO PARA LEDS MONOCROMÁTICOS IP68 CON CONTRATUERCA ANTIDESPRENDIMIENTO - L=115 - COLOR NEGRO..  INCLUYE ACCESORIOS DE FIJACIÓN. INCLUYE TORRE ANDAMIO CERTIFICADO.</v>
      </c>
      <c r="D56" s="22" t="str">
        <f>VLOOKUP(B56,'LISTA DE ACTIVIDADES'!$B$4:E$200,3,0)</f>
        <v>UND</v>
      </c>
      <c r="E56" s="60">
        <f t="shared" si="6"/>
        <v>189988</v>
      </c>
      <c r="F56" s="60">
        <f>VLOOKUP(B56,'LISTA DE ACTIVIDADES'!$B$4:E$200,4,0)</f>
        <v>211098</v>
      </c>
      <c r="G56" s="23"/>
      <c r="H56" s="31">
        <v>1</v>
      </c>
      <c r="I56" s="43">
        <f t="shared" si="7"/>
        <v>0</v>
      </c>
      <c r="J56" s="52" t="str">
        <f t="shared" si="8"/>
        <v>ERROR</v>
      </c>
      <c r="K56" s="58"/>
    </row>
    <row r="57" spans="2:11" x14ac:dyDescent="0.2">
      <c r="B57" s="21" t="s">
        <v>175</v>
      </c>
      <c r="C57" s="30" t="str">
        <f>VLOOKUP(B57,'LISTA DE ACTIVIDADES'!$B$4:E$200,2,0)</f>
        <v>SUMINISTRO E INSTALACIÓN  DE SWITCH 8 PUERTOS.  INCLUYE ACCESORIOS DE FIJACIÓN.</v>
      </c>
      <c r="D57" s="22" t="str">
        <f>VLOOKUP(B57,'LISTA DE ACTIVIDADES'!$B$4:E$200,3,0)</f>
        <v>UND</v>
      </c>
      <c r="E57" s="60">
        <f t="shared" si="6"/>
        <v>80368</v>
      </c>
      <c r="F57" s="60">
        <f>VLOOKUP(B57,'LISTA DE ACTIVIDADES'!$B$4:E$200,4,0)</f>
        <v>89298</v>
      </c>
      <c r="G57" s="23"/>
      <c r="H57" s="31">
        <v>1</v>
      </c>
      <c r="I57" s="43">
        <f t="shared" si="7"/>
        <v>0</v>
      </c>
      <c r="J57" s="52" t="str">
        <f t="shared" si="8"/>
        <v>ERROR</v>
      </c>
      <c r="K57" s="58"/>
    </row>
    <row r="58" spans="2:11" x14ac:dyDescent="0.2">
      <c r="B58" s="21" t="s">
        <v>15</v>
      </c>
      <c r="C58" s="30" t="str">
        <f>VLOOKUP(B58,'LISTA DE ACTIVIDADES'!$B$4:E$200,2,0)</f>
        <v>SUMINISTRO E INSTALACIÓN DE RELÉ LATCHING, 1 POLO DIMERIZACIÓN 0-10 VDC 20 AMP @24/277 VAC.</v>
      </c>
      <c r="D58" s="22" t="str">
        <f>VLOOKUP(B58,'LISTA DE ACTIVIDADES'!$B$4:E$200,3,0)</f>
        <v>UN</v>
      </c>
      <c r="E58" s="60">
        <f t="shared" si="0"/>
        <v>762830</v>
      </c>
      <c r="F58" s="60">
        <f>VLOOKUP(B58,'LISTA DE ACTIVIDADES'!$B$4:E$200,4,0)</f>
        <v>847589</v>
      </c>
      <c r="G58" s="23"/>
      <c r="H58" s="31">
        <v>4</v>
      </c>
      <c r="I58" s="43">
        <f t="shared" si="1"/>
        <v>0</v>
      </c>
      <c r="J58" s="52" t="str">
        <f t="shared" si="2"/>
        <v>ERROR</v>
      </c>
      <c r="K58" s="58"/>
    </row>
    <row r="59" spans="2:11" ht="36" x14ac:dyDescent="0.2">
      <c r="B59" s="21" t="s">
        <v>16</v>
      </c>
      <c r="C59" s="30" t="str">
        <f>VLOOKUP(B59,'LISTA DE ACTIVIDADES'!$B$4:E$200,2,0)</f>
        <v>SUMINISTRO E INSTALACIÓN DE GABINETE DE CONTROL, 16 RELÉS NEMA 1, 120/240V CON PUERTA Y CERRADURA DE LLAVE. INCLUYE MARCACIÓN PARA LA IDENTIFICACIÓN CLARA DE LOS CIRCUITOS, TARJETA PORTA RELEVOS, TODOS SUS ACCESORIOS.</v>
      </c>
      <c r="D59" s="22" t="str">
        <f>VLOOKUP(B59,'LISTA DE ACTIVIDADES'!$B$4:E$200,3,0)</f>
        <v>UN</v>
      </c>
      <c r="E59" s="60">
        <f t="shared" si="0"/>
        <v>1737751</v>
      </c>
      <c r="F59" s="60">
        <f>VLOOKUP(B59,'LISTA DE ACTIVIDADES'!$B$4:E$200,4,0)</f>
        <v>1930834</v>
      </c>
      <c r="G59" s="23"/>
      <c r="H59" s="31">
        <v>2</v>
      </c>
      <c r="I59" s="43">
        <f t="shared" si="1"/>
        <v>0</v>
      </c>
      <c r="J59" s="52" t="str">
        <f t="shared" si="2"/>
        <v>ERROR</v>
      </c>
      <c r="K59" s="58"/>
    </row>
    <row r="60" spans="2:11" ht="72" x14ac:dyDescent="0.2">
      <c r="B60" s="21" t="s">
        <v>17</v>
      </c>
      <c r="C60" s="30" t="str">
        <f>VLOOKUP(B60,'LISTA DE ACTIVIDADES'!$B$4:E$200,2,0)</f>
        <v>SUMINISTRO E INSTALACIÓN DE MODULO DE COMANDO , CON FUENTE DE 70W EN PROCESADOR PRINCIPAL,  CONTROL DE LA TOTALIDAD DEL SISTEMA DEL TABLERO, POSEE COMUNICACIÓN MEDIANTE LUMACAN, TIEMPO DE EJECUCIÓN DE 7 HORAS CON CARGA, RELOJ ASTRONÓMICO, CON INDEPENDENCIA DEL HDU, INCLUYE MEMORIA NO VOLÁTIL Y TARJETA MICRO SD PARA PROTECCIÓN DE PROGRAMACION DURANTE APAGONES, CONECTIVIDAD ETHERNET NATIVA PARA CADA COMANDO DEL MODULO REQUIERE UN INTERRUPTOR PARA ETHERNET, INCLUYE TODOS SUS ACCESORIOS.</v>
      </c>
      <c r="D60" s="22" t="str">
        <f>VLOOKUP(B60,'LISTA DE ACTIVIDADES'!$B$4:E$200,3,0)</f>
        <v>UN</v>
      </c>
      <c r="E60" s="60">
        <f t="shared" si="0"/>
        <v>2902487</v>
      </c>
      <c r="F60" s="60">
        <f>VLOOKUP(B60,'LISTA DE ACTIVIDADES'!$B$4:E$200,4,0)</f>
        <v>3224985</v>
      </c>
      <c r="G60" s="23"/>
      <c r="H60" s="31">
        <v>2</v>
      </c>
      <c r="I60" s="43">
        <f t="shared" si="1"/>
        <v>0</v>
      </c>
      <c r="J60" s="52" t="str">
        <f t="shared" si="2"/>
        <v>ERROR</v>
      </c>
      <c r="K60" s="58"/>
    </row>
    <row r="61" spans="2:11" ht="36" x14ac:dyDescent="0.2">
      <c r="B61" s="21" t="s">
        <v>18</v>
      </c>
      <c r="C61" s="30" t="str">
        <f>VLOOKUP(B61,'LISTA DE ACTIVIDADES'!$B$4:E$200,2,0)</f>
        <v>SUMINISTRO E INSTALACIÓN DE RELÉ LATCHING, P GM 2 POLOS RETORNO A CERRADO BÁSICO SIN MONITOREO, 208/240VAC 20A INC/HALO, 208/480VAC 30A BALASTOS, 600VAC 20A BALASTOS, 50/60Hz 208/240VAC 1Hp MOTOR.</v>
      </c>
      <c r="D61" s="22" t="str">
        <f>VLOOKUP(B61,'LISTA DE ACTIVIDADES'!$B$4:E$200,3,0)</f>
        <v>UN</v>
      </c>
      <c r="E61" s="60">
        <f t="shared" si="0"/>
        <v>274038</v>
      </c>
      <c r="F61" s="60">
        <f>VLOOKUP(B61,'LISTA DE ACTIVIDADES'!$B$4:E$200,4,0)</f>
        <v>304487</v>
      </c>
      <c r="G61" s="23"/>
      <c r="H61" s="31">
        <v>18</v>
      </c>
      <c r="I61" s="43">
        <f t="shared" si="1"/>
        <v>0</v>
      </c>
      <c r="J61" s="52" t="str">
        <f t="shared" si="2"/>
        <v>ERROR</v>
      </c>
      <c r="K61" s="58"/>
    </row>
    <row r="62" spans="2:11" x14ac:dyDescent="0.2">
      <c r="B62" s="21" t="s">
        <v>40</v>
      </c>
      <c r="C62" s="30" t="str">
        <f>VLOOKUP(B62,'LISTA DE ACTIVIDADES'!$B$4:E$200,2,0)</f>
        <v>SUMINISTRO E INSTALACIÓN DE BOTONERA DIGITAL GM LC 3 8 BOTONES INCLUYE TAPA, BLANCA.</v>
      </c>
      <c r="D62" s="22" t="str">
        <f>VLOOKUP(B62,'LISTA DE ACTIVIDADES'!$B$4:E$200,3,0)</f>
        <v>UN</v>
      </c>
      <c r="E62" s="60">
        <f t="shared" si="0"/>
        <v>1274206</v>
      </c>
      <c r="F62" s="60">
        <f>VLOOKUP(B62,'LISTA DE ACTIVIDADES'!$B$4:E$200,4,0)</f>
        <v>1415784</v>
      </c>
      <c r="G62" s="23"/>
      <c r="H62" s="31">
        <v>4</v>
      </c>
      <c r="I62" s="43">
        <f t="shared" si="1"/>
        <v>0</v>
      </c>
      <c r="J62" s="52" t="str">
        <f t="shared" si="2"/>
        <v>ERROR</v>
      </c>
      <c r="K62" s="58"/>
    </row>
    <row r="63" spans="2:11" ht="24" x14ac:dyDescent="0.2">
      <c r="B63" s="21" t="s">
        <v>41</v>
      </c>
      <c r="C63" s="30" t="str">
        <f>VLOOKUP(B63,'LISTA DE ACTIVIDADES'!$B$4:E$200,2,0)</f>
        <v>SUMINISTRO E INSTALACIÓN DE MODULO CIEGO PARA LLENADO DE ESPACIOS EN EL PANEL DE INSERCIÓN.</v>
      </c>
      <c r="D63" s="22" t="str">
        <f>VLOOKUP(B63,'LISTA DE ACTIVIDADES'!$B$4:E$200,3,0)</f>
        <v>UN</v>
      </c>
      <c r="E63" s="60">
        <f t="shared" si="0"/>
        <v>31975</v>
      </c>
      <c r="F63" s="60">
        <f>VLOOKUP(B63,'LISTA DE ACTIVIDADES'!$B$4:E$200,4,0)</f>
        <v>35528</v>
      </c>
      <c r="G63" s="23"/>
      <c r="H63" s="31">
        <v>10</v>
      </c>
      <c r="I63" s="43">
        <f t="shared" si="1"/>
        <v>0</v>
      </c>
      <c r="J63" s="52" t="str">
        <f t="shared" si="2"/>
        <v>ERROR</v>
      </c>
      <c r="K63" s="58"/>
    </row>
    <row r="64" spans="2:11" ht="24" x14ac:dyDescent="0.2">
      <c r="B64" s="21" t="s">
        <v>42</v>
      </c>
      <c r="C64" s="30" t="str">
        <f>VLOOKUP(B64,'LISTA DE ACTIVIDADES'!$B$4:E$200,2,0)</f>
        <v xml:space="preserve">SUMINISTRO E INSTALACIÓN DE PANEL DE INSERCIÓN GM, 16 RELÉS, MODULOS, VACIO, P GABINETES DE 16, 32 Y 48 RELÉS NO INCLUYE RELÉS. </v>
      </c>
      <c r="D64" s="22" t="str">
        <f>VLOOKUP(B64,'LISTA DE ACTIVIDADES'!$B$4:E$200,3,0)</f>
        <v>UN</v>
      </c>
      <c r="E64" s="60">
        <f t="shared" si="0"/>
        <v>1670331</v>
      </c>
      <c r="F64" s="60">
        <f>VLOOKUP(B64,'LISTA DE ACTIVIDADES'!$B$4:E$200,4,0)</f>
        <v>1855923</v>
      </c>
      <c r="G64" s="23"/>
      <c r="H64" s="31">
        <v>2</v>
      </c>
      <c r="I64" s="43">
        <f t="shared" si="1"/>
        <v>0</v>
      </c>
      <c r="J64" s="52" t="str">
        <f t="shared" si="2"/>
        <v>ERROR</v>
      </c>
      <c r="K64" s="58"/>
    </row>
    <row r="65" spans="2:11" ht="24" x14ac:dyDescent="0.2">
      <c r="B65" s="21" t="s">
        <v>43</v>
      </c>
      <c r="C65" s="30" t="str">
        <f>VLOOKUP(B65,'LISTA DE ACTIVIDADES'!$B$4:E$200,2,0)</f>
        <v>SUMINISTRO E INSTALACIÓN DE PANTALLA TÁCTIL 7".. INCLUYE CAJA DE INCRUSTAR PARA PANTALLA TÁCTIL 7". Y FUENTE PARA PANTALLA TÁCTIL 7" 24VDC 1AMP 30W MONTAJE EN RIEL DIN.</v>
      </c>
      <c r="D65" s="22" t="str">
        <f>VLOOKUP(B65,'LISTA DE ACTIVIDADES'!$B$4:E$200,3,0)</f>
        <v>UN</v>
      </c>
      <c r="E65" s="60">
        <f t="shared" si="0"/>
        <v>8980520</v>
      </c>
      <c r="F65" s="60">
        <f>VLOOKUP(B65,'LISTA DE ACTIVIDADES'!$B$4:E$200,4,0)</f>
        <v>9978356</v>
      </c>
      <c r="G65" s="23"/>
      <c r="H65" s="31">
        <v>1</v>
      </c>
      <c r="I65" s="43">
        <f t="shared" si="1"/>
        <v>0</v>
      </c>
      <c r="J65" s="52" t="str">
        <f t="shared" si="2"/>
        <v>ERROR</v>
      </c>
      <c r="K65" s="58"/>
    </row>
    <row r="66" spans="2:11" x14ac:dyDescent="0.2">
      <c r="B66" s="21" t="s">
        <v>149</v>
      </c>
      <c r="C66" s="30" t="str">
        <f>VLOOKUP(B66,'LISTA DE ACTIVIDADES'!$B$4:E$200,2,0)</f>
        <v>SUMINISTRO E INSTALACIÓN DE PLACA DECORATIVA PARA PANTALLA TACTIL.</v>
      </c>
      <c r="D66" s="22" t="str">
        <f>VLOOKUP(B66,'LISTA DE ACTIVIDADES'!$B$4:E$200,3,0)</f>
        <v>UN</v>
      </c>
      <c r="E66" s="60">
        <f t="shared" ref="E66:E70" si="9">ROUND(F66*0.9,0)</f>
        <v>285167</v>
      </c>
      <c r="F66" s="60">
        <f>VLOOKUP(B66,'LISTA DE ACTIVIDADES'!$B$4:E$200,4,0)</f>
        <v>316852</v>
      </c>
      <c r="G66" s="23"/>
      <c r="H66" s="31">
        <v>1</v>
      </c>
      <c r="I66" s="43">
        <f t="shared" ref="I66:I70" si="10">ROUND(G66*H66,0)</f>
        <v>0</v>
      </c>
      <c r="J66" s="52" t="str">
        <f t="shared" ref="J66:J70" si="11">IF(OR(G66&lt;E66,G66&gt;F66),"ERROR","OK")</f>
        <v>ERROR</v>
      </c>
      <c r="K66" s="58"/>
    </row>
    <row r="67" spans="2:11" ht="24" x14ac:dyDescent="0.2">
      <c r="B67" s="21" t="s">
        <v>151</v>
      </c>
      <c r="C67" s="30" t="str">
        <f>VLOOKUP(B67,'LISTA DE ACTIVIDADES'!$B$4:E$200,2,0)</f>
        <v>SUMINISTRO E INSTALACIÓN DE CABLE UTP CATEGORIA 6. INCLUYE  ACCESORIOS DE FIJACION. TORRE ANDAMIO CERTIFICADO.</v>
      </c>
      <c r="D67" s="22" t="str">
        <f>VLOOKUP(B67,'LISTA DE ACTIVIDADES'!$B$4:E$200,3,0)</f>
        <v>ML</v>
      </c>
      <c r="E67" s="60">
        <f t="shared" si="9"/>
        <v>6916</v>
      </c>
      <c r="F67" s="60">
        <f>VLOOKUP(B67,'LISTA DE ACTIVIDADES'!$B$4:E$200,4,0)</f>
        <v>7684</v>
      </c>
      <c r="G67" s="23"/>
      <c r="H67" s="31">
        <v>450</v>
      </c>
      <c r="I67" s="43">
        <f t="shared" si="10"/>
        <v>0</v>
      </c>
      <c r="J67" s="52" t="str">
        <f t="shared" si="11"/>
        <v>ERROR</v>
      </c>
      <c r="K67" s="58"/>
    </row>
    <row r="68" spans="2:11" ht="36" x14ac:dyDescent="0.2">
      <c r="B68" s="21" t="s">
        <v>152</v>
      </c>
      <c r="C68" s="30" t="str">
        <f>VLOOKUP(B68,'LISTA DE ACTIVIDADES'!$B$4:E$200,2,0)</f>
        <v>SUMINISTRO E INSTALACIÓN DE SENSOR DE OCUPACION DE TECHO HB IR 360° 9 M RADIO 240/480V 2 FASES 60 Hz.. INCLUYE QUINCALLERIA METALICA (ELEMENTOS DE FIJACIÓN Y CONEXIÓN, TAPAS). INCLUYE TORRE ANDAMIO CERTIFICADO.</v>
      </c>
      <c r="D68" s="22" t="str">
        <f>VLOOKUP(B68,'LISTA DE ACTIVIDADES'!$B$4:E$200,3,0)</f>
        <v>UN</v>
      </c>
      <c r="E68" s="60">
        <f t="shared" si="9"/>
        <v>308354</v>
      </c>
      <c r="F68" s="60">
        <f>VLOOKUP(B68,'LISTA DE ACTIVIDADES'!$B$4:E$200,4,0)</f>
        <v>342615</v>
      </c>
      <c r="G68" s="23"/>
      <c r="H68" s="31">
        <v>23</v>
      </c>
      <c r="I68" s="43">
        <f t="shared" si="10"/>
        <v>0</v>
      </c>
      <c r="J68" s="52" t="str">
        <f t="shared" si="11"/>
        <v>ERROR</v>
      </c>
      <c r="K68" s="58"/>
    </row>
    <row r="69" spans="2:11" ht="24" x14ac:dyDescent="0.2">
      <c r="B69" s="21" t="s">
        <v>153</v>
      </c>
      <c r="C69" s="30" t="str">
        <f>VLOOKUP(B69,'LISTA DE ACTIVIDADES'!$B$4:E$200,2,0)</f>
        <v>SUMINISTRO E INSTALACIÓN  DE CABLE ENCAUCHETADO 2X18 AWG.  PARA ATENUACIÓN DE LAS LUMINARIAS. INCLUYE ACCESORIOS DE FIJACIÓN. INCLUYE TORRE ANDAMIO CERTIFICADO.</v>
      </c>
      <c r="D69" s="22" t="str">
        <f>VLOOKUP(B69,'LISTA DE ACTIVIDADES'!$B$4:E$200,3,0)</f>
        <v>ML</v>
      </c>
      <c r="E69" s="60">
        <f t="shared" si="9"/>
        <v>7901</v>
      </c>
      <c r="F69" s="60">
        <f>VLOOKUP(B69,'LISTA DE ACTIVIDADES'!$B$4:E$200,4,0)</f>
        <v>8779</v>
      </c>
      <c r="G69" s="23"/>
      <c r="H69" s="31">
        <v>220</v>
      </c>
      <c r="I69" s="43">
        <f t="shared" si="10"/>
        <v>0</v>
      </c>
      <c r="J69" s="52" t="str">
        <f t="shared" si="11"/>
        <v>ERROR</v>
      </c>
      <c r="K69" s="58"/>
    </row>
    <row r="70" spans="2:11" x14ac:dyDescent="0.2">
      <c r="B70" s="21" t="s">
        <v>155</v>
      </c>
      <c r="C70" s="30" t="str">
        <f>VLOOKUP(B70,'LISTA DE ACTIVIDADES'!$B$4:E$200,2,0)</f>
        <v>SUMINISTRO E INSTALACIÓN DE BOTONERA DIGITAL GM LC 3 2 BOTONES INCLUYE TAPA, BLANCA.</v>
      </c>
      <c r="D70" s="22" t="str">
        <f>VLOOKUP(B70,'LISTA DE ACTIVIDADES'!$B$4:E$200,3,0)</f>
        <v>UN</v>
      </c>
      <c r="E70" s="60">
        <f t="shared" si="9"/>
        <v>1144206</v>
      </c>
      <c r="F70" s="60">
        <f>VLOOKUP(B70,'LISTA DE ACTIVIDADES'!$B$4:E$200,4,0)</f>
        <v>1271340</v>
      </c>
      <c r="G70" s="23"/>
      <c r="H70" s="31">
        <v>1</v>
      </c>
      <c r="I70" s="43">
        <f t="shared" si="10"/>
        <v>0</v>
      </c>
      <c r="J70" s="52" t="str">
        <f t="shared" si="11"/>
        <v>ERROR</v>
      </c>
      <c r="K70" s="58"/>
    </row>
    <row r="71" spans="2:11" ht="36" x14ac:dyDescent="0.2">
      <c r="B71" s="21" t="s">
        <v>44</v>
      </c>
      <c r="C71" s="30" t="str">
        <f>VLOOKUP(B71,'LISTA DE ACTIVIDADES'!$B$4:E$200,2,0)</f>
        <v>SUMINISTRO E INSTALACIÓN DE TUBERIA METALICA EMT 3/4" PARA ALIMENTADORES ELECTRICOS, CONTROL DE ILUMINACIÓN Y EMERGENCIA. INCLUYE ELEMENTOS DE UNION Y FIJACIÓN. INCLUYE TORRE ANDAMIO CERTIFICADO.</v>
      </c>
      <c r="D71" s="22" t="str">
        <f>VLOOKUP(B71,'LISTA DE ACTIVIDADES'!$B$4:E$200,3,0)</f>
        <v>ML</v>
      </c>
      <c r="E71" s="60">
        <f t="shared" ref="E71" si="12">ROUND(F71*0.9,0)</f>
        <v>20353</v>
      </c>
      <c r="F71" s="60">
        <f>VLOOKUP(B71,'LISTA DE ACTIVIDADES'!$B$4:E$200,4,0)</f>
        <v>22614</v>
      </c>
      <c r="G71" s="23"/>
      <c r="H71" s="31">
        <v>3170</v>
      </c>
      <c r="I71" s="43">
        <f t="shared" ref="I71" si="13">ROUND(G71*H71,0)</f>
        <v>0</v>
      </c>
      <c r="J71" s="52" t="str">
        <f t="shared" ref="J71" si="14">IF(OR(G71&lt;E71,G71&gt;F71),"ERROR","OK")</f>
        <v>ERROR</v>
      </c>
      <c r="K71" s="58"/>
    </row>
    <row r="72" spans="2:11" ht="36" x14ac:dyDescent="0.2">
      <c r="B72" s="21" t="s">
        <v>45</v>
      </c>
      <c r="C72" s="30" t="str">
        <f>VLOOKUP(B72,'LISTA DE ACTIVIDADES'!$B$4:E$200,2,0)</f>
        <v>SUMINISTRO E INSTALACIÓN DE TUBERIA METALICA EMT 1" PARA ALIMENTADORES ELECTRICOS, CONTROL DE ILUMINACIÓN Y EMERGENCIA. INCLUYE ELEMENTOS DE UNION Y FIJACIÓN. INCLUYE TORRE ANDAMIO CERTIFICADO.</v>
      </c>
      <c r="D72" s="22" t="str">
        <f>VLOOKUP(B72,'LISTA DE ACTIVIDADES'!$B$4:E$200,3,0)</f>
        <v>ML</v>
      </c>
      <c r="E72" s="60">
        <f t="shared" ref="E72:E74" si="15">ROUND(F72*0.9,0)</f>
        <v>24420</v>
      </c>
      <c r="F72" s="60">
        <f>VLOOKUP(B72,'LISTA DE ACTIVIDADES'!$B$4:E$200,4,0)</f>
        <v>27133</v>
      </c>
      <c r="G72" s="23"/>
      <c r="H72" s="31">
        <v>1520</v>
      </c>
      <c r="I72" s="43">
        <f t="shared" ref="I72:I74" si="16">ROUND(G72*H72,0)</f>
        <v>0</v>
      </c>
      <c r="J72" s="52" t="str">
        <f t="shared" ref="J72:J74" si="17">IF(OR(G72&lt;E72,G72&gt;F72),"ERROR","OK")</f>
        <v>ERROR</v>
      </c>
      <c r="K72" s="58"/>
    </row>
    <row r="73" spans="2:11" ht="36" x14ac:dyDescent="0.2">
      <c r="B73" s="21" t="s">
        <v>46</v>
      </c>
      <c r="C73" s="30" t="str">
        <f>VLOOKUP(B73,'LISTA DE ACTIVIDADES'!$B$4:E$200,2,0)</f>
        <v>SUMINISTRO E INSTALACIÓN  DE CABLE CU No 3X12 HFFRLS. PARA ALIMENTADORES ELECTRICOS E ILUMINACION DE EMERGENCIA.  INCLUYE ACCESORIOS DE FIJACIÓN. INCLUYE TORRE ANDAMIO CERTIFICADO.</v>
      </c>
      <c r="D73" s="22" t="str">
        <f>VLOOKUP(B73,'LISTA DE ACTIVIDADES'!$B$4:E$200,3,0)</f>
        <v>ML</v>
      </c>
      <c r="E73" s="60">
        <f t="shared" si="15"/>
        <v>13609</v>
      </c>
      <c r="F73" s="60">
        <f>VLOOKUP(B73,'LISTA DE ACTIVIDADES'!$B$4:E$200,4,0)</f>
        <v>15121</v>
      </c>
      <c r="G73" s="23"/>
      <c r="H73" s="31">
        <v>5850</v>
      </c>
      <c r="I73" s="43">
        <f t="shared" si="16"/>
        <v>0</v>
      </c>
      <c r="J73" s="52" t="str">
        <f t="shared" si="17"/>
        <v>ERROR</v>
      </c>
      <c r="K73" s="58"/>
    </row>
    <row r="74" spans="2:11" ht="36" x14ac:dyDescent="0.2">
      <c r="B74" s="21" t="s">
        <v>47</v>
      </c>
      <c r="C74" s="30" t="str">
        <f>VLOOKUP(B74,'LISTA DE ACTIVIDADES'!$B$4:E$200,2,0)</f>
        <v>SUMINISTRO E INSTALACIÓN  DE CABLE CU No 3X10 HFFRLS. PARA ALIMENTADORES ELECTRICOS E ILUMINACION DE EMERGENCIA. INCLUYE ACCESORIOS DE FIJACIÓN. INCLUYE TORRE ANDAMIO CERTIFICADO.</v>
      </c>
      <c r="D74" s="22" t="str">
        <f>VLOOKUP(B74,'LISTA DE ACTIVIDADES'!$B$4:E$200,3,0)</f>
        <v>ML</v>
      </c>
      <c r="E74" s="60">
        <f t="shared" si="15"/>
        <v>17751</v>
      </c>
      <c r="F74" s="60">
        <f>VLOOKUP(B74,'LISTA DE ACTIVIDADES'!$B$4:E$200,4,0)</f>
        <v>19723</v>
      </c>
      <c r="G74" s="23"/>
      <c r="H74" s="31">
        <v>4181</v>
      </c>
      <c r="I74" s="43">
        <f t="shared" si="16"/>
        <v>0</v>
      </c>
      <c r="J74" s="52" t="str">
        <f t="shared" si="17"/>
        <v>ERROR</v>
      </c>
      <c r="K74" s="58"/>
    </row>
    <row r="75" spans="2:11" ht="24" x14ac:dyDescent="0.2">
      <c r="B75" s="21" t="s">
        <v>157</v>
      </c>
      <c r="C75" s="30" t="str">
        <f>VLOOKUP(B75,'LISTA DE ACTIVIDADES'!$B$4:E$200,2,0)</f>
        <v>SUMINISTRO E INSTALACIÓN  DE TABLERO TRIFASICO DE 42 CIRCUITOS CON ESPACIO PARA TOTALIZADOR Y CON TAPA. INCLUYE ACCESORIOS DE FIJACIÓN.</v>
      </c>
      <c r="D75" s="22" t="str">
        <f>VLOOKUP(B75,'LISTA DE ACTIVIDADES'!$B$4:E$200,3,0)</f>
        <v>UN</v>
      </c>
      <c r="E75" s="60">
        <f t="shared" ref="E75:E83" si="18">ROUND(F75*0.9,0)</f>
        <v>670684</v>
      </c>
      <c r="F75" s="60">
        <f>VLOOKUP(B75,'LISTA DE ACTIVIDADES'!$B$4:E$200,4,0)</f>
        <v>745204</v>
      </c>
      <c r="G75" s="23"/>
      <c r="H75" s="31">
        <v>2</v>
      </c>
      <c r="I75" s="43">
        <f t="shared" ref="I75:I83" si="19">ROUND(G75*H75,0)</f>
        <v>0</v>
      </c>
      <c r="J75" s="52" t="str">
        <f t="shared" ref="J75:J83" si="20">IF(OR(G75&lt;E75,G75&gt;F75),"ERROR","OK")</f>
        <v>ERROR</v>
      </c>
      <c r="K75" s="58"/>
    </row>
    <row r="76" spans="2:11" ht="24" x14ac:dyDescent="0.2">
      <c r="B76" s="21" t="s">
        <v>159</v>
      </c>
      <c r="C76" s="30" t="str">
        <f>VLOOKUP(B76,'LISTA DE ACTIVIDADES'!$B$4:E$200,2,0)</f>
        <v>SUMINISTRO E INSTALACIÓN  DE BREACKER INDUSTRIAL 30A - TRIFASICO. INCLUYE ACCESORIOS DE FIJACIÓN.</v>
      </c>
      <c r="D76" s="22" t="str">
        <f>VLOOKUP(B76,'LISTA DE ACTIVIDADES'!$B$4:E$200,3,0)</f>
        <v>UN</v>
      </c>
      <c r="E76" s="60">
        <f t="shared" si="18"/>
        <v>120947</v>
      </c>
      <c r="F76" s="60">
        <f>VLOOKUP(B76,'LISTA DE ACTIVIDADES'!$B$4:E$200,4,0)</f>
        <v>134386</v>
      </c>
      <c r="G76" s="23"/>
      <c r="H76" s="31">
        <v>4</v>
      </c>
      <c r="I76" s="43">
        <f t="shared" si="19"/>
        <v>0</v>
      </c>
      <c r="J76" s="52" t="str">
        <f t="shared" si="20"/>
        <v>ERROR</v>
      </c>
      <c r="K76" s="58"/>
    </row>
    <row r="77" spans="2:11" ht="24" x14ac:dyDescent="0.2">
      <c r="B77" s="21" t="s">
        <v>161</v>
      </c>
      <c r="C77" s="30" t="str">
        <f>VLOOKUP(B77,'LISTA DE ACTIVIDADES'!$B$4:E$200,2,0)</f>
        <v>SUMINISTRO E INSTALACIÓN  DE BREAKER BIFASICO ENCHUFABLE DE 30A. INCLUYE ACCESORIOS DE FIJACIÓN.</v>
      </c>
      <c r="D77" s="22" t="str">
        <f>VLOOKUP(B77,'LISTA DE ACTIVIDADES'!$B$4:E$200,3,0)</f>
        <v>UN</v>
      </c>
      <c r="E77" s="60">
        <f t="shared" si="18"/>
        <v>49348</v>
      </c>
      <c r="F77" s="60">
        <f>VLOOKUP(B77,'LISTA DE ACTIVIDADES'!$B$4:E$200,4,0)</f>
        <v>54831</v>
      </c>
      <c r="G77" s="23"/>
      <c r="H77" s="31">
        <v>2</v>
      </c>
      <c r="I77" s="43">
        <f t="shared" si="19"/>
        <v>0</v>
      </c>
      <c r="J77" s="52" t="str">
        <f t="shared" si="20"/>
        <v>ERROR</v>
      </c>
      <c r="K77" s="58"/>
    </row>
    <row r="78" spans="2:11" ht="24" x14ac:dyDescent="0.2">
      <c r="B78" s="21" t="s">
        <v>163</v>
      </c>
      <c r="C78" s="30" t="str">
        <f>VLOOKUP(B78,'LISTA DE ACTIVIDADES'!$B$4:E$200,2,0)</f>
        <v>SUMINISTRO E INSTALACIÓN  DE BREAKER BIFASICO ENCHUFABLE DE 20A. INCLUYE ACCESORIOS DE FIJACIÓN.</v>
      </c>
      <c r="D78" s="22" t="str">
        <f>VLOOKUP(B78,'LISTA DE ACTIVIDADES'!$B$4:E$200,3,0)</f>
        <v>UN</v>
      </c>
      <c r="E78" s="60">
        <f t="shared" si="18"/>
        <v>36209</v>
      </c>
      <c r="F78" s="60">
        <f>VLOOKUP(B78,'LISTA DE ACTIVIDADES'!$B$4:E$200,4,0)</f>
        <v>40232</v>
      </c>
      <c r="G78" s="23"/>
      <c r="H78" s="31">
        <v>32</v>
      </c>
      <c r="I78" s="43">
        <f t="shared" si="19"/>
        <v>0</v>
      </c>
      <c r="J78" s="52" t="str">
        <f t="shared" si="20"/>
        <v>ERROR</v>
      </c>
      <c r="K78" s="58"/>
    </row>
    <row r="79" spans="2:11" ht="24" x14ac:dyDescent="0.2">
      <c r="B79" s="21" t="s">
        <v>164</v>
      </c>
      <c r="C79" s="30" t="str">
        <f>VLOOKUP(B79,'LISTA DE ACTIVIDADES'!$B$4:E$200,2,0)</f>
        <v>SUMINISTRO E INSTALACIÓN  DE BREAKER MONOFASICO ENCHUFABLE DE 20A. INCLUYE ACCESORIOS DE FIJACIÓN.</v>
      </c>
      <c r="D79" s="22" t="str">
        <f>VLOOKUP(B79,'LISTA DE ACTIVIDADES'!$B$4:E$200,3,0)</f>
        <v>UN</v>
      </c>
      <c r="E79" s="60">
        <f t="shared" si="18"/>
        <v>19196</v>
      </c>
      <c r="F79" s="60">
        <f>VLOOKUP(B79,'LISTA DE ACTIVIDADES'!$B$4:E$200,4,0)</f>
        <v>21329</v>
      </c>
      <c r="G79" s="23"/>
      <c r="H79" s="31">
        <v>16</v>
      </c>
      <c r="I79" s="43">
        <f t="shared" si="19"/>
        <v>0</v>
      </c>
      <c r="J79" s="52" t="str">
        <f t="shared" si="20"/>
        <v>ERROR</v>
      </c>
      <c r="K79" s="58"/>
    </row>
    <row r="80" spans="2:11" ht="24" x14ac:dyDescent="0.2">
      <c r="B80" s="21" t="s">
        <v>165</v>
      </c>
      <c r="C80" s="30" t="str">
        <f>VLOOKUP(B80,'LISTA DE ACTIVIDADES'!$B$4:E$200,2,0)</f>
        <v>SUMINISTRO E INSTALACIÓN DE CAJA DE PASO METÁLICA DE 30X30X15 CON PUERTA Y CHAPA.. INCLUYE ACCESORIOS DE FIJACIÓN. INCLUYE TORRE ANDAMIO CERTIFICADO.</v>
      </c>
      <c r="D80" s="22" t="str">
        <f>VLOOKUP(B80,'LISTA DE ACTIVIDADES'!$B$4:E$200,3,0)</f>
        <v>UN</v>
      </c>
      <c r="E80" s="60">
        <f t="shared" si="18"/>
        <v>86988</v>
      </c>
      <c r="F80" s="60">
        <f>VLOOKUP(B80,'LISTA DE ACTIVIDADES'!$B$4:E$200,4,0)</f>
        <v>96653</v>
      </c>
      <c r="G80" s="23"/>
      <c r="H80" s="31">
        <v>15</v>
      </c>
      <c r="I80" s="43">
        <f t="shared" si="19"/>
        <v>0</v>
      </c>
      <c r="J80" s="52" t="str">
        <f t="shared" si="20"/>
        <v>ERROR</v>
      </c>
      <c r="K80" s="58"/>
    </row>
    <row r="81" spans="2:12" ht="24" x14ac:dyDescent="0.2">
      <c r="B81" s="21" t="s">
        <v>166</v>
      </c>
      <c r="C81" s="30" t="str">
        <f>VLOOKUP(B81,'LISTA DE ACTIVIDADES'!$B$4:E$200,2,0)</f>
        <v>SUMINISTRO E INSTALACIÓN DE CAJA DE PASO METÁLICA DE 15X15X10 CON PUERTA Y CHAPA.. INCLUYE ACCESORIOS DE FIJACIÓN. INCLUYE TORRE ANDAMIO CERTIFICADO.</v>
      </c>
      <c r="D81" s="22" t="str">
        <f>VLOOKUP(B81,'LISTA DE ACTIVIDADES'!$B$4:E$200,3,0)</f>
        <v>UN</v>
      </c>
      <c r="E81" s="60">
        <f t="shared" si="18"/>
        <v>51441</v>
      </c>
      <c r="F81" s="60">
        <f>VLOOKUP(B81,'LISTA DE ACTIVIDADES'!$B$4:E$200,4,0)</f>
        <v>57157</v>
      </c>
      <c r="G81" s="23"/>
      <c r="H81" s="31">
        <v>10</v>
      </c>
      <c r="I81" s="43">
        <f t="shared" si="19"/>
        <v>0</v>
      </c>
      <c r="J81" s="52" t="str">
        <f t="shared" si="20"/>
        <v>ERROR</v>
      </c>
      <c r="K81" s="58"/>
    </row>
    <row r="82" spans="2:12" ht="48" x14ac:dyDescent="0.2">
      <c r="B82" s="21" t="s">
        <v>167</v>
      </c>
      <c r="C82" s="30" t="str">
        <f>VLOOKUP(B82,'LISTA DE ACTIVIDADES'!$B$4:E$200,2,0)</f>
        <v>DESMONTE DE RED ELÉCTRICA EXISTENTE. INCLUYE DESMONTE DE TUBERIA, CABLEADO Y DEMAS CORRESPONDIENTES A LA RED ELECTRICA DEL PORTAL. INCLUYE DISPOSICION FINAL DE ESCOMBROS EN BOTADERO AUTORIZADO Y/O EN SITIO DE ACOPIO DISPUESTO POR TMSA. INCLUYE HERRAMIENTA. MANO DE OBRA. EQUIPOS. INCLUYE TORRE ANDAMIO CERTIFICADO.</v>
      </c>
      <c r="D82" s="22" t="str">
        <f>VLOOKUP(B82,'LISTA DE ACTIVIDADES'!$B$4:E$200,3,0)</f>
        <v>GLB</v>
      </c>
      <c r="E82" s="60">
        <f t="shared" si="18"/>
        <v>6893734</v>
      </c>
      <c r="F82" s="60">
        <f>VLOOKUP(B82,'LISTA DE ACTIVIDADES'!$B$4:E$200,4,0)</f>
        <v>7659704</v>
      </c>
      <c r="G82" s="23"/>
      <c r="H82" s="31">
        <v>1</v>
      </c>
      <c r="I82" s="43">
        <f t="shared" si="19"/>
        <v>0</v>
      </c>
      <c r="J82" s="52" t="str">
        <f t="shared" si="20"/>
        <v>ERROR</v>
      </c>
      <c r="K82" s="58"/>
    </row>
    <row r="83" spans="2:12" ht="24.75" thickBot="1" x14ac:dyDescent="0.25">
      <c r="B83" s="62" t="s">
        <v>168</v>
      </c>
      <c r="C83" s="47" t="str">
        <f>VLOOKUP(B83,'LISTA DE ACTIVIDADES'!$B$4:E$200,2,0)</f>
        <v>TRASIEGO, CARGUE, RETIRO Y DISPOSICIÓN FINAL DEL DRYWALL DESMONTADO. INCLUYE ENTREGA DE CERTIFICADO DE DISPOSICIÓN DE MATERIAL.</v>
      </c>
      <c r="D83" s="48" t="str">
        <f>VLOOKUP(B83,'LISTA DE ACTIVIDADES'!$B$4:E$200,3,0)</f>
        <v>GLOBAL</v>
      </c>
      <c r="E83" s="63">
        <f t="shared" si="18"/>
        <v>11832322</v>
      </c>
      <c r="F83" s="63">
        <f>VLOOKUP(B83,'LISTA DE ACTIVIDADES'!$B$4:E$200,4,0)</f>
        <v>13147024</v>
      </c>
      <c r="G83" s="49"/>
      <c r="H83" s="50">
        <v>1</v>
      </c>
      <c r="I83" s="51">
        <f t="shared" si="19"/>
        <v>0</v>
      </c>
      <c r="J83" s="53" t="str">
        <f t="shared" si="20"/>
        <v>ERROR</v>
      </c>
      <c r="K83" s="58"/>
    </row>
    <row r="84" spans="2:12" ht="15.75" thickBot="1" x14ac:dyDescent="0.25">
      <c r="B84" s="98" t="s">
        <v>19</v>
      </c>
      <c r="C84" s="99"/>
      <c r="D84" s="99"/>
      <c r="E84" s="99"/>
      <c r="F84" s="45"/>
      <c r="G84" s="45"/>
      <c r="H84" s="45"/>
      <c r="I84" s="46">
        <f>SUM(I9:I83)</f>
        <v>0</v>
      </c>
      <c r="K84" s="58"/>
      <c r="L84" s="19"/>
    </row>
    <row r="85" spans="2:12" ht="15.75" thickBot="1" x14ac:dyDescent="0.25">
      <c r="B85" s="115" t="s">
        <v>21</v>
      </c>
      <c r="C85" s="116"/>
      <c r="D85" s="116"/>
      <c r="E85" s="116"/>
      <c r="F85" s="34">
        <v>0.25</v>
      </c>
      <c r="G85" s="34"/>
      <c r="H85" s="35"/>
      <c r="I85" s="33">
        <f>ROUND(I84*F85,0)</f>
        <v>0</v>
      </c>
      <c r="K85" s="58"/>
    </row>
    <row r="86" spans="2:12" s="89" customFormat="1" ht="15.75" thickBot="1" x14ac:dyDescent="0.25">
      <c r="B86" s="90"/>
      <c r="C86" s="90"/>
      <c r="D86" s="90"/>
      <c r="E86" s="90"/>
      <c r="F86" s="91"/>
      <c r="G86" s="91"/>
      <c r="H86" s="92"/>
      <c r="I86" s="93"/>
      <c r="K86" s="94"/>
    </row>
    <row r="87" spans="2:12" ht="15.75" thickBot="1" x14ac:dyDescent="0.25">
      <c r="B87" s="115" t="s">
        <v>192</v>
      </c>
      <c r="C87" s="116"/>
      <c r="D87" s="116"/>
      <c r="E87" s="116"/>
      <c r="F87" s="34"/>
      <c r="G87" s="34"/>
      <c r="H87" s="35"/>
      <c r="I87" s="33"/>
      <c r="K87" s="58"/>
    </row>
    <row r="88" spans="2:12" ht="15.75" thickBot="1" x14ac:dyDescent="0.25">
      <c r="B88" s="11"/>
      <c r="C88" s="11"/>
      <c r="D88" s="12"/>
      <c r="E88" s="12"/>
      <c r="F88" s="14"/>
      <c r="G88" s="14"/>
      <c r="I88" s="10"/>
      <c r="K88" s="58"/>
    </row>
    <row r="89" spans="2:12" ht="97.5" customHeight="1" thickBot="1" x14ac:dyDescent="0.25">
      <c r="B89" s="54" t="s">
        <v>6</v>
      </c>
      <c r="C89" s="55" t="s">
        <v>5</v>
      </c>
      <c r="D89" s="55" t="s">
        <v>4</v>
      </c>
      <c r="E89" s="56" t="s">
        <v>24</v>
      </c>
      <c r="F89" s="56" t="s">
        <v>173</v>
      </c>
      <c r="G89" s="56" t="s">
        <v>174</v>
      </c>
      <c r="H89" s="56" t="s">
        <v>27</v>
      </c>
      <c r="I89" s="57" t="s">
        <v>3</v>
      </c>
      <c r="J89" s="41" t="s">
        <v>35</v>
      </c>
      <c r="K89" s="58"/>
    </row>
    <row r="90" spans="2:12" ht="85.5" customHeight="1" x14ac:dyDescent="0.2">
      <c r="B90" s="20" t="s">
        <v>48</v>
      </c>
      <c r="C90" s="4" t="str">
        <f>VLOOKUP(B90,'LISTA DE ACTIVIDADES'!$B$4:E$200,2,0)</f>
        <v>ACOMPAÑAMIENTO Y ASESORÍA TÉCNICA PARA INSTALACIÓN DE SISTEMA RGB CONTROLADO POR SISTEMA DMX A. VISITA PREVIA Y LEVANTAMIENTO DE ESQUEMA DE CONEXIÓN B. VISTA INICIO DE OBRA C. VISTA 30% AVANCE DE OBRA Y LEVANTAMIENTO DE INFORME D. 50% AVANCE DE OBRA Y LEVANTAMIENTO DE INFORME E. AVANCE DE OBRA 70% Y LEVANTAMIENTO DE INFORMEF. 90% AVANCE DE OBRA Y LEVANTAMIENTO DE INFORME G. 100% TERMINACIÓN DE INSTALACIÓN Y PUESTA A PUNTO Y PROGRAMACIÓN DE EQUIPOS Y ALQUILER DEL SOFTWARE DE PROGRAMACIÓN.</v>
      </c>
      <c r="D90" s="5" t="str">
        <f>VLOOKUP(B90,'LISTA DE ACTIVIDADES'!$B$4:E$200,3,0)</f>
        <v>GLOBAL</v>
      </c>
      <c r="E90" s="59">
        <f t="shared" ref="E90:E94" si="21">ROUND(F90*0.9,0)</f>
        <v>4530706</v>
      </c>
      <c r="F90" s="59">
        <f>ROUND(VLOOKUP(B90,'LISTA DE ACTIVIDADES'!$B$4:E$200,4,0)/1.19,0)</f>
        <v>5034118</v>
      </c>
      <c r="G90" s="18"/>
      <c r="H90" s="7">
        <v>1</v>
      </c>
      <c r="I90" s="42">
        <f>ROUND(H90*G90,0)</f>
        <v>0</v>
      </c>
      <c r="J90" s="39" t="str">
        <f>IF(OR(G90&lt;E90,G90&gt;F90),"ERROR","OK")</f>
        <v>ERROR</v>
      </c>
      <c r="K90" s="58"/>
    </row>
    <row r="91" spans="2:12" ht="24" x14ac:dyDescent="0.2">
      <c r="B91" s="21" t="s">
        <v>49</v>
      </c>
      <c r="C91" s="30" t="str">
        <f>VLOOKUP(B91,'LISTA DE ACTIVIDADES'!$B$4:E$200,2,0)</f>
        <v>PUESTA EN MARCHA POR INGENIEROS CERTIFICADOS POR FABRICA PARA LA MISMA. CAPACITACIÓN PRE-INSTALACIÓN DE SOFTWARE Y PROGRAMACIÓN SEGÚN REQUERIMIENTOS DEL CLIENTE FINAL.</v>
      </c>
      <c r="D91" s="22" t="str">
        <f>VLOOKUP(B91,'LISTA DE ACTIVIDADES'!$B$4:E$200,3,0)</f>
        <v>GLOBAL</v>
      </c>
      <c r="E91" s="60">
        <f t="shared" ref="E91:E93" si="22">ROUND(F91*0.9,0)</f>
        <v>3289721</v>
      </c>
      <c r="F91" s="60">
        <f>ROUND(VLOOKUP(B91,'LISTA DE ACTIVIDADES'!$B$4:E$200,4,0)/1.19,0)</f>
        <v>3655245</v>
      </c>
      <c r="G91" s="23"/>
      <c r="H91" s="31">
        <v>1</v>
      </c>
      <c r="I91" s="43">
        <f t="shared" ref="I91:I93" si="23">ROUND(H91*G91,0)</f>
        <v>0</v>
      </c>
      <c r="J91" s="52" t="str">
        <f t="shared" ref="J91:J93" si="24">IF(OR(G91&lt;E91,G91&gt;F91),"ERROR","OK")</f>
        <v>ERROR</v>
      </c>
      <c r="K91" s="58"/>
    </row>
    <row r="92" spans="2:12" ht="77.25" customHeight="1" x14ac:dyDescent="0.2">
      <c r="B92" s="21" t="s">
        <v>50</v>
      </c>
      <c r="C92" s="30" t="str">
        <f>VLOOKUP(B92,'LISTA DE ACTIVIDADES'!$B$4:E$200,2,0)</f>
        <v>INSPECCIÓN RETIE USO FINAL REMODELACIÓN ILUMINACIÓN INTERNA PLATAFORMAS PORTAL DE TRANSMILENIO EL DORADO CON UN ÁREA TOTAL APROXIMADA DE 5000M2 APROXIMADAMENTE, INCLUYE REVISIÓN DESDE TABLERO ELÉCTRICO EXISTENTE HASTA SALIDAS DE ILUMINACIÓN DEL TABLERO TILC-N Y TILC - S, INCLUYE ILUMINACIÓN PLATAFORMA NORTE, PLATAFORMA CENTRAL COSTADO OCCIDENTAL, PLATAFORMA SUR Y PLATAFORMA CENTRAL COSTADO ORIENTAL, Y SISTEMA PUESTO A TIERRA.</v>
      </c>
      <c r="D92" s="22" t="str">
        <f>VLOOKUP(B92,'LISTA DE ACTIVIDADES'!$B$4:E$200,3,0)</f>
        <v>GLOBAL</v>
      </c>
      <c r="E92" s="60">
        <f t="shared" si="22"/>
        <v>3150000</v>
      </c>
      <c r="F92" s="60">
        <f>ROUND(VLOOKUP(B92,'LISTA DE ACTIVIDADES'!$B$4:E$200,4,0)/1.19,0)</f>
        <v>3500000</v>
      </c>
      <c r="G92" s="23"/>
      <c r="H92" s="31">
        <v>1</v>
      </c>
      <c r="I92" s="43">
        <f t="shared" si="23"/>
        <v>0</v>
      </c>
      <c r="J92" s="52" t="str">
        <f t="shared" si="24"/>
        <v>ERROR</v>
      </c>
      <c r="K92" s="58"/>
    </row>
    <row r="93" spans="2:12" ht="54.75" customHeight="1" x14ac:dyDescent="0.2">
      <c r="B93" s="21" t="s">
        <v>51</v>
      </c>
      <c r="C93" s="30" t="str">
        <f>VLOOKUP(B93,'LISTA DE ACTIVIDADES'!$B$4:E$200,2,0)</f>
        <v>INSPECCIÓN RETILAP REMODELACIÓN ILUMINACIÓN INTERNA PLATAFORMAS PORTAL DE TRANSMILENIO EL DORADO CON UN ÁREA TOTAL APROXIMADA DE 5000m2 APROXIMADAMENTE, INCLUYE ILUMINACIÓN PLATAFORMA NORTE, PLATAFORMA CENTRAL COSTADO OCCIDENTAL, PLATAFORMA SUR Y PLATAFORMA CENTRAL COSTADO ORIENTAL.</v>
      </c>
      <c r="D93" s="22" t="str">
        <f>VLOOKUP(B93,'LISTA DE ACTIVIDADES'!$B$4:E$200,3,0)</f>
        <v>GLOBAL</v>
      </c>
      <c r="E93" s="60">
        <f t="shared" si="22"/>
        <v>6750000</v>
      </c>
      <c r="F93" s="60">
        <f>ROUND(VLOOKUP(B93,'LISTA DE ACTIVIDADES'!$B$4:E$200,4,0)/1.19,0)</f>
        <v>7500000</v>
      </c>
      <c r="G93" s="23"/>
      <c r="H93" s="31">
        <v>1</v>
      </c>
      <c r="I93" s="43">
        <f t="shared" si="23"/>
        <v>0</v>
      </c>
      <c r="J93" s="52" t="str">
        <f t="shared" si="24"/>
        <v>ERROR</v>
      </c>
      <c r="K93" s="58"/>
    </row>
    <row r="94" spans="2:12" ht="40.5" customHeight="1" thickBot="1" x14ac:dyDescent="0.25">
      <c r="B94" s="62" t="s">
        <v>52</v>
      </c>
      <c r="C94" s="47" t="str">
        <f>VLOOKUP(B94,'LISTA DE ACTIVIDADES'!$B$4:E$200,2,0)</f>
        <v>MANIOBRA DE MEDICIÓN DE AISLAMIENTO DE ACOMETIDAS Y TIERRA POR INGENIERO CAPACITADO Y CON EQUIPOS CORRESPONDIENTES PARA VERIFICACIÓN DE CABLEADO EXISTENTE, INCLUYE PERSONAL TÉCNICO Y ESCALERA.</v>
      </c>
      <c r="D94" s="48" t="str">
        <f>VLOOKUP(B94,'LISTA DE ACTIVIDADES'!$B$4:E$200,3,0)</f>
        <v>GLOBAL</v>
      </c>
      <c r="E94" s="63">
        <f t="shared" si="21"/>
        <v>575569</v>
      </c>
      <c r="F94" s="63">
        <f>ROUND(VLOOKUP(B94,'LISTA DE ACTIVIDADES'!$B$4:E$200,4,0),0)</f>
        <v>639521</v>
      </c>
      <c r="G94" s="49"/>
      <c r="H94" s="50">
        <v>3</v>
      </c>
      <c r="I94" s="51">
        <f>ROUND(H94*G94,0)</f>
        <v>0</v>
      </c>
      <c r="J94" s="53" t="str">
        <f>IF(OR(G94&lt;E94,G94&gt;F94),"ERROR","OK")</f>
        <v>ERROR</v>
      </c>
      <c r="K94" s="58"/>
    </row>
    <row r="95" spans="2:12" ht="15.95" customHeight="1" thickBot="1" x14ac:dyDescent="0.3">
      <c r="B95" s="122" t="s">
        <v>23</v>
      </c>
      <c r="C95" s="123"/>
      <c r="D95" s="123"/>
      <c r="E95" s="123"/>
      <c r="F95" s="45"/>
      <c r="G95" s="45"/>
      <c r="H95" s="45"/>
      <c r="I95" s="46">
        <f>SUM(I90:I94)</f>
        <v>0</v>
      </c>
      <c r="K95"/>
      <c r="L95"/>
    </row>
    <row r="96" spans="2:12" ht="15.75" thickBot="1" x14ac:dyDescent="0.3">
      <c r="B96" s="120" t="s">
        <v>28</v>
      </c>
      <c r="C96" s="121"/>
      <c r="D96" s="121"/>
      <c r="E96" s="121"/>
      <c r="F96" s="34">
        <v>0.19</v>
      </c>
      <c r="G96" s="34"/>
      <c r="H96" s="35"/>
      <c r="I96" s="33">
        <f>ROUND(I95*F96,0)</f>
        <v>0</v>
      </c>
      <c r="K96"/>
      <c r="L96"/>
    </row>
    <row r="97" spans="2:9" customFormat="1" ht="15.75" thickBot="1" x14ac:dyDescent="0.3"/>
    <row r="98" spans="2:9" ht="22.5" customHeight="1" thickBot="1" x14ac:dyDescent="0.25">
      <c r="B98" s="120" t="s">
        <v>29</v>
      </c>
      <c r="C98" s="121"/>
      <c r="D98" s="121"/>
      <c r="E98" s="121"/>
      <c r="F98" s="32"/>
      <c r="G98" s="32"/>
      <c r="H98" s="32"/>
      <c r="I98" s="36">
        <f>I84+I85+I87+I95+I96</f>
        <v>0</v>
      </c>
    </row>
    <row r="99" spans="2:9" ht="13.5" thickBot="1" x14ac:dyDescent="0.25">
      <c r="B99" s="13"/>
      <c r="C99" s="13"/>
    </row>
    <row r="100" spans="2:9" ht="44.25" customHeight="1" thickBot="1" x14ac:dyDescent="0.25">
      <c r="B100" s="117" t="s">
        <v>30</v>
      </c>
      <c r="C100" s="118"/>
      <c r="D100" s="118"/>
      <c r="E100" s="118"/>
      <c r="F100" s="118"/>
      <c r="G100" s="118"/>
      <c r="H100" s="118"/>
      <c r="I100" s="119"/>
    </row>
    <row r="101" spans="2:9" ht="13.5" thickBot="1" x14ac:dyDescent="0.25">
      <c r="B101" s="37"/>
      <c r="C101" s="37"/>
      <c r="D101" s="37"/>
      <c r="E101" s="37"/>
      <c r="F101" s="37"/>
      <c r="G101" s="37"/>
      <c r="H101" s="37"/>
      <c r="I101" s="37"/>
    </row>
    <row r="102" spans="2:9" ht="13.5" thickBot="1" x14ac:dyDescent="0.25">
      <c r="B102" s="95" t="s">
        <v>31</v>
      </c>
      <c r="C102" s="96"/>
      <c r="D102" s="96"/>
      <c r="E102" s="96"/>
      <c r="F102" s="96"/>
      <c r="G102" s="96"/>
      <c r="H102" s="96"/>
      <c r="I102" s="97"/>
    </row>
    <row r="103" spans="2:9" ht="13.5" thickBot="1" x14ac:dyDescent="0.25"/>
    <row r="104" spans="2:9" ht="34.5" customHeight="1" thickBot="1" x14ac:dyDescent="0.25">
      <c r="B104" s="95" t="s">
        <v>195</v>
      </c>
      <c r="C104" s="96"/>
      <c r="D104" s="96"/>
      <c r="E104" s="96"/>
      <c r="F104" s="96"/>
      <c r="G104" s="96"/>
      <c r="H104" s="96"/>
      <c r="I104" s="97"/>
    </row>
    <row r="113" spans="6:9" x14ac:dyDescent="0.2">
      <c r="I113" s="6"/>
    </row>
    <row r="114" spans="6:9" x14ac:dyDescent="0.2">
      <c r="I114" s="17"/>
    </row>
    <row r="115" spans="6:9" x14ac:dyDescent="0.2">
      <c r="F115" s="15"/>
      <c r="G115" s="15"/>
      <c r="H115" s="15"/>
      <c r="I115" s="16"/>
    </row>
    <row r="116" spans="6:9" x14ac:dyDescent="0.2">
      <c r="F116" s="15"/>
      <c r="G116" s="15"/>
      <c r="H116" s="15"/>
      <c r="I116" s="17"/>
    </row>
    <row r="117" spans="6:9" x14ac:dyDescent="0.2">
      <c r="F117" s="15"/>
      <c r="G117" s="15"/>
      <c r="H117" s="15"/>
      <c r="I117" s="17"/>
    </row>
  </sheetData>
  <mergeCells count="14">
    <mergeCell ref="B104:I104"/>
    <mergeCell ref="B84:E84"/>
    <mergeCell ref="B2:J2"/>
    <mergeCell ref="B3:J3"/>
    <mergeCell ref="B4:J4"/>
    <mergeCell ref="B5:J5"/>
    <mergeCell ref="B6:J6"/>
    <mergeCell ref="B85:E85"/>
    <mergeCell ref="B100:I100"/>
    <mergeCell ref="B102:I102"/>
    <mergeCell ref="B98:E98"/>
    <mergeCell ref="B95:E95"/>
    <mergeCell ref="B96:E96"/>
    <mergeCell ref="B87:E87"/>
  </mergeCells>
  <phoneticPr fontId="17" type="noConversion"/>
  <conditionalFormatting sqref="J9:J70">
    <cfRule type="cellIs" dxfId="7" priority="13" operator="equal">
      <formula>"ERROR"</formula>
    </cfRule>
    <cfRule type="cellIs" dxfId="6" priority="14" operator="equal">
      <formula>"OK"</formula>
    </cfRule>
  </conditionalFormatting>
  <conditionalFormatting sqref="J71">
    <cfRule type="cellIs" dxfId="5" priority="9" operator="equal">
      <formula>"ERROR"</formula>
    </cfRule>
    <cfRule type="cellIs" dxfId="4" priority="10" operator="equal">
      <formula>"OK"</formula>
    </cfRule>
  </conditionalFormatting>
  <conditionalFormatting sqref="J72:J83">
    <cfRule type="cellIs" dxfId="3" priority="7" operator="equal">
      <formula>"ERROR"</formula>
    </cfRule>
    <cfRule type="cellIs" dxfId="2" priority="8" operator="equal">
      <formula>"OK"</formula>
    </cfRule>
  </conditionalFormatting>
  <conditionalFormatting sqref="J90:J94">
    <cfRule type="cellIs" dxfId="1" priority="3" operator="equal">
      <formula>"ERROR"</formula>
    </cfRule>
    <cfRule type="cellIs" dxfId="0" priority="4" operator="equal">
      <formula>"OK"</formula>
    </cfRule>
  </conditionalFormatting>
  <pageMargins left="0.70866141732283472" right="0.39370078740157483" top="0.74803149606299213" bottom="0.39370078740157483" header="0.31496062992125984" footer="0.31496062992125984"/>
  <pageSetup scale="31" fitToHeight="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93"/>
  <sheetViews>
    <sheetView view="pageBreakPreview" topLeftCell="A31" zoomScale="85" zoomScaleNormal="90" zoomScaleSheetLayoutView="85" workbookViewId="0">
      <selection activeCell="C38" sqref="C38"/>
    </sheetView>
  </sheetViews>
  <sheetFormatPr baseColWidth="10" defaultRowHeight="12.75" x14ac:dyDescent="0.2"/>
  <cols>
    <col min="1" max="1" width="4.140625" style="1" customWidth="1"/>
    <col min="2" max="2" width="7" style="1" customWidth="1"/>
    <col min="3" max="3" width="62.5703125" style="1" customWidth="1"/>
    <col min="4" max="4" width="7.42578125" style="2" customWidth="1"/>
    <col min="5" max="5" width="15.7109375" style="3" bestFit="1" customWidth="1"/>
    <col min="6" max="6" width="4.28515625" style="1" customWidth="1"/>
    <col min="7" max="246" width="11.42578125" style="1"/>
    <col min="247" max="247" width="9.42578125" style="1" bestFit="1" customWidth="1"/>
    <col min="248" max="248" width="38.140625" style="1" customWidth="1"/>
    <col min="249" max="249" width="68.28515625" style="1" bestFit="1" customWidth="1"/>
    <col min="250" max="250" width="7.42578125" style="1" customWidth="1"/>
    <col min="251" max="251" width="13.5703125" style="1" bestFit="1" customWidth="1"/>
    <col min="252" max="252" width="8.7109375" style="1" customWidth="1"/>
    <col min="253" max="502" width="11.42578125" style="1"/>
    <col min="503" max="503" width="9.42578125" style="1" bestFit="1" customWidth="1"/>
    <col min="504" max="504" width="38.140625" style="1" customWidth="1"/>
    <col min="505" max="505" width="68.28515625" style="1" bestFit="1" customWidth="1"/>
    <col min="506" max="506" width="7.42578125" style="1" customWidth="1"/>
    <col min="507" max="507" width="13.5703125" style="1" bestFit="1" customWidth="1"/>
    <col min="508" max="508" width="8.7109375" style="1" customWidth="1"/>
    <col min="509" max="758" width="11.42578125" style="1"/>
    <col min="759" max="759" width="9.42578125" style="1" bestFit="1" customWidth="1"/>
    <col min="760" max="760" width="38.140625" style="1" customWidth="1"/>
    <col min="761" max="761" width="68.28515625" style="1" bestFit="1" customWidth="1"/>
    <col min="762" max="762" width="7.42578125" style="1" customWidth="1"/>
    <col min="763" max="763" width="13.5703125" style="1" bestFit="1" customWidth="1"/>
    <col min="764" max="764" width="8.7109375" style="1" customWidth="1"/>
    <col min="765" max="1014" width="11.42578125" style="1"/>
    <col min="1015" max="1015" width="9.42578125" style="1" bestFit="1" customWidth="1"/>
    <col min="1016" max="1016" width="38.140625" style="1" customWidth="1"/>
    <col min="1017" max="1017" width="68.28515625" style="1" bestFit="1" customWidth="1"/>
    <col min="1018" max="1018" width="7.42578125" style="1" customWidth="1"/>
    <col min="1019" max="1019" width="13.5703125" style="1" bestFit="1" customWidth="1"/>
    <col min="1020" max="1020" width="8.7109375" style="1" customWidth="1"/>
    <col min="1021" max="1270" width="11.42578125" style="1"/>
    <col min="1271" max="1271" width="9.42578125" style="1" bestFit="1" customWidth="1"/>
    <col min="1272" max="1272" width="38.140625" style="1" customWidth="1"/>
    <col min="1273" max="1273" width="68.28515625" style="1" bestFit="1" customWidth="1"/>
    <col min="1274" max="1274" width="7.42578125" style="1" customWidth="1"/>
    <col min="1275" max="1275" width="13.5703125" style="1" bestFit="1" customWidth="1"/>
    <col min="1276" max="1276" width="8.7109375" style="1" customWidth="1"/>
    <col min="1277" max="1526" width="11.42578125" style="1"/>
    <col min="1527" max="1527" width="9.42578125" style="1" bestFit="1" customWidth="1"/>
    <col min="1528" max="1528" width="38.140625" style="1" customWidth="1"/>
    <col min="1529" max="1529" width="68.28515625" style="1" bestFit="1" customWidth="1"/>
    <col min="1530" max="1530" width="7.42578125" style="1" customWidth="1"/>
    <col min="1531" max="1531" width="13.5703125" style="1" bestFit="1" customWidth="1"/>
    <col min="1532" max="1532" width="8.7109375" style="1" customWidth="1"/>
    <col min="1533" max="1782" width="11.42578125" style="1"/>
    <col min="1783" max="1783" width="9.42578125" style="1" bestFit="1" customWidth="1"/>
    <col min="1784" max="1784" width="38.140625" style="1" customWidth="1"/>
    <col min="1785" max="1785" width="68.28515625" style="1" bestFit="1" customWidth="1"/>
    <col min="1786" max="1786" width="7.42578125" style="1" customWidth="1"/>
    <col min="1787" max="1787" width="13.5703125" style="1" bestFit="1" customWidth="1"/>
    <col min="1788" max="1788" width="8.7109375" style="1" customWidth="1"/>
    <col min="1789" max="2038" width="11.42578125" style="1"/>
    <col min="2039" max="2039" width="9.42578125" style="1" bestFit="1" customWidth="1"/>
    <col min="2040" max="2040" width="38.140625" style="1" customWidth="1"/>
    <col min="2041" max="2041" width="68.28515625" style="1" bestFit="1" customWidth="1"/>
    <col min="2042" max="2042" width="7.42578125" style="1" customWidth="1"/>
    <col min="2043" max="2043" width="13.5703125" style="1" bestFit="1" customWidth="1"/>
    <col min="2044" max="2044" width="8.7109375" style="1" customWidth="1"/>
    <col min="2045" max="2294" width="11.42578125" style="1"/>
    <col min="2295" max="2295" width="9.42578125" style="1" bestFit="1" customWidth="1"/>
    <col min="2296" max="2296" width="38.140625" style="1" customWidth="1"/>
    <col min="2297" max="2297" width="68.28515625" style="1" bestFit="1" customWidth="1"/>
    <col min="2298" max="2298" width="7.42578125" style="1" customWidth="1"/>
    <col min="2299" max="2299" width="13.5703125" style="1" bestFit="1" customWidth="1"/>
    <col min="2300" max="2300" width="8.7109375" style="1" customWidth="1"/>
    <col min="2301" max="2550" width="11.42578125" style="1"/>
    <col min="2551" max="2551" width="9.42578125" style="1" bestFit="1" customWidth="1"/>
    <col min="2552" max="2552" width="38.140625" style="1" customWidth="1"/>
    <col min="2553" max="2553" width="68.28515625" style="1" bestFit="1" customWidth="1"/>
    <col min="2554" max="2554" width="7.42578125" style="1" customWidth="1"/>
    <col min="2555" max="2555" width="13.5703125" style="1" bestFit="1" customWidth="1"/>
    <col min="2556" max="2556" width="8.7109375" style="1" customWidth="1"/>
    <col min="2557" max="2806" width="11.42578125" style="1"/>
    <col min="2807" max="2807" width="9.42578125" style="1" bestFit="1" customWidth="1"/>
    <col min="2808" max="2808" width="38.140625" style="1" customWidth="1"/>
    <col min="2809" max="2809" width="68.28515625" style="1" bestFit="1" customWidth="1"/>
    <col min="2810" max="2810" width="7.42578125" style="1" customWidth="1"/>
    <col min="2811" max="2811" width="13.5703125" style="1" bestFit="1" customWidth="1"/>
    <col min="2812" max="2812" width="8.7109375" style="1" customWidth="1"/>
    <col min="2813" max="3062" width="11.42578125" style="1"/>
    <col min="3063" max="3063" width="9.42578125" style="1" bestFit="1" customWidth="1"/>
    <col min="3064" max="3064" width="38.140625" style="1" customWidth="1"/>
    <col min="3065" max="3065" width="68.28515625" style="1" bestFit="1" customWidth="1"/>
    <col min="3066" max="3066" width="7.42578125" style="1" customWidth="1"/>
    <col min="3067" max="3067" width="13.5703125" style="1" bestFit="1" customWidth="1"/>
    <col min="3068" max="3068" width="8.7109375" style="1" customWidth="1"/>
    <col min="3069" max="3318" width="11.42578125" style="1"/>
    <col min="3319" max="3319" width="9.42578125" style="1" bestFit="1" customWidth="1"/>
    <col min="3320" max="3320" width="38.140625" style="1" customWidth="1"/>
    <col min="3321" max="3321" width="68.28515625" style="1" bestFit="1" customWidth="1"/>
    <col min="3322" max="3322" width="7.42578125" style="1" customWidth="1"/>
    <col min="3323" max="3323" width="13.5703125" style="1" bestFit="1" customWidth="1"/>
    <col min="3324" max="3324" width="8.7109375" style="1" customWidth="1"/>
    <col min="3325" max="3574" width="11.42578125" style="1"/>
    <col min="3575" max="3575" width="9.42578125" style="1" bestFit="1" customWidth="1"/>
    <col min="3576" max="3576" width="38.140625" style="1" customWidth="1"/>
    <col min="3577" max="3577" width="68.28515625" style="1" bestFit="1" customWidth="1"/>
    <col min="3578" max="3578" width="7.42578125" style="1" customWidth="1"/>
    <col min="3579" max="3579" width="13.5703125" style="1" bestFit="1" customWidth="1"/>
    <col min="3580" max="3580" width="8.7109375" style="1" customWidth="1"/>
    <col min="3581" max="3830" width="11.42578125" style="1"/>
    <col min="3831" max="3831" width="9.42578125" style="1" bestFit="1" customWidth="1"/>
    <col min="3832" max="3832" width="38.140625" style="1" customWidth="1"/>
    <col min="3833" max="3833" width="68.28515625" style="1" bestFit="1" customWidth="1"/>
    <col min="3834" max="3834" width="7.42578125" style="1" customWidth="1"/>
    <col min="3835" max="3835" width="13.5703125" style="1" bestFit="1" customWidth="1"/>
    <col min="3836" max="3836" width="8.7109375" style="1" customWidth="1"/>
    <col min="3837" max="4086" width="11.42578125" style="1"/>
    <col min="4087" max="4087" width="9.42578125" style="1" bestFit="1" customWidth="1"/>
    <col min="4088" max="4088" width="38.140625" style="1" customWidth="1"/>
    <col min="4089" max="4089" width="68.28515625" style="1" bestFit="1" customWidth="1"/>
    <col min="4090" max="4090" width="7.42578125" style="1" customWidth="1"/>
    <col min="4091" max="4091" width="13.5703125" style="1" bestFit="1" customWidth="1"/>
    <col min="4092" max="4092" width="8.7109375" style="1" customWidth="1"/>
    <col min="4093" max="4342" width="11.42578125" style="1"/>
    <col min="4343" max="4343" width="9.42578125" style="1" bestFit="1" customWidth="1"/>
    <col min="4344" max="4344" width="38.140625" style="1" customWidth="1"/>
    <col min="4345" max="4345" width="68.28515625" style="1" bestFit="1" customWidth="1"/>
    <col min="4346" max="4346" width="7.42578125" style="1" customWidth="1"/>
    <col min="4347" max="4347" width="13.5703125" style="1" bestFit="1" customWidth="1"/>
    <col min="4348" max="4348" width="8.7109375" style="1" customWidth="1"/>
    <col min="4349" max="4598" width="11.42578125" style="1"/>
    <col min="4599" max="4599" width="9.42578125" style="1" bestFit="1" customWidth="1"/>
    <col min="4600" max="4600" width="38.140625" style="1" customWidth="1"/>
    <col min="4601" max="4601" width="68.28515625" style="1" bestFit="1" customWidth="1"/>
    <col min="4602" max="4602" width="7.42578125" style="1" customWidth="1"/>
    <col min="4603" max="4603" width="13.5703125" style="1" bestFit="1" customWidth="1"/>
    <col min="4604" max="4604" width="8.7109375" style="1" customWidth="1"/>
    <col min="4605" max="4854" width="11.42578125" style="1"/>
    <col min="4855" max="4855" width="9.42578125" style="1" bestFit="1" customWidth="1"/>
    <col min="4856" max="4856" width="38.140625" style="1" customWidth="1"/>
    <col min="4857" max="4857" width="68.28515625" style="1" bestFit="1" customWidth="1"/>
    <col min="4858" max="4858" width="7.42578125" style="1" customWidth="1"/>
    <col min="4859" max="4859" width="13.5703125" style="1" bestFit="1" customWidth="1"/>
    <col min="4860" max="4860" width="8.7109375" style="1" customWidth="1"/>
    <col min="4861" max="5110" width="11.42578125" style="1"/>
    <col min="5111" max="5111" width="9.42578125" style="1" bestFit="1" customWidth="1"/>
    <col min="5112" max="5112" width="38.140625" style="1" customWidth="1"/>
    <col min="5113" max="5113" width="68.28515625" style="1" bestFit="1" customWidth="1"/>
    <col min="5114" max="5114" width="7.42578125" style="1" customWidth="1"/>
    <col min="5115" max="5115" width="13.5703125" style="1" bestFit="1" customWidth="1"/>
    <col min="5116" max="5116" width="8.7109375" style="1" customWidth="1"/>
    <col min="5117" max="5366" width="11.42578125" style="1"/>
    <col min="5367" max="5367" width="9.42578125" style="1" bestFit="1" customWidth="1"/>
    <col min="5368" max="5368" width="38.140625" style="1" customWidth="1"/>
    <col min="5369" max="5369" width="68.28515625" style="1" bestFit="1" customWidth="1"/>
    <col min="5370" max="5370" width="7.42578125" style="1" customWidth="1"/>
    <col min="5371" max="5371" width="13.5703125" style="1" bestFit="1" customWidth="1"/>
    <col min="5372" max="5372" width="8.7109375" style="1" customWidth="1"/>
    <col min="5373" max="5622" width="11.42578125" style="1"/>
    <col min="5623" max="5623" width="9.42578125" style="1" bestFit="1" customWidth="1"/>
    <col min="5624" max="5624" width="38.140625" style="1" customWidth="1"/>
    <col min="5625" max="5625" width="68.28515625" style="1" bestFit="1" customWidth="1"/>
    <col min="5626" max="5626" width="7.42578125" style="1" customWidth="1"/>
    <col min="5627" max="5627" width="13.5703125" style="1" bestFit="1" customWidth="1"/>
    <col min="5628" max="5628" width="8.7109375" style="1" customWidth="1"/>
    <col min="5629" max="5878" width="11.42578125" style="1"/>
    <col min="5879" max="5879" width="9.42578125" style="1" bestFit="1" customWidth="1"/>
    <col min="5880" max="5880" width="38.140625" style="1" customWidth="1"/>
    <col min="5881" max="5881" width="68.28515625" style="1" bestFit="1" customWidth="1"/>
    <col min="5882" max="5882" width="7.42578125" style="1" customWidth="1"/>
    <col min="5883" max="5883" width="13.5703125" style="1" bestFit="1" customWidth="1"/>
    <col min="5884" max="5884" width="8.7109375" style="1" customWidth="1"/>
    <col min="5885" max="6134" width="11.42578125" style="1"/>
    <col min="6135" max="6135" width="9.42578125" style="1" bestFit="1" customWidth="1"/>
    <col min="6136" max="6136" width="38.140625" style="1" customWidth="1"/>
    <col min="6137" max="6137" width="68.28515625" style="1" bestFit="1" customWidth="1"/>
    <col min="6138" max="6138" width="7.42578125" style="1" customWidth="1"/>
    <col min="6139" max="6139" width="13.5703125" style="1" bestFit="1" customWidth="1"/>
    <col min="6140" max="6140" width="8.7109375" style="1" customWidth="1"/>
    <col min="6141" max="6390" width="11.42578125" style="1"/>
    <col min="6391" max="6391" width="9.42578125" style="1" bestFit="1" customWidth="1"/>
    <col min="6392" max="6392" width="38.140625" style="1" customWidth="1"/>
    <col min="6393" max="6393" width="68.28515625" style="1" bestFit="1" customWidth="1"/>
    <col min="6394" max="6394" width="7.42578125" style="1" customWidth="1"/>
    <col min="6395" max="6395" width="13.5703125" style="1" bestFit="1" customWidth="1"/>
    <col min="6396" max="6396" width="8.7109375" style="1" customWidth="1"/>
    <col min="6397" max="6646" width="11.42578125" style="1"/>
    <col min="6647" max="6647" width="9.42578125" style="1" bestFit="1" customWidth="1"/>
    <col min="6648" max="6648" width="38.140625" style="1" customWidth="1"/>
    <col min="6649" max="6649" width="68.28515625" style="1" bestFit="1" customWidth="1"/>
    <col min="6650" max="6650" width="7.42578125" style="1" customWidth="1"/>
    <col min="6651" max="6651" width="13.5703125" style="1" bestFit="1" customWidth="1"/>
    <col min="6652" max="6652" width="8.7109375" style="1" customWidth="1"/>
    <col min="6653" max="6902" width="11.42578125" style="1"/>
    <col min="6903" max="6903" width="9.42578125" style="1" bestFit="1" customWidth="1"/>
    <col min="6904" max="6904" width="38.140625" style="1" customWidth="1"/>
    <col min="6905" max="6905" width="68.28515625" style="1" bestFit="1" customWidth="1"/>
    <col min="6906" max="6906" width="7.42578125" style="1" customWidth="1"/>
    <col min="6907" max="6907" width="13.5703125" style="1" bestFit="1" customWidth="1"/>
    <col min="6908" max="6908" width="8.7109375" style="1" customWidth="1"/>
    <col min="6909" max="7158" width="11.42578125" style="1"/>
    <col min="7159" max="7159" width="9.42578125" style="1" bestFit="1" customWidth="1"/>
    <col min="7160" max="7160" width="38.140625" style="1" customWidth="1"/>
    <col min="7161" max="7161" width="68.28515625" style="1" bestFit="1" customWidth="1"/>
    <col min="7162" max="7162" width="7.42578125" style="1" customWidth="1"/>
    <col min="7163" max="7163" width="13.5703125" style="1" bestFit="1" customWidth="1"/>
    <col min="7164" max="7164" width="8.7109375" style="1" customWidth="1"/>
    <col min="7165" max="7414" width="11.42578125" style="1"/>
    <col min="7415" max="7415" width="9.42578125" style="1" bestFit="1" customWidth="1"/>
    <col min="7416" max="7416" width="38.140625" style="1" customWidth="1"/>
    <col min="7417" max="7417" width="68.28515625" style="1" bestFit="1" customWidth="1"/>
    <col min="7418" max="7418" width="7.42578125" style="1" customWidth="1"/>
    <col min="7419" max="7419" width="13.5703125" style="1" bestFit="1" customWidth="1"/>
    <col min="7420" max="7420" width="8.7109375" style="1" customWidth="1"/>
    <col min="7421" max="7670" width="11.42578125" style="1"/>
    <col min="7671" max="7671" width="9.42578125" style="1" bestFit="1" customWidth="1"/>
    <col min="7672" max="7672" width="38.140625" style="1" customWidth="1"/>
    <col min="7673" max="7673" width="68.28515625" style="1" bestFit="1" customWidth="1"/>
    <col min="7674" max="7674" width="7.42578125" style="1" customWidth="1"/>
    <col min="7675" max="7675" width="13.5703125" style="1" bestFit="1" customWidth="1"/>
    <col min="7676" max="7676" width="8.7109375" style="1" customWidth="1"/>
    <col min="7677" max="7926" width="11.42578125" style="1"/>
    <col min="7927" max="7927" width="9.42578125" style="1" bestFit="1" customWidth="1"/>
    <col min="7928" max="7928" width="38.140625" style="1" customWidth="1"/>
    <col min="7929" max="7929" width="68.28515625" style="1" bestFit="1" customWidth="1"/>
    <col min="7930" max="7930" width="7.42578125" style="1" customWidth="1"/>
    <col min="7931" max="7931" width="13.5703125" style="1" bestFit="1" customWidth="1"/>
    <col min="7932" max="7932" width="8.7109375" style="1" customWidth="1"/>
    <col min="7933" max="8182" width="11.42578125" style="1"/>
    <col min="8183" max="8183" width="9.42578125" style="1" bestFit="1" customWidth="1"/>
    <col min="8184" max="8184" width="38.140625" style="1" customWidth="1"/>
    <col min="8185" max="8185" width="68.28515625" style="1" bestFit="1" customWidth="1"/>
    <col min="8186" max="8186" width="7.42578125" style="1" customWidth="1"/>
    <col min="8187" max="8187" width="13.5703125" style="1" bestFit="1" customWidth="1"/>
    <col min="8188" max="8188" width="8.7109375" style="1" customWidth="1"/>
    <col min="8189" max="8438" width="11.42578125" style="1"/>
    <col min="8439" max="8439" width="9.42578125" style="1" bestFit="1" customWidth="1"/>
    <col min="8440" max="8440" width="38.140625" style="1" customWidth="1"/>
    <col min="8441" max="8441" width="68.28515625" style="1" bestFit="1" customWidth="1"/>
    <col min="8442" max="8442" width="7.42578125" style="1" customWidth="1"/>
    <col min="8443" max="8443" width="13.5703125" style="1" bestFit="1" customWidth="1"/>
    <col min="8444" max="8444" width="8.7109375" style="1" customWidth="1"/>
    <col min="8445" max="8694" width="11.42578125" style="1"/>
    <col min="8695" max="8695" width="9.42578125" style="1" bestFit="1" customWidth="1"/>
    <col min="8696" max="8696" width="38.140625" style="1" customWidth="1"/>
    <col min="8697" max="8697" width="68.28515625" style="1" bestFit="1" customWidth="1"/>
    <col min="8698" max="8698" width="7.42578125" style="1" customWidth="1"/>
    <col min="8699" max="8699" width="13.5703125" style="1" bestFit="1" customWidth="1"/>
    <col min="8700" max="8700" width="8.7109375" style="1" customWidth="1"/>
    <col min="8701" max="8950" width="11.42578125" style="1"/>
    <col min="8951" max="8951" width="9.42578125" style="1" bestFit="1" customWidth="1"/>
    <col min="8952" max="8952" width="38.140625" style="1" customWidth="1"/>
    <col min="8953" max="8953" width="68.28515625" style="1" bestFit="1" customWidth="1"/>
    <col min="8954" max="8954" width="7.42578125" style="1" customWidth="1"/>
    <col min="8955" max="8955" width="13.5703125" style="1" bestFit="1" customWidth="1"/>
    <col min="8956" max="8956" width="8.7109375" style="1" customWidth="1"/>
    <col min="8957" max="9206" width="11.42578125" style="1"/>
    <col min="9207" max="9207" width="9.42578125" style="1" bestFit="1" customWidth="1"/>
    <col min="9208" max="9208" width="38.140625" style="1" customWidth="1"/>
    <col min="9209" max="9209" width="68.28515625" style="1" bestFit="1" customWidth="1"/>
    <col min="9210" max="9210" width="7.42578125" style="1" customWidth="1"/>
    <col min="9211" max="9211" width="13.5703125" style="1" bestFit="1" customWidth="1"/>
    <col min="9212" max="9212" width="8.7109375" style="1" customWidth="1"/>
    <col min="9213" max="9462" width="11.42578125" style="1"/>
    <col min="9463" max="9463" width="9.42578125" style="1" bestFit="1" customWidth="1"/>
    <col min="9464" max="9464" width="38.140625" style="1" customWidth="1"/>
    <col min="9465" max="9465" width="68.28515625" style="1" bestFit="1" customWidth="1"/>
    <col min="9466" max="9466" width="7.42578125" style="1" customWidth="1"/>
    <col min="9467" max="9467" width="13.5703125" style="1" bestFit="1" customWidth="1"/>
    <col min="9468" max="9468" width="8.7109375" style="1" customWidth="1"/>
    <col min="9469" max="9718" width="11.42578125" style="1"/>
    <col min="9719" max="9719" width="9.42578125" style="1" bestFit="1" customWidth="1"/>
    <col min="9720" max="9720" width="38.140625" style="1" customWidth="1"/>
    <col min="9721" max="9721" width="68.28515625" style="1" bestFit="1" customWidth="1"/>
    <col min="9722" max="9722" width="7.42578125" style="1" customWidth="1"/>
    <col min="9723" max="9723" width="13.5703125" style="1" bestFit="1" customWidth="1"/>
    <col min="9724" max="9724" width="8.7109375" style="1" customWidth="1"/>
    <col min="9725" max="9974" width="11.42578125" style="1"/>
    <col min="9975" max="9975" width="9.42578125" style="1" bestFit="1" customWidth="1"/>
    <col min="9976" max="9976" width="38.140625" style="1" customWidth="1"/>
    <col min="9977" max="9977" width="68.28515625" style="1" bestFit="1" customWidth="1"/>
    <col min="9978" max="9978" width="7.42578125" style="1" customWidth="1"/>
    <col min="9979" max="9979" width="13.5703125" style="1" bestFit="1" customWidth="1"/>
    <col min="9980" max="9980" width="8.7109375" style="1" customWidth="1"/>
    <col min="9981" max="10230" width="11.42578125" style="1"/>
    <col min="10231" max="10231" width="9.42578125" style="1" bestFit="1" customWidth="1"/>
    <col min="10232" max="10232" width="38.140625" style="1" customWidth="1"/>
    <col min="10233" max="10233" width="68.28515625" style="1" bestFit="1" customWidth="1"/>
    <col min="10234" max="10234" width="7.42578125" style="1" customWidth="1"/>
    <col min="10235" max="10235" width="13.5703125" style="1" bestFit="1" customWidth="1"/>
    <col min="10236" max="10236" width="8.7109375" style="1" customWidth="1"/>
    <col min="10237" max="10486" width="11.42578125" style="1"/>
    <col min="10487" max="10487" width="9.42578125" style="1" bestFit="1" customWidth="1"/>
    <col min="10488" max="10488" width="38.140625" style="1" customWidth="1"/>
    <col min="10489" max="10489" width="68.28515625" style="1" bestFit="1" customWidth="1"/>
    <col min="10490" max="10490" width="7.42578125" style="1" customWidth="1"/>
    <col min="10491" max="10491" width="13.5703125" style="1" bestFit="1" customWidth="1"/>
    <col min="10492" max="10492" width="8.7109375" style="1" customWidth="1"/>
    <col min="10493" max="10742" width="11.42578125" style="1"/>
    <col min="10743" max="10743" width="9.42578125" style="1" bestFit="1" customWidth="1"/>
    <col min="10744" max="10744" width="38.140625" style="1" customWidth="1"/>
    <col min="10745" max="10745" width="68.28515625" style="1" bestFit="1" customWidth="1"/>
    <col min="10746" max="10746" width="7.42578125" style="1" customWidth="1"/>
    <col min="10747" max="10747" width="13.5703125" style="1" bestFit="1" customWidth="1"/>
    <col min="10748" max="10748" width="8.7109375" style="1" customWidth="1"/>
    <col min="10749" max="10998" width="11.42578125" style="1"/>
    <col min="10999" max="10999" width="9.42578125" style="1" bestFit="1" customWidth="1"/>
    <col min="11000" max="11000" width="38.140625" style="1" customWidth="1"/>
    <col min="11001" max="11001" width="68.28515625" style="1" bestFit="1" customWidth="1"/>
    <col min="11002" max="11002" width="7.42578125" style="1" customWidth="1"/>
    <col min="11003" max="11003" width="13.5703125" style="1" bestFit="1" customWidth="1"/>
    <col min="11004" max="11004" width="8.7109375" style="1" customWidth="1"/>
    <col min="11005" max="11254" width="11.42578125" style="1"/>
    <col min="11255" max="11255" width="9.42578125" style="1" bestFit="1" customWidth="1"/>
    <col min="11256" max="11256" width="38.140625" style="1" customWidth="1"/>
    <col min="11257" max="11257" width="68.28515625" style="1" bestFit="1" customWidth="1"/>
    <col min="11258" max="11258" width="7.42578125" style="1" customWidth="1"/>
    <col min="11259" max="11259" width="13.5703125" style="1" bestFit="1" customWidth="1"/>
    <col min="11260" max="11260" width="8.7109375" style="1" customWidth="1"/>
    <col min="11261" max="11510" width="11.42578125" style="1"/>
    <col min="11511" max="11511" width="9.42578125" style="1" bestFit="1" customWidth="1"/>
    <col min="11512" max="11512" width="38.140625" style="1" customWidth="1"/>
    <col min="11513" max="11513" width="68.28515625" style="1" bestFit="1" customWidth="1"/>
    <col min="11514" max="11514" width="7.42578125" style="1" customWidth="1"/>
    <col min="11515" max="11515" width="13.5703125" style="1" bestFit="1" customWidth="1"/>
    <col min="11516" max="11516" width="8.7109375" style="1" customWidth="1"/>
    <col min="11517" max="11766" width="11.42578125" style="1"/>
    <col min="11767" max="11767" width="9.42578125" style="1" bestFit="1" customWidth="1"/>
    <col min="11768" max="11768" width="38.140625" style="1" customWidth="1"/>
    <col min="11769" max="11769" width="68.28515625" style="1" bestFit="1" customWidth="1"/>
    <col min="11770" max="11770" width="7.42578125" style="1" customWidth="1"/>
    <col min="11771" max="11771" width="13.5703125" style="1" bestFit="1" customWidth="1"/>
    <col min="11772" max="11772" width="8.7109375" style="1" customWidth="1"/>
    <col min="11773" max="12022" width="11.42578125" style="1"/>
    <col min="12023" max="12023" width="9.42578125" style="1" bestFit="1" customWidth="1"/>
    <col min="12024" max="12024" width="38.140625" style="1" customWidth="1"/>
    <col min="12025" max="12025" width="68.28515625" style="1" bestFit="1" customWidth="1"/>
    <col min="12026" max="12026" width="7.42578125" style="1" customWidth="1"/>
    <col min="12027" max="12027" width="13.5703125" style="1" bestFit="1" customWidth="1"/>
    <col min="12028" max="12028" width="8.7109375" style="1" customWidth="1"/>
    <col min="12029" max="12278" width="11.42578125" style="1"/>
    <col min="12279" max="12279" width="9.42578125" style="1" bestFit="1" customWidth="1"/>
    <col min="12280" max="12280" width="38.140625" style="1" customWidth="1"/>
    <col min="12281" max="12281" width="68.28515625" style="1" bestFit="1" customWidth="1"/>
    <col min="12282" max="12282" width="7.42578125" style="1" customWidth="1"/>
    <col min="12283" max="12283" width="13.5703125" style="1" bestFit="1" customWidth="1"/>
    <col min="12284" max="12284" width="8.7109375" style="1" customWidth="1"/>
    <col min="12285" max="12534" width="11.42578125" style="1"/>
    <col min="12535" max="12535" width="9.42578125" style="1" bestFit="1" customWidth="1"/>
    <col min="12536" max="12536" width="38.140625" style="1" customWidth="1"/>
    <col min="12537" max="12537" width="68.28515625" style="1" bestFit="1" customWidth="1"/>
    <col min="12538" max="12538" width="7.42578125" style="1" customWidth="1"/>
    <col min="12539" max="12539" width="13.5703125" style="1" bestFit="1" customWidth="1"/>
    <col min="12540" max="12540" width="8.7109375" style="1" customWidth="1"/>
    <col min="12541" max="12790" width="11.42578125" style="1"/>
    <col min="12791" max="12791" width="9.42578125" style="1" bestFit="1" customWidth="1"/>
    <col min="12792" max="12792" width="38.140625" style="1" customWidth="1"/>
    <col min="12793" max="12793" width="68.28515625" style="1" bestFit="1" customWidth="1"/>
    <col min="12794" max="12794" width="7.42578125" style="1" customWidth="1"/>
    <col min="12795" max="12795" width="13.5703125" style="1" bestFit="1" customWidth="1"/>
    <col min="12796" max="12796" width="8.7109375" style="1" customWidth="1"/>
    <col min="12797" max="13046" width="11.42578125" style="1"/>
    <col min="13047" max="13047" width="9.42578125" style="1" bestFit="1" customWidth="1"/>
    <col min="13048" max="13048" width="38.140625" style="1" customWidth="1"/>
    <col min="13049" max="13049" width="68.28515625" style="1" bestFit="1" customWidth="1"/>
    <col min="13050" max="13050" width="7.42578125" style="1" customWidth="1"/>
    <col min="13051" max="13051" width="13.5703125" style="1" bestFit="1" customWidth="1"/>
    <col min="13052" max="13052" width="8.7109375" style="1" customWidth="1"/>
    <col min="13053" max="13302" width="11.42578125" style="1"/>
    <col min="13303" max="13303" width="9.42578125" style="1" bestFit="1" customWidth="1"/>
    <col min="13304" max="13304" width="38.140625" style="1" customWidth="1"/>
    <col min="13305" max="13305" width="68.28515625" style="1" bestFit="1" customWidth="1"/>
    <col min="13306" max="13306" width="7.42578125" style="1" customWidth="1"/>
    <col min="13307" max="13307" width="13.5703125" style="1" bestFit="1" customWidth="1"/>
    <col min="13308" max="13308" width="8.7109375" style="1" customWidth="1"/>
    <col min="13309" max="13558" width="11.42578125" style="1"/>
    <col min="13559" max="13559" width="9.42578125" style="1" bestFit="1" customWidth="1"/>
    <col min="13560" max="13560" width="38.140625" style="1" customWidth="1"/>
    <col min="13561" max="13561" width="68.28515625" style="1" bestFit="1" customWidth="1"/>
    <col min="13562" max="13562" width="7.42578125" style="1" customWidth="1"/>
    <col min="13563" max="13563" width="13.5703125" style="1" bestFit="1" customWidth="1"/>
    <col min="13564" max="13564" width="8.7109375" style="1" customWidth="1"/>
    <col min="13565" max="13814" width="11.42578125" style="1"/>
    <col min="13815" max="13815" width="9.42578125" style="1" bestFit="1" customWidth="1"/>
    <col min="13816" max="13816" width="38.140625" style="1" customWidth="1"/>
    <col min="13817" max="13817" width="68.28515625" style="1" bestFit="1" customWidth="1"/>
    <col min="13818" max="13818" width="7.42578125" style="1" customWidth="1"/>
    <col min="13819" max="13819" width="13.5703125" style="1" bestFit="1" customWidth="1"/>
    <col min="13820" max="13820" width="8.7109375" style="1" customWidth="1"/>
    <col min="13821" max="14070" width="11.42578125" style="1"/>
    <col min="14071" max="14071" width="9.42578125" style="1" bestFit="1" customWidth="1"/>
    <col min="14072" max="14072" width="38.140625" style="1" customWidth="1"/>
    <col min="14073" max="14073" width="68.28515625" style="1" bestFit="1" customWidth="1"/>
    <col min="14074" max="14074" width="7.42578125" style="1" customWidth="1"/>
    <col min="14075" max="14075" width="13.5703125" style="1" bestFit="1" customWidth="1"/>
    <col min="14076" max="14076" width="8.7109375" style="1" customWidth="1"/>
    <col min="14077" max="14326" width="11.42578125" style="1"/>
    <col min="14327" max="14327" width="9.42578125" style="1" bestFit="1" customWidth="1"/>
    <col min="14328" max="14328" width="38.140625" style="1" customWidth="1"/>
    <col min="14329" max="14329" width="68.28515625" style="1" bestFit="1" customWidth="1"/>
    <col min="14330" max="14330" width="7.42578125" style="1" customWidth="1"/>
    <col min="14331" max="14331" width="13.5703125" style="1" bestFit="1" customWidth="1"/>
    <col min="14332" max="14332" width="8.7109375" style="1" customWidth="1"/>
    <col min="14333" max="14582" width="11.42578125" style="1"/>
    <col min="14583" max="14583" width="9.42578125" style="1" bestFit="1" customWidth="1"/>
    <col min="14584" max="14584" width="38.140625" style="1" customWidth="1"/>
    <col min="14585" max="14585" width="68.28515625" style="1" bestFit="1" customWidth="1"/>
    <col min="14586" max="14586" width="7.42578125" style="1" customWidth="1"/>
    <col min="14587" max="14587" width="13.5703125" style="1" bestFit="1" customWidth="1"/>
    <col min="14588" max="14588" width="8.7109375" style="1" customWidth="1"/>
    <col min="14589" max="14838" width="11.42578125" style="1"/>
    <col min="14839" max="14839" width="9.42578125" style="1" bestFit="1" customWidth="1"/>
    <col min="14840" max="14840" width="38.140625" style="1" customWidth="1"/>
    <col min="14841" max="14841" width="68.28515625" style="1" bestFit="1" customWidth="1"/>
    <col min="14842" max="14842" width="7.42578125" style="1" customWidth="1"/>
    <col min="14843" max="14843" width="13.5703125" style="1" bestFit="1" customWidth="1"/>
    <col min="14844" max="14844" width="8.7109375" style="1" customWidth="1"/>
    <col min="14845" max="15094" width="11.42578125" style="1"/>
    <col min="15095" max="15095" width="9.42578125" style="1" bestFit="1" customWidth="1"/>
    <col min="15096" max="15096" width="38.140625" style="1" customWidth="1"/>
    <col min="15097" max="15097" width="68.28515625" style="1" bestFit="1" customWidth="1"/>
    <col min="15098" max="15098" width="7.42578125" style="1" customWidth="1"/>
    <col min="15099" max="15099" width="13.5703125" style="1" bestFit="1" customWidth="1"/>
    <col min="15100" max="15100" width="8.7109375" style="1" customWidth="1"/>
    <col min="15101" max="15350" width="11.42578125" style="1"/>
    <col min="15351" max="15351" width="9.42578125" style="1" bestFit="1" customWidth="1"/>
    <col min="15352" max="15352" width="38.140625" style="1" customWidth="1"/>
    <col min="15353" max="15353" width="68.28515625" style="1" bestFit="1" customWidth="1"/>
    <col min="15354" max="15354" width="7.42578125" style="1" customWidth="1"/>
    <col min="15355" max="15355" width="13.5703125" style="1" bestFit="1" customWidth="1"/>
    <col min="15356" max="15356" width="8.7109375" style="1" customWidth="1"/>
    <col min="15357" max="15606" width="11.42578125" style="1"/>
    <col min="15607" max="15607" width="9.42578125" style="1" bestFit="1" customWidth="1"/>
    <col min="15608" max="15608" width="38.140625" style="1" customWidth="1"/>
    <col min="15609" max="15609" width="68.28515625" style="1" bestFit="1" customWidth="1"/>
    <col min="15610" max="15610" width="7.42578125" style="1" customWidth="1"/>
    <col min="15611" max="15611" width="13.5703125" style="1" bestFit="1" customWidth="1"/>
    <col min="15612" max="15612" width="8.7109375" style="1" customWidth="1"/>
    <col min="15613" max="15862" width="11.42578125" style="1"/>
    <col min="15863" max="15863" width="9.42578125" style="1" bestFit="1" customWidth="1"/>
    <col min="15864" max="15864" width="38.140625" style="1" customWidth="1"/>
    <col min="15865" max="15865" width="68.28515625" style="1" bestFit="1" customWidth="1"/>
    <col min="15866" max="15866" width="7.42578125" style="1" customWidth="1"/>
    <col min="15867" max="15867" width="13.5703125" style="1" bestFit="1" customWidth="1"/>
    <col min="15868" max="15868" width="8.7109375" style="1" customWidth="1"/>
    <col min="15869" max="16118" width="11.42578125" style="1"/>
    <col min="16119" max="16119" width="9.42578125" style="1" bestFit="1" customWidth="1"/>
    <col min="16120" max="16120" width="38.140625" style="1" customWidth="1"/>
    <col min="16121" max="16121" width="68.28515625" style="1" bestFit="1" customWidth="1"/>
    <col min="16122" max="16122" width="7.42578125" style="1" customWidth="1"/>
    <col min="16123" max="16123" width="13.5703125" style="1" bestFit="1" customWidth="1"/>
    <col min="16124" max="16124" width="8.7109375" style="1" customWidth="1"/>
    <col min="16125" max="16384" width="11.42578125" style="1"/>
  </cols>
  <sheetData>
    <row r="1" spans="2:5" ht="13.5" thickBot="1" x14ac:dyDescent="0.25"/>
    <row r="2" spans="2:5" ht="28.5" customHeight="1" thickBot="1" x14ac:dyDescent="0.25">
      <c r="B2" s="75" t="s">
        <v>6</v>
      </c>
      <c r="C2" s="76" t="s">
        <v>5</v>
      </c>
      <c r="D2" s="76" t="s">
        <v>4</v>
      </c>
      <c r="E2" s="77" t="s">
        <v>2</v>
      </c>
    </row>
    <row r="3" spans="2:5" ht="15.75" thickBot="1" x14ac:dyDescent="0.3">
      <c r="B3" s="78">
        <v>1</v>
      </c>
      <c r="C3" s="79" t="s">
        <v>68</v>
      </c>
      <c r="D3" s="80"/>
      <c r="E3" s="81"/>
    </row>
    <row r="4" spans="2:5" ht="48" x14ac:dyDescent="0.2">
      <c r="B4" s="64" t="s">
        <v>7</v>
      </c>
      <c r="C4" s="65" t="s">
        <v>69</v>
      </c>
      <c r="D4" s="66" t="s">
        <v>1</v>
      </c>
      <c r="E4" s="82">
        <v>356095</v>
      </c>
    </row>
    <row r="5" spans="2:5" ht="43.5" customHeight="1" x14ac:dyDescent="0.2">
      <c r="B5" s="67" t="s">
        <v>8</v>
      </c>
      <c r="C5" s="68" t="s">
        <v>70</v>
      </c>
      <c r="D5" s="69" t="s">
        <v>1</v>
      </c>
      <c r="E5" s="83">
        <v>1736454</v>
      </c>
    </row>
    <row r="6" spans="2:5" ht="45" customHeight="1" x14ac:dyDescent="0.2">
      <c r="B6" s="67" t="s">
        <v>9</v>
      </c>
      <c r="C6" s="68" t="s">
        <v>71</v>
      </c>
      <c r="D6" s="69" t="s">
        <v>1</v>
      </c>
      <c r="E6" s="83">
        <v>1792603</v>
      </c>
    </row>
    <row r="7" spans="2:5" ht="45" customHeight="1" x14ac:dyDescent="0.2">
      <c r="B7" s="67" t="s">
        <v>10</v>
      </c>
      <c r="C7" s="68" t="s">
        <v>72</v>
      </c>
      <c r="D7" s="69" t="s">
        <v>1</v>
      </c>
      <c r="E7" s="83">
        <v>234349</v>
      </c>
    </row>
    <row r="8" spans="2:5" ht="45" customHeight="1" x14ac:dyDescent="0.2">
      <c r="B8" s="67" t="s">
        <v>11</v>
      </c>
      <c r="C8" s="68" t="s">
        <v>73</v>
      </c>
      <c r="D8" s="69" t="s">
        <v>1</v>
      </c>
      <c r="E8" s="83">
        <v>702013</v>
      </c>
    </row>
    <row r="9" spans="2:5" ht="36" x14ac:dyDescent="0.2">
      <c r="B9" s="67" t="s">
        <v>12</v>
      </c>
      <c r="C9" s="68" t="s">
        <v>74</v>
      </c>
      <c r="D9" s="69" t="s">
        <v>1</v>
      </c>
      <c r="E9" s="83">
        <v>747873</v>
      </c>
    </row>
    <row r="10" spans="2:5" s="2" customFormat="1" ht="69" customHeight="1" x14ac:dyDescent="0.25">
      <c r="B10" s="70" t="s">
        <v>13</v>
      </c>
      <c r="C10" s="71" t="s">
        <v>75</v>
      </c>
      <c r="D10" s="72" t="s">
        <v>1</v>
      </c>
      <c r="E10" s="84">
        <v>1266178</v>
      </c>
    </row>
    <row r="11" spans="2:5" s="2" customFormat="1" ht="85.5" customHeight="1" x14ac:dyDescent="0.25">
      <c r="B11" s="70" t="s">
        <v>76</v>
      </c>
      <c r="C11" s="71" t="s">
        <v>77</v>
      </c>
      <c r="D11" s="72" t="s">
        <v>1</v>
      </c>
      <c r="E11" s="84">
        <v>1061059</v>
      </c>
    </row>
    <row r="12" spans="2:5" s="2" customFormat="1" ht="117.75" customHeight="1" x14ac:dyDescent="0.25">
      <c r="B12" s="70" t="s">
        <v>78</v>
      </c>
      <c r="C12" s="71" t="s">
        <v>79</v>
      </c>
      <c r="D12" s="72" t="s">
        <v>1</v>
      </c>
      <c r="E12" s="84">
        <v>5643758</v>
      </c>
    </row>
    <row r="13" spans="2:5" s="2" customFormat="1" ht="57.75" customHeight="1" x14ac:dyDescent="0.25">
      <c r="B13" s="70" t="s">
        <v>80</v>
      </c>
      <c r="C13" s="71" t="s">
        <v>81</v>
      </c>
      <c r="D13" s="72" t="s">
        <v>1</v>
      </c>
      <c r="E13" s="84">
        <v>396903</v>
      </c>
    </row>
    <row r="14" spans="2:5" s="2" customFormat="1" ht="48" x14ac:dyDescent="0.25">
      <c r="B14" s="70" t="s">
        <v>82</v>
      </c>
      <c r="C14" s="71" t="s">
        <v>83</v>
      </c>
      <c r="D14" s="72" t="s">
        <v>1</v>
      </c>
      <c r="E14" s="84">
        <v>168465</v>
      </c>
    </row>
    <row r="15" spans="2:5" s="2" customFormat="1" ht="52.5" customHeight="1" x14ac:dyDescent="0.25">
      <c r="B15" s="70" t="s">
        <v>84</v>
      </c>
      <c r="C15" s="71" t="s">
        <v>88</v>
      </c>
      <c r="D15" s="72" t="s">
        <v>1</v>
      </c>
      <c r="E15" s="84">
        <v>308864</v>
      </c>
    </row>
    <row r="16" spans="2:5" s="2" customFormat="1" ht="48" x14ac:dyDescent="0.25">
      <c r="B16" s="70" t="s">
        <v>85</v>
      </c>
      <c r="C16" s="71" t="s">
        <v>90</v>
      </c>
      <c r="D16" s="72" t="s">
        <v>1</v>
      </c>
      <c r="E16" s="84">
        <v>238038</v>
      </c>
    </row>
    <row r="17" spans="2:5" s="2" customFormat="1" ht="85.5" customHeight="1" x14ac:dyDescent="0.25">
      <c r="B17" s="70" t="s">
        <v>86</v>
      </c>
      <c r="C17" s="71" t="s">
        <v>92</v>
      </c>
      <c r="D17" s="72" t="s">
        <v>1</v>
      </c>
      <c r="E17" s="84">
        <v>3902104</v>
      </c>
    </row>
    <row r="18" spans="2:5" s="2" customFormat="1" ht="48" x14ac:dyDescent="0.25">
      <c r="B18" s="70" t="s">
        <v>87</v>
      </c>
      <c r="C18" s="71" t="s">
        <v>94</v>
      </c>
      <c r="D18" s="72" t="s">
        <v>1</v>
      </c>
      <c r="E18" s="84">
        <v>279147</v>
      </c>
    </row>
    <row r="19" spans="2:5" s="2" customFormat="1" ht="36" x14ac:dyDescent="0.25">
      <c r="B19" s="70" t="s">
        <v>89</v>
      </c>
      <c r="C19" s="71" t="s">
        <v>96</v>
      </c>
      <c r="D19" s="72" t="s">
        <v>1</v>
      </c>
      <c r="E19" s="84">
        <v>1637659</v>
      </c>
    </row>
    <row r="20" spans="2:5" s="2" customFormat="1" ht="110.25" customHeight="1" x14ac:dyDescent="0.25">
      <c r="B20" s="70" t="s">
        <v>91</v>
      </c>
      <c r="C20" s="71" t="s">
        <v>176</v>
      </c>
      <c r="D20" s="72" t="s">
        <v>1</v>
      </c>
      <c r="E20" s="84">
        <v>626892</v>
      </c>
    </row>
    <row r="21" spans="2:5" s="2" customFormat="1" ht="103.5" customHeight="1" x14ac:dyDescent="0.25">
      <c r="B21" s="70" t="s">
        <v>93</v>
      </c>
      <c r="C21" s="71" t="s">
        <v>177</v>
      </c>
      <c r="D21" s="72" t="s">
        <v>1</v>
      </c>
      <c r="E21" s="84">
        <v>648983</v>
      </c>
    </row>
    <row r="22" spans="2:5" s="2" customFormat="1" ht="110.25" customHeight="1" x14ac:dyDescent="0.25">
      <c r="B22" s="70" t="s">
        <v>95</v>
      </c>
      <c r="C22" s="71" t="s">
        <v>100</v>
      </c>
      <c r="D22" s="72" t="s">
        <v>1</v>
      </c>
      <c r="E22" s="84">
        <v>828499</v>
      </c>
    </row>
    <row r="23" spans="2:5" s="2" customFormat="1" ht="63.75" customHeight="1" x14ac:dyDescent="0.25">
      <c r="B23" s="70" t="s">
        <v>97</v>
      </c>
      <c r="C23" s="71" t="s">
        <v>102</v>
      </c>
      <c r="D23" s="72" t="s">
        <v>1</v>
      </c>
      <c r="E23" s="84">
        <v>354371</v>
      </c>
    </row>
    <row r="24" spans="2:5" s="2" customFormat="1" ht="69.75" customHeight="1" x14ac:dyDescent="0.25">
      <c r="B24" s="70" t="s">
        <v>98</v>
      </c>
      <c r="C24" s="71" t="s">
        <v>104</v>
      </c>
      <c r="D24" s="72" t="s">
        <v>1</v>
      </c>
      <c r="E24" s="84">
        <v>377547</v>
      </c>
    </row>
    <row r="25" spans="2:5" s="2" customFormat="1" ht="73.5" customHeight="1" x14ac:dyDescent="0.25">
      <c r="B25" s="70" t="s">
        <v>99</v>
      </c>
      <c r="C25" s="71" t="s">
        <v>106</v>
      </c>
      <c r="D25" s="72" t="s">
        <v>1</v>
      </c>
      <c r="E25" s="84">
        <v>503249</v>
      </c>
    </row>
    <row r="26" spans="2:5" s="2" customFormat="1" ht="64.5" customHeight="1" x14ac:dyDescent="0.25">
      <c r="B26" s="70" t="s">
        <v>101</v>
      </c>
      <c r="C26" s="71" t="s">
        <v>108</v>
      </c>
      <c r="D26" s="72" t="s">
        <v>1</v>
      </c>
      <c r="E26" s="84">
        <v>263227</v>
      </c>
    </row>
    <row r="27" spans="2:5" s="2" customFormat="1" ht="48" x14ac:dyDescent="0.25">
      <c r="B27" s="70" t="s">
        <v>103</v>
      </c>
      <c r="C27" s="71" t="s">
        <v>110</v>
      </c>
      <c r="D27" s="72" t="s">
        <v>1</v>
      </c>
      <c r="E27" s="84">
        <v>280454</v>
      </c>
    </row>
    <row r="28" spans="2:5" s="2" customFormat="1" ht="36" x14ac:dyDescent="0.25">
      <c r="B28" s="70" t="s">
        <v>105</v>
      </c>
      <c r="C28" s="71" t="s">
        <v>112</v>
      </c>
      <c r="D28" s="72" t="s">
        <v>1</v>
      </c>
      <c r="E28" s="84">
        <v>165165</v>
      </c>
    </row>
    <row r="29" spans="2:5" s="2" customFormat="1" ht="69" customHeight="1" x14ac:dyDescent="0.25">
      <c r="B29" s="70" t="s">
        <v>107</v>
      </c>
      <c r="C29" s="71" t="s">
        <v>114</v>
      </c>
      <c r="D29" s="72" t="s">
        <v>1</v>
      </c>
      <c r="E29" s="84">
        <v>360224</v>
      </c>
    </row>
    <row r="30" spans="2:5" s="2" customFormat="1" ht="71.25" customHeight="1" x14ac:dyDescent="0.25">
      <c r="B30" s="70" t="s">
        <v>109</v>
      </c>
      <c r="C30" s="71" t="s">
        <v>115</v>
      </c>
      <c r="D30" s="72" t="s">
        <v>1</v>
      </c>
      <c r="E30" s="84">
        <v>485925</v>
      </c>
    </row>
    <row r="31" spans="2:5" s="2" customFormat="1" ht="38.25" customHeight="1" x14ac:dyDescent="0.25">
      <c r="B31" s="70" t="s">
        <v>111</v>
      </c>
      <c r="C31" s="71" t="s">
        <v>37</v>
      </c>
      <c r="D31" s="72" t="s">
        <v>38</v>
      </c>
      <c r="E31" s="84">
        <v>11268</v>
      </c>
    </row>
    <row r="32" spans="2:5" s="2" customFormat="1" ht="52.5" customHeight="1" thickBot="1" x14ac:dyDescent="0.3">
      <c r="B32" s="70" t="s">
        <v>113</v>
      </c>
      <c r="C32" s="71" t="s">
        <v>39</v>
      </c>
      <c r="D32" s="72" t="s">
        <v>38</v>
      </c>
      <c r="E32" s="84">
        <v>86045</v>
      </c>
    </row>
    <row r="33" spans="2:5" ht="15.75" thickBot="1" x14ac:dyDescent="0.3">
      <c r="B33" s="78">
        <v>2</v>
      </c>
      <c r="C33" s="79" t="s">
        <v>116</v>
      </c>
      <c r="D33" s="80"/>
      <c r="E33" s="85"/>
    </row>
    <row r="34" spans="2:5" s="2" customFormat="1" ht="51" customHeight="1" x14ac:dyDescent="0.25">
      <c r="B34" s="70" t="s">
        <v>14</v>
      </c>
      <c r="C34" s="71" t="s">
        <v>178</v>
      </c>
      <c r="D34" s="72" t="s">
        <v>1</v>
      </c>
      <c r="E34" s="84">
        <v>1566457</v>
      </c>
    </row>
    <row r="35" spans="2:5" s="2" customFormat="1" ht="68.25" customHeight="1" x14ac:dyDescent="0.25">
      <c r="B35" s="70" t="s">
        <v>20</v>
      </c>
      <c r="C35" s="71" t="s">
        <v>196</v>
      </c>
      <c r="D35" s="72" t="s">
        <v>1</v>
      </c>
      <c r="E35" s="84">
        <v>237370</v>
      </c>
    </row>
    <row r="36" spans="2:5" s="2" customFormat="1" ht="36" customHeight="1" x14ac:dyDescent="0.25">
      <c r="B36" s="70" t="s">
        <v>117</v>
      </c>
      <c r="C36" s="71" t="s">
        <v>179</v>
      </c>
      <c r="D36" s="72" t="s">
        <v>1</v>
      </c>
      <c r="E36" s="84">
        <v>135656</v>
      </c>
    </row>
    <row r="37" spans="2:5" s="2" customFormat="1" ht="54" customHeight="1" x14ac:dyDescent="0.25">
      <c r="B37" s="70" t="s">
        <v>118</v>
      </c>
      <c r="C37" s="71" t="s">
        <v>119</v>
      </c>
      <c r="D37" s="72" t="s">
        <v>22</v>
      </c>
      <c r="E37" s="84">
        <v>11210</v>
      </c>
    </row>
    <row r="38" spans="2:5" ht="219" customHeight="1" x14ac:dyDescent="0.2">
      <c r="B38" s="70" t="s">
        <v>120</v>
      </c>
      <c r="C38" s="71" t="s">
        <v>180</v>
      </c>
      <c r="D38" s="72" t="s">
        <v>1</v>
      </c>
      <c r="E38" s="84">
        <v>20604676</v>
      </c>
    </row>
    <row r="39" spans="2:5" ht="86.25" customHeight="1" x14ac:dyDescent="0.2">
      <c r="B39" s="70" t="s">
        <v>121</v>
      </c>
      <c r="C39" s="71" t="s">
        <v>124</v>
      </c>
      <c r="D39" s="72" t="s">
        <v>1</v>
      </c>
      <c r="E39" s="84">
        <v>1415067</v>
      </c>
    </row>
    <row r="40" spans="2:5" ht="51.75" customHeight="1" x14ac:dyDescent="0.2">
      <c r="B40" s="70" t="s">
        <v>122</v>
      </c>
      <c r="C40" s="71" t="s">
        <v>126</v>
      </c>
      <c r="D40" s="72" t="s">
        <v>22</v>
      </c>
      <c r="E40" s="84">
        <v>37806</v>
      </c>
    </row>
    <row r="41" spans="2:5" ht="57.75" customHeight="1" x14ac:dyDescent="0.2">
      <c r="B41" s="70" t="s">
        <v>123</v>
      </c>
      <c r="C41" s="71" t="s">
        <v>181</v>
      </c>
      <c r="D41" s="72" t="s">
        <v>128</v>
      </c>
      <c r="E41" s="84">
        <v>54357</v>
      </c>
    </row>
    <row r="42" spans="2:5" ht="48" customHeight="1" x14ac:dyDescent="0.2">
      <c r="B42" s="70" t="s">
        <v>125</v>
      </c>
      <c r="C42" s="71" t="s">
        <v>182</v>
      </c>
      <c r="D42" s="72" t="s">
        <v>128</v>
      </c>
      <c r="E42" s="84">
        <v>15882</v>
      </c>
    </row>
    <row r="43" spans="2:5" ht="54.75" customHeight="1" x14ac:dyDescent="0.2">
      <c r="B43" s="70" t="s">
        <v>127</v>
      </c>
      <c r="C43" s="71" t="s">
        <v>183</v>
      </c>
      <c r="D43" s="72" t="s">
        <v>128</v>
      </c>
      <c r="E43" s="84">
        <v>75133</v>
      </c>
    </row>
    <row r="44" spans="2:5" ht="48" customHeight="1" x14ac:dyDescent="0.2">
      <c r="B44" s="70" t="s">
        <v>129</v>
      </c>
      <c r="C44" s="71" t="s">
        <v>184</v>
      </c>
      <c r="D44" s="72" t="s">
        <v>128</v>
      </c>
      <c r="E44" s="84">
        <v>27397</v>
      </c>
    </row>
    <row r="45" spans="2:5" ht="55.5" customHeight="1" x14ac:dyDescent="0.2">
      <c r="B45" s="70" t="s">
        <v>130</v>
      </c>
      <c r="C45" s="71" t="s">
        <v>133</v>
      </c>
      <c r="D45" s="72" t="s">
        <v>128</v>
      </c>
      <c r="E45" s="84">
        <v>3652733</v>
      </c>
    </row>
    <row r="46" spans="2:5" ht="82.5" customHeight="1" x14ac:dyDescent="0.2">
      <c r="B46" s="70" t="s">
        <v>131</v>
      </c>
      <c r="C46" s="71" t="s">
        <v>185</v>
      </c>
      <c r="D46" s="72" t="s">
        <v>1</v>
      </c>
      <c r="E46" s="84">
        <v>218181</v>
      </c>
    </row>
    <row r="47" spans="2:5" ht="54" customHeight="1" x14ac:dyDescent="0.2">
      <c r="B47" s="70" t="s">
        <v>132</v>
      </c>
      <c r="C47" s="71" t="s">
        <v>136</v>
      </c>
      <c r="D47" s="72" t="s">
        <v>1</v>
      </c>
      <c r="E47" s="84">
        <v>204294</v>
      </c>
    </row>
    <row r="48" spans="2:5" ht="75.75" customHeight="1" x14ac:dyDescent="0.2">
      <c r="B48" s="70" t="s">
        <v>134</v>
      </c>
      <c r="C48" s="71" t="s">
        <v>138</v>
      </c>
      <c r="D48" s="72" t="s">
        <v>1</v>
      </c>
      <c r="E48" s="84">
        <v>305289</v>
      </c>
    </row>
    <row r="49" spans="2:5" ht="46.5" customHeight="1" x14ac:dyDescent="0.2">
      <c r="B49" s="70" t="s">
        <v>135</v>
      </c>
      <c r="C49" s="71" t="s">
        <v>140</v>
      </c>
      <c r="D49" s="72" t="s">
        <v>22</v>
      </c>
      <c r="E49" s="84">
        <v>11657</v>
      </c>
    </row>
    <row r="50" spans="2:5" ht="68.25" customHeight="1" x14ac:dyDescent="0.2">
      <c r="B50" s="70" t="s">
        <v>137</v>
      </c>
      <c r="C50" s="71" t="s">
        <v>142</v>
      </c>
      <c r="D50" s="72" t="s">
        <v>22</v>
      </c>
      <c r="E50" s="84">
        <v>9843</v>
      </c>
    </row>
    <row r="51" spans="2:5" ht="68.25" customHeight="1" x14ac:dyDescent="0.2">
      <c r="B51" s="70" t="s">
        <v>139</v>
      </c>
      <c r="C51" s="71" t="s">
        <v>143</v>
      </c>
      <c r="D51" s="72" t="s">
        <v>1</v>
      </c>
      <c r="E51" s="84">
        <v>167480</v>
      </c>
    </row>
    <row r="52" spans="2:5" ht="68.25" customHeight="1" x14ac:dyDescent="0.2">
      <c r="B52" s="70" t="s">
        <v>141</v>
      </c>
      <c r="C52" s="71" t="s">
        <v>144</v>
      </c>
      <c r="D52" s="72" t="s">
        <v>128</v>
      </c>
      <c r="E52" s="84">
        <v>211098</v>
      </c>
    </row>
    <row r="53" spans="2:5" ht="38.25" customHeight="1" thickBot="1" x14ac:dyDescent="0.25">
      <c r="B53" s="70" t="s">
        <v>175</v>
      </c>
      <c r="C53" s="71" t="s">
        <v>186</v>
      </c>
      <c r="D53" s="72" t="s">
        <v>128</v>
      </c>
      <c r="E53" s="84">
        <v>89298</v>
      </c>
    </row>
    <row r="54" spans="2:5" ht="15.75" thickBot="1" x14ac:dyDescent="0.3">
      <c r="B54" s="78">
        <v>3</v>
      </c>
      <c r="C54" s="79" t="s">
        <v>145</v>
      </c>
      <c r="D54" s="80"/>
      <c r="E54" s="85"/>
    </row>
    <row r="55" spans="2:5" ht="33.75" customHeight="1" x14ac:dyDescent="0.2">
      <c r="B55" s="70" t="s">
        <v>15</v>
      </c>
      <c r="C55" s="71" t="s">
        <v>146</v>
      </c>
      <c r="D55" s="72" t="s">
        <v>1</v>
      </c>
      <c r="E55" s="84">
        <v>847589</v>
      </c>
    </row>
    <row r="56" spans="2:5" ht="63" customHeight="1" x14ac:dyDescent="0.2">
      <c r="B56" s="70" t="s">
        <v>16</v>
      </c>
      <c r="C56" s="71" t="s">
        <v>53</v>
      </c>
      <c r="D56" s="72" t="s">
        <v>1</v>
      </c>
      <c r="E56" s="84">
        <v>1930834</v>
      </c>
    </row>
    <row r="57" spans="2:5" ht="115.5" customHeight="1" x14ac:dyDescent="0.2">
      <c r="B57" s="70" t="s">
        <v>17</v>
      </c>
      <c r="C57" s="71" t="s">
        <v>147</v>
      </c>
      <c r="D57" s="72" t="s">
        <v>1</v>
      </c>
      <c r="E57" s="84">
        <v>3224985</v>
      </c>
    </row>
    <row r="58" spans="2:5" ht="57.75" customHeight="1" x14ac:dyDescent="0.2">
      <c r="B58" s="70" t="s">
        <v>18</v>
      </c>
      <c r="C58" s="71" t="s">
        <v>54</v>
      </c>
      <c r="D58" s="72" t="s">
        <v>1</v>
      </c>
      <c r="E58" s="84">
        <v>304487</v>
      </c>
    </row>
    <row r="59" spans="2:5" ht="30" customHeight="1" x14ac:dyDescent="0.2">
      <c r="B59" s="70" t="s">
        <v>40</v>
      </c>
      <c r="C59" s="71" t="s">
        <v>148</v>
      </c>
      <c r="D59" s="72" t="s">
        <v>1</v>
      </c>
      <c r="E59" s="84">
        <v>1415784</v>
      </c>
    </row>
    <row r="60" spans="2:5" ht="36.75" customHeight="1" x14ac:dyDescent="0.2">
      <c r="B60" s="70" t="s">
        <v>41</v>
      </c>
      <c r="C60" s="71" t="s">
        <v>187</v>
      </c>
      <c r="D60" s="72" t="s">
        <v>1</v>
      </c>
      <c r="E60" s="84">
        <v>35528</v>
      </c>
    </row>
    <row r="61" spans="2:5" ht="35.25" customHeight="1" x14ac:dyDescent="0.2">
      <c r="B61" s="67" t="s">
        <v>42</v>
      </c>
      <c r="C61" s="68" t="s">
        <v>188</v>
      </c>
      <c r="D61" s="69" t="s">
        <v>1</v>
      </c>
      <c r="E61" s="83">
        <v>1855923</v>
      </c>
    </row>
    <row r="62" spans="2:5" ht="35.25" customHeight="1" x14ac:dyDescent="0.2">
      <c r="B62" s="67" t="s">
        <v>43</v>
      </c>
      <c r="C62" s="68" t="s">
        <v>189</v>
      </c>
      <c r="D62" s="69" t="s">
        <v>1</v>
      </c>
      <c r="E62" s="83">
        <v>9978356</v>
      </c>
    </row>
    <row r="63" spans="2:5" ht="33" customHeight="1" x14ac:dyDescent="0.2">
      <c r="B63" s="67" t="s">
        <v>149</v>
      </c>
      <c r="C63" s="68" t="s">
        <v>150</v>
      </c>
      <c r="D63" s="69" t="s">
        <v>1</v>
      </c>
      <c r="E63" s="83">
        <v>316852</v>
      </c>
    </row>
    <row r="64" spans="2:5" ht="29.25" customHeight="1" x14ac:dyDescent="0.2">
      <c r="B64" s="67" t="s">
        <v>151</v>
      </c>
      <c r="C64" s="68" t="s">
        <v>55</v>
      </c>
      <c r="D64" s="69" t="s">
        <v>22</v>
      </c>
      <c r="E64" s="83">
        <v>7684</v>
      </c>
    </row>
    <row r="65" spans="2:5" ht="51" customHeight="1" x14ac:dyDescent="0.2">
      <c r="B65" s="67" t="s">
        <v>152</v>
      </c>
      <c r="C65" s="68" t="s">
        <v>190</v>
      </c>
      <c r="D65" s="69" t="s">
        <v>1</v>
      </c>
      <c r="E65" s="83">
        <v>342615</v>
      </c>
    </row>
    <row r="66" spans="2:5" ht="38.25" customHeight="1" x14ac:dyDescent="0.2">
      <c r="B66" s="67" t="s">
        <v>153</v>
      </c>
      <c r="C66" s="68" t="s">
        <v>154</v>
      </c>
      <c r="D66" s="69" t="s">
        <v>22</v>
      </c>
      <c r="E66" s="83">
        <v>8779</v>
      </c>
    </row>
    <row r="67" spans="2:5" ht="42" customHeight="1" thickBot="1" x14ac:dyDescent="0.25">
      <c r="B67" s="67" t="s">
        <v>155</v>
      </c>
      <c r="C67" s="68" t="s">
        <v>156</v>
      </c>
      <c r="D67" s="69" t="s">
        <v>1</v>
      </c>
      <c r="E67" s="83">
        <v>1271340</v>
      </c>
    </row>
    <row r="68" spans="2:5" ht="15.75" thickBot="1" x14ac:dyDescent="0.3">
      <c r="B68" s="78">
        <v>4</v>
      </c>
      <c r="C68" s="79" t="s">
        <v>56</v>
      </c>
      <c r="D68" s="80"/>
      <c r="E68" s="85"/>
    </row>
    <row r="69" spans="2:5" ht="52.5" customHeight="1" x14ac:dyDescent="0.2">
      <c r="B69" s="67" t="s">
        <v>44</v>
      </c>
      <c r="C69" s="68" t="s">
        <v>57</v>
      </c>
      <c r="D69" s="69" t="s">
        <v>22</v>
      </c>
      <c r="E69" s="83">
        <v>22614</v>
      </c>
    </row>
    <row r="70" spans="2:5" ht="54.75" customHeight="1" x14ac:dyDescent="0.2">
      <c r="B70" s="67" t="s">
        <v>45</v>
      </c>
      <c r="C70" s="68" t="s">
        <v>191</v>
      </c>
      <c r="D70" s="69" t="s">
        <v>22</v>
      </c>
      <c r="E70" s="83">
        <v>27133</v>
      </c>
    </row>
    <row r="71" spans="2:5" ht="49.5" customHeight="1" x14ac:dyDescent="0.2">
      <c r="B71" s="67" t="s">
        <v>46</v>
      </c>
      <c r="C71" s="68" t="s">
        <v>58</v>
      </c>
      <c r="D71" s="69" t="s">
        <v>22</v>
      </c>
      <c r="E71" s="83">
        <v>15121</v>
      </c>
    </row>
    <row r="72" spans="2:5" ht="69" customHeight="1" x14ac:dyDescent="0.2">
      <c r="B72" s="67" t="s">
        <v>47</v>
      </c>
      <c r="C72" s="68" t="s">
        <v>59</v>
      </c>
      <c r="D72" s="69" t="s">
        <v>22</v>
      </c>
      <c r="E72" s="83">
        <v>19723</v>
      </c>
    </row>
    <row r="73" spans="2:5" ht="52.5" customHeight="1" x14ac:dyDescent="0.2">
      <c r="B73" s="67" t="s">
        <v>157</v>
      </c>
      <c r="C73" s="68" t="s">
        <v>158</v>
      </c>
      <c r="D73" s="69" t="s">
        <v>1</v>
      </c>
      <c r="E73" s="83">
        <v>745204</v>
      </c>
    </row>
    <row r="74" spans="2:5" ht="45.75" customHeight="1" x14ac:dyDescent="0.2">
      <c r="B74" s="67" t="s">
        <v>159</v>
      </c>
      <c r="C74" s="68" t="s">
        <v>160</v>
      </c>
      <c r="D74" s="69" t="s">
        <v>1</v>
      </c>
      <c r="E74" s="83">
        <v>134386</v>
      </c>
    </row>
    <row r="75" spans="2:5" ht="45.75" customHeight="1" x14ac:dyDescent="0.2">
      <c r="B75" s="67" t="s">
        <v>161</v>
      </c>
      <c r="C75" s="68" t="s">
        <v>162</v>
      </c>
      <c r="D75" s="69" t="s">
        <v>1</v>
      </c>
      <c r="E75" s="83">
        <v>54831</v>
      </c>
    </row>
    <row r="76" spans="2:5" ht="45.75" customHeight="1" x14ac:dyDescent="0.2">
      <c r="B76" s="67" t="s">
        <v>163</v>
      </c>
      <c r="C76" s="68" t="s">
        <v>60</v>
      </c>
      <c r="D76" s="69" t="s">
        <v>1</v>
      </c>
      <c r="E76" s="83">
        <v>40232</v>
      </c>
    </row>
    <row r="77" spans="2:5" ht="45.75" customHeight="1" x14ac:dyDescent="0.2">
      <c r="B77" s="67" t="s">
        <v>164</v>
      </c>
      <c r="C77" s="68" t="s">
        <v>61</v>
      </c>
      <c r="D77" s="69" t="s">
        <v>1</v>
      </c>
      <c r="E77" s="83">
        <v>21329</v>
      </c>
    </row>
    <row r="78" spans="2:5" ht="52.5" customHeight="1" x14ac:dyDescent="0.2">
      <c r="B78" s="67" t="s">
        <v>165</v>
      </c>
      <c r="C78" s="68" t="s">
        <v>62</v>
      </c>
      <c r="D78" s="69" t="s">
        <v>1</v>
      </c>
      <c r="E78" s="83">
        <v>96653</v>
      </c>
    </row>
    <row r="79" spans="2:5" ht="48.75" customHeight="1" x14ac:dyDescent="0.2">
      <c r="B79" s="67" t="s">
        <v>166</v>
      </c>
      <c r="C79" s="68" t="s">
        <v>63</v>
      </c>
      <c r="D79" s="69" t="s">
        <v>1</v>
      </c>
      <c r="E79" s="83">
        <v>57157</v>
      </c>
    </row>
    <row r="80" spans="2:5" ht="84" customHeight="1" x14ac:dyDescent="0.2">
      <c r="B80" s="67" t="s">
        <v>167</v>
      </c>
      <c r="C80" s="68" t="s">
        <v>64</v>
      </c>
      <c r="D80" s="69" t="s">
        <v>0</v>
      </c>
      <c r="E80" s="83">
        <v>7659704</v>
      </c>
    </row>
    <row r="81" spans="2:5" ht="52.5" customHeight="1" thickBot="1" x14ac:dyDescent="0.25">
      <c r="B81" s="67" t="s">
        <v>168</v>
      </c>
      <c r="C81" s="68" t="s">
        <v>65</v>
      </c>
      <c r="D81" s="69" t="s">
        <v>36</v>
      </c>
      <c r="E81" s="83">
        <v>13147024</v>
      </c>
    </row>
    <row r="82" spans="2:5" ht="15.75" thickBot="1" x14ac:dyDescent="0.3">
      <c r="B82" s="78">
        <v>5</v>
      </c>
      <c r="C82" s="79" t="s">
        <v>66</v>
      </c>
      <c r="D82" s="80"/>
      <c r="E82" s="85"/>
    </row>
    <row r="83" spans="2:5" ht="121.5" customHeight="1" x14ac:dyDescent="0.2">
      <c r="B83" s="67" t="s">
        <v>48</v>
      </c>
      <c r="C83" s="68" t="s">
        <v>169</v>
      </c>
      <c r="D83" s="69" t="s">
        <v>36</v>
      </c>
      <c r="E83" s="83">
        <v>5990600</v>
      </c>
    </row>
    <row r="84" spans="2:5" ht="62.25" customHeight="1" x14ac:dyDescent="0.2">
      <c r="B84" s="67" t="s">
        <v>49</v>
      </c>
      <c r="C84" s="68" t="s">
        <v>67</v>
      </c>
      <c r="D84" s="69" t="s">
        <v>36</v>
      </c>
      <c r="E84" s="83">
        <v>4349742</v>
      </c>
    </row>
    <row r="85" spans="2:5" ht="102.75" customHeight="1" x14ac:dyDescent="0.2">
      <c r="B85" s="67" t="s">
        <v>50</v>
      </c>
      <c r="C85" s="68" t="s">
        <v>170</v>
      </c>
      <c r="D85" s="69" t="s">
        <v>36</v>
      </c>
      <c r="E85" s="83">
        <v>4165000</v>
      </c>
    </row>
    <row r="86" spans="2:5" ht="76.5" customHeight="1" x14ac:dyDescent="0.2">
      <c r="B86" s="67" t="s">
        <v>51</v>
      </c>
      <c r="C86" s="68" t="s">
        <v>171</v>
      </c>
      <c r="D86" s="69" t="s">
        <v>36</v>
      </c>
      <c r="E86" s="83">
        <v>8925000</v>
      </c>
    </row>
    <row r="87" spans="2:5" ht="57.75" customHeight="1" thickBot="1" x14ac:dyDescent="0.25">
      <c r="B87" s="86" t="s">
        <v>52</v>
      </c>
      <c r="C87" s="73" t="s">
        <v>172</v>
      </c>
      <c r="D87" s="74" t="s">
        <v>36</v>
      </c>
      <c r="E87" s="87">
        <v>639521</v>
      </c>
    </row>
    <row r="89" spans="2:5" x14ac:dyDescent="0.2">
      <c r="E89" s="88"/>
    </row>
    <row r="90" spans="2:5" x14ac:dyDescent="0.2">
      <c r="E90" s="16"/>
    </row>
    <row r="93" spans="2:5" x14ac:dyDescent="0.2">
      <c r="E93" s="83"/>
    </row>
  </sheetData>
  <pageMargins left="0.70866141732283472" right="0.70866141732283472" top="0.74803149606299213" bottom="0.74803149606299213" header="0.31496062992125984" footer="0.31496062992125984"/>
  <pageSetup scale="1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PPTO GRAL DEL CTO</vt:lpstr>
      <vt:lpstr>LISTA DE ACTIVIDADES</vt:lpstr>
      <vt:lpstr>'LISTA DE ACTIVIDADES'!Área_de_impresión</vt:lpstr>
      <vt:lpstr>'PPTO GRAL DEL CTO'!Área_de_impresión</vt:lpstr>
      <vt:lpstr>'PPTO GRAL DEL CTO'!Títulos_a_imprimir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Martín</dc:creator>
  <cp:lastModifiedBy>Deisy Vargas</cp:lastModifiedBy>
  <cp:lastPrinted>2020-06-07T22:28:53Z</cp:lastPrinted>
  <dcterms:created xsi:type="dcterms:W3CDTF">2014-04-09T19:16:09Z</dcterms:created>
  <dcterms:modified xsi:type="dcterms:W3CDTF">2022-08-24T14:53:38Z</dcterms:modified>
</cp:coreProperties>
</file>