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NALISIS SAB\CAMPAÑAS DE FORMACION GOBIERNO\"/>
    </mc:Choice>
  </mc:AlternateContent>
  <xr:revisionPtr revIDLastSave="0" documentId="8_{5839109D-16FB-104B-B052-394D8FA15864}" xr6:coauthVersionLast="47" xr6:coauthVersionMax="47" xr10:uidLastSave="{00000000-0000-0000-0000-000000000000}"/>
  <bookViews>
    <workbookView xWindow="0" yWindow="0" windowWidth="28800" windowHeight="13125" tabRatio="780" xr2:uid="{00000000-000D-0000-FFFF-FFFF00000000}"/>
  </bookViews>
  <sheets>
    <sheet name="invitacion" sheetId="16" r:id="rId1"/>
  </sheets>
  <definedNames>
    <definedName name="_xlnm.Print_Titles" localSheetId="0">invitacion!$1:$11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9" i="16" l="1"/>
  <c r="K28" i="16"/>
  <c r="K27" i="16"/>
  <c r="K15" i="16"/>
  <c r="K16" i="16"/>
  <c r="K17" i="16"/>
  <c r="K18" i="16"/>
  <c r="K19" i="16"/>
  <c r="K20" i="16"/>
  <c r="K14" i="16"/>
  <c r="K22" i="16"/>
  <c r="K23" i="16"/>
  <c r="K24" i="16"/>
  <c r="K25" i="16"/>
  <c r="K21" i="16"/>
  <c r="K33" i="16"/>
  <c r="K34" i="16"/>
  <c r="K35" i="16"/>
  <c r="K36" i="16"/>
  <c r="K32" i="16"/>
  <c r="K31" i="16"/>
  <c r="K40" i="16"/>
  <c r="K41" i="16"/>
  <c r="K42" i="16"/>
  <c r="K39" i="16"/>
  <c r="K46" i="16"/>
  <c r="K47" i="16"/>
  <c r="K48" i="16"/>
  <c r="K45" i="16"/>
  <c r="K26" i="16"/>
  <c r="K30" i="16"/>
  <c r="K37" i="16"/>
  <c r="K38" i="16"/>
  <c r="K43" i="16"/>
  <c r="K44" i="16"/>
  <c r="K49" i="16"/>
  <c r="K50" i="16"/>
  <c r="K51" i="16"/>
  <c r="K52" i="16"/>
  <c r="K53" i="16"/>
  <c r="K54" i="16"/>
  <c r="K55" i="16"/>
  <c r="H17" i="16"/>
  <c r="I17" i="16"/>
  <c r="H18" i="16"/>
  <c r="I18" i="16"/>
  <c r="H19" i="16"/>
  <c r="J19" i="16"/>
  <c r="H20" i="16"/>
  <c r="J20" i="16"/>
  <c r="H21" i="16"/>
  <c r="J21" i="16"/>
  <c r="H22" i="16"/>
  <c r="I22" i="16"/>
  <c r="H23" i="16"/>
  <c r="I23" i="16"/>
  <c r="H24" i="16"/>
  <c r="I24" i="16"/>
  <c r="H25" i="16"/>
  <c r="J25" i="16"/>
  <c r="H26" i="16"/>
  <c r="J26" i="16"/>
  <c r="H27" i="16"/>
  <c r="J27" i="16"/>
  <c r="H28" i="16"/>
  <c r="J28" i="16"/>
  <c r="H29" i="16"/>
  <c r="J29" i="16"/>
  <c r="H30" i="16"/>
  <c r="J30" i="16"/>
  <c r="H31" i="16"/>
  <c r="J31" i="16"/>
  <c r="H32" i="16"/>
  <c r="J32" i="16"/>
  <c r="H33" i="16"/>
  <c r="J33" i="16"/>
  <c r="H34" i="16"/>
  <c r="I34" i="16"/>
  <c r="H35" i="16"/>
  <c r="I35" i="16"/>
  <c r="H36" i="16"/>
  <c r="J36" i="16"/>
  <c r="H37" i="16"/>
  <c r="J37" i="16"/>
  <c r="H38" i="16"/>
  <c r="J38" i="16"/>
  <c r="H39" i="16"/>
  <c r="J39" i="16"/>
  <c r="H40" i="16"/>
  <c r="J40" i="16"/>
  <c r="H41" i="16"/>
  <c r="I41" i="16"/>
  <c r="H42" i="16"/>
  <c r="I42" i="16"/>
  <c r="H43" i="16"/>
  <c r="J43" i="16"/>
  <c r="H44" i="16"/>
  <c r="J44" i="16"/>
  <c r="H45" i="16"/>
  <c r="J45" i="16"/>
  <c r="H46" i="16"/>
  <c r="I46" i="16"/>
  <c r="H47" i="16"/>
  <c r="I47" i="16"/>
  <c r="H48" i="16"/>
  <c r="J48" i="16"/>
  <c r="H49" i="16"/>
  <c r="J49" i="16"/>
  <c r="H50" i="16"/>
  <c r="J50" i="16"/>
  <c r="H51" i="16"/>
  <c r="J51" i="16"/>
  <c r="H52" i="16"/>
  <c r="J52" i="16"/>
  <c r="H53" i="16"/>
  <c r="J53" i="16"/>
  <c r="H54" i="16"/>
  <c r="J54" i="16"/>
  <c r="H55" i="16"/>
  <c r="J55" i="16"/>
  <c r="H56" i="16"/>
  <c r="I56" i="16"/>
  <c r="L27" i="16"/>
  <c r="J23" i="16"/>
  <c r="L23" i="16"/>
  <c r="J22" i="16"/>
  <c r="L22" i="16"/>
  <c r="J35" i="16"/>
  <c r="L35" i="16"/>
  <c r="J47" i="16"/>
  <c r="J24" i="16"/>
  <c r="L24" i="16"/>
  <c r="J46" i="16"/>
  <c r="L46" i="16"/>
  <c r="J17" i="16"/>
  <c r="L17" i="16"/>
  <c r="L54" i="16"/>
  <c r="L38" i="16"/>
  <c r="L30" i="16"/>
  <c r="J42" i="16"/>
  <c r="L42" i="16"/>
  <c r="J34" i="16"/>
  <c r="J18" i="16"/>
  <c r="J41" i="16"/>
  <c r="L41" i="16"/>
  <c r="L52" i="16"/>
  <c r="L44" i="16"/>
  <c r="L36" i="16"/>
  <c r="L28" i="16"/>
  <c r="L20" i="16"/>
  <c r="L31" i="16"/>
  <c r="L39" i="16"/>
  <c r="L55" i="16"/>
  <c r="L43" i="16"/>
  <c r="L19" i="16"/>
  <c r="L26" i="16"/>
  <c r="L49" i="16"/>
  <c r="L33" i="16"/>
  <c r="L48" i="16"/>
  <c r="L40" i="16"/>
  <c r="L32" i="16"/>
  <c r="L25" i="16"/>
  <c r="L51" i="16"/>
  <c r="L50" i="16"/>
  <c r="L53" i="16"/>
  <c r="L45" i="16"/>
  <c r="L37" i="16"/>
  <c r="L29" i="16"/>
  <c r="L21" i="16"/>
  <c r="I43" i="16"/>
  <c r="I27" i="16"/>
  <c r="I50" i="16"/>
  <c r="I26" i="16"/>
  <c r="L34" i="16"/>
  <c r="L18" i="16"/>
  <c r="I49" i="16"/>
  <c r="I25" i="16"/>
  <c r="I40" i="16"/>
  <c r="J56" i="16"/>
  <c r="I55" i="16"/>
  <c r="I31" i="16"/>
  <c r="L47" i="16"/>
  <c r="I19" i="16"/>
  <c r="I33" i="16"/>
  <c r="I48" i="16"/>
  <c r="I38" i="16"/>
  <c r="I39" i="16"/>
  <c r="I54" i="16"/>
  <c r="I30" i="16"/>
  <c r="I53" i="16"/>
  <c r="I45" i="16"/>
  <c r="I37" i="16"/>
  <c r="I29" i="16"/>
  <c r="I21" i="16"/>
  <c r="I51" i="16"/>
  <c r="I32" i="16"/>
  <c r="I52" i="16"/>
  <c r="I44" i="16"/>
  <c r="I36" i="16"/>
  <c r="I28" i="16"/>
  <c r="I20" i="16"/>
  <c r="H59" i="16"/>
  <c r="I59" i="16"/>
  <c r="K59" i="16"/>
  <c r="H60" i="16"/>
  <c r="J60" i="16"/>
  <c r="K60" i="16"/>
  <c r="H61" i="16"/>
  <c r="J61" i="16"/>
  <c r="K61" i="16"/>
  <c r="H62" i="16"/>
  <c r="J62" i="16"/>
  <c r="K62" i="16"/>
  <c r="H63" i="16"/>
  <c r="I63" i="16"/>
  <c r="K63" i="16"/>
  <c r="H13" i="16"/>
  <c r="J13" i="16"/>
  <c r="K13" i="16"/>
  <c r="H14" i="16"/>
  <c r="H15" i="16"/>
  <c r="H16" i="16"/>
  <c r="J16" i="16"/>
  <c r="K56" i="16"/>
  <c r="H57" i="16"/>
  <c r="I57" i="16"/>
  <c r="K57" i="16"/>
  <c r="H58" i="16"/>
  <c r="I58" i="16"/>
  <c r="K58" i="16"/>
  <c r="K12" i="16"/>
  <c r="H12" i="16"/>
  <c r="J12" i="16"/>
  <c r="I14" i="16"/>
  <c r="J14" i="16"/>
  <c r="L14" i="16"/>
  <c r="I15" i="16"/>
  <c r="J15" i="16"/>
  <c r="L15" i="16"/>
  <c r="L56" i="16"/>
  <c r="I62" i="16"/>
  <c r="I13" i="16"/>
  <c r="L16" i="16"/>
  <c r="I16" i="16"/>
  <c r="L61" i="16"/>
  <c r="J63" i="16"/>
  <c r="L63" i="16"/>
  <c r="J57" i="16"/>
  <c r="L57" i="16"/>
  <c r="L13" i="16"/>
  <c r="K64" i="16"/>
  <c r="L60" i="16"/>
  <c r="J59" i="16"/>
  <c r="L59" i="16"/>
  <c r="L62" i="16"/>
  <c r="I61" i="16"/>
  <c r="J58" i="16"/>
  <c r="L58" i="16"/>
  <c r="I60" i="16"/>
  <c r="I12" i="16"/>
  <c r="H64" i="16"/>
  <c r="L12" i="16"/>
  <c r="L64" i="16"/>
  <c r="J64" i="16"/>
  <c r="I64" i="16"/>
</calcChain>
</file>

<file path=xl/sharedStrings.xml><?xml version="1.0" encoding="utf-8"?>
<sst xmlns="http://schemas.openxmlformats.org/spreadsheetml/2006/main" count="148" uniqueCount="71">
  <si>
    <t>OBJETO:</t>
  </si>
  <si>
    <t xml:space="preserve">N° PROCESO 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</si>
  <si>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</si>
  <si>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</si>
  <si>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</si>
  <si>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</si>
  <si>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</si>
  <si>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</si>
  <si>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</si>
  <si>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REGIMEN AL CUAL PERTENECE</t>
  </si>
  <si>
    <t xml:space="preserve">  RESPONSABLE DE IVA _____    |    NO RESPONSABLE DE IVA ______     |     OTRO_______ CUAL:</t>
  </si>
  <si>
    <t>ÍTEM</t>
  </si>
  <si>
    <r>
      <t xml:space="preserve">DESCRIPCIÓN
</t>
    </r>
    <r>
      <rPr>
        <b/>
        <i/>
        <sz val="11"/>
        <rFont val="Calibri"/>
        <family val="2"/>
        <scheme val="minor"/>
      </rPr>
      <t>(Ver detalle en ficha técnica publicada por la entidad)</t>
    </r>
  </si>
  <si>
    <t>UNIDAD DE MANEJO</t>
  </si>
  <si>
    <t>CANTIDAD</t>
  </si>
  <si>
    <t>PROPUESTA ECONÓMICA</t>
  </si>
  <si>
    <r>
      <t xml:space="preserve">VALOR UNITARIO ANTES DE IVA 
</t>
    </r>
    <r>
      <rPr>
        <b/>
        <i/>
        <sz val="10"/>
        <rFont val="Calibri"/>
        <family val="2"/>
        <scheme val="minor"/>
      </rPr>
      <t>(digite los valores sin puntos ni comas)</t>
    </r>
  </si>
  <si>
    <t>%IVA</t>
  </si>
  <si>
    <t>VALOR IVA</t>
  </si>
  <si>
    <t xml:space="preserve">VALOR UNITARIO 
IVA INCLUIDO </t>
  </si>
  <si>
    <t>VALOR 
TOTAL IVA</t>
  </si>
  <si>
    <t xml:space="preserve">VALOR TOTAL ANTES DE IVA </t>
  </si>
  <si>
    <t>VALOR TOTAL INCLUIDO IVA</t>
  </si>
  <si>
    <t>PRECIO TECHO VALOR UNITARIO IVA INCLUIDO</t>
  </si>
  <si>
    <t>TOTALES</t>
  </si>
  <si>
    <t>Firma del Representante Legal y sello de la empresa</t>
  </si>
  <si>
    <t xml:space="preserve">
PROPUESTA ECONÓMICA
LICITACIÓN PÚBLICA</t>
  </si>
  <si>
    <t>N° EVENTOS</t>
  </si>
  <si>
    <t>Convocatoria para asistencia a las campañas, incluye la entrega de 500 volantes</t>
  </si>
  <si>
    <t>unidad</t>
  </si>
  <si>
    <t>Material pedagógico cartillas:“Preparación de las comunidades para la respuesta a emergencias y desastres</t>
  </si>
  <si>
    <t>Personal de apoyo: Trabajador Social</t>
  </si>
  <si>
    <t>Persona/Evento</t>
  </si>
  <si>
    <t>Personal de apoyo: Geólogo o Ingeniero</t>
  </si>
  <si>
    <t>Personal de apoyo: Ingeniero Civil</t>
  </si>
  <si>
    <t>Personal de apoyo: Comunicador Social</t>
  </si>
  <si>
    <t>Personal de apoyo: Logisticos</t>
  </si>
  <si>
    <t>Formulación del PCGRD para las seis (6) veredas del municipio de Sabaneta.</t>
  </si>
  <si>
    <t>Personal de apoyo: Abogado</t>
  </si>
  <si>
    <t>Personal de apoyo: Geólogo</t>
  </si>
  <si>
    <t>Ayudas visuales.</t>
  </si>
  <si>
    <t>Diagnostico para cada IE que arrojará la necesidad de reformulación, pese a cambios en la estructura de la institución educativa, cambio de sede, cambio de personal administrativo, aumento del número de estudiantes, redistribución en la asignación de roles en el plantel, etc.</t>
  </si>
  <si>
    <t>Personal de apoyo: Ingeniero Civil o Geólogo</t>
  </si>
  <si>
    <t>Personal de apoyo: Tecnologo en salud y seguridad en el trabajo</t>
  </si>
  <si>
    <t>Entrega de los planes institucionales de gestión del riesgo, de todos los componentes anteriores, para ser articulados a la estrategia municipal de respuesta a emergencias – EMRE, y al inventario de recursos para la respuesta a emergencias o desastres que requiera la activación de los servicios de respuesta</t>
  </si>
  <si>
    <t>Balance estadístico del proyecto, en el cual se detallará: población impactada por componente, planes efectivamente formulados y en etapa de implementación, principales problemáticas o limitaciones para la ejecución efectiva, conclusiones y recomendaciones</t>
  </si>
  <si>
    <t>Personal de apoyo: Psicologo</t>
  </si>
  <si>
    <t>Documento global de viviendas en riesgo: análisis estadístico de las encuestas de caracterización.</t>
  </si>
  <si>
    <t>Documento en el cual se relacione el diagnóstico global y el marco conceptual de las viviendas en alto riesgo, que servirá de insumo para la formulación de la política de gestión del riesgo y la determinación de las líneas de intervención).</t>
  </si>
  <si>
    <t>Base de datos georreferenciada de vivienda en riesgo que alimente el plan municipal de gestión del riesgo (matricula inmobiliaria, propietario, numero residentes, estrato, nivel de riesgo, causa del riesgo, dirección y sector de aplicar).</t>
  </si>
  <si>
    <t>Diseño de la encuesta se deberá hacer en consenso con la UMGDR</t>
  </si>
  <si>
    <t>Formatos de encuestas</t>
  </si>
  <si>
    <t>Base de datos e interpretación de resultados</t>
  </si>
  <si>
    <t>KIT: El cual contendrá: Morral, 1 plegable o cartilla, 1 linterna, 1 navaja multiusos, 1 pito, 3 chalecos reflectivos y un botiquín básico de primeros auxilios, el cual contendrá (venda, inmovilizadores de dedos, microporo, alcohol, gasa, y algodón</t>
  </si>
  <si>
    <t>Estrategia comunicacional en todo el territorio que permita difundir entre la población sugerencias de comportamientos adecuados en momentos en los que se enfrente a una situación de riesgo de desastres, especialmente se hará énfasis en riesgos como Movimiento en Masa, Inundación/Avenida Torrencial, Sismo e incendio. INCLUYE:</t>
  </si>
  <si>
    <t>Campañas de formación y educación en procesos dirigidos al conocimiento, reducción y manejo del riesgo para las veredas del Municipio. (12 campañas)</t>
  </si>
  <si>
    <t>Formulación del PCGRD para las seis (6) veredas del municipio de Sabaneta</t>
  </si>
  <si>
    <t>Campañas de formación especial, dirigidas a la población asentada en las laderas de las cinco (5) quebradas con antecedentes con riesgo de inundación y/o avenidas torrenciales que recorren el municipio</t>
  </si>
  <si>
    <t>Campañas dirigidas a la formación, conocimiento, reducción y manejo ante las situaciones de gestión institucional del riesgo en cada una de las ocho (8) instituciones educativas oficiales del municipio de Sabaneta. (16 campañas). Inlcuye:</t>
  </si>
  <si>
    <t>Diagnóstico de la implementación de los Planes Escolares de Gestión del Riesgo de Desastres – PEGRD para cada una de las instituciones educativas oficiales</t>
  </si>
  <si>
    <t xml:space="preserve">Campañas dirigidas a la formación, conocimiento, reducción y manejo ante las situaciones de gestión integral del riesgo en cuatro (4) edificaciones institucionales de la administración Municipal. </t>
  </si>
  <si>
    <t xml:space="preserve">Campañas dirigidas a la formación, conocimiento, reducción y manejo ante las situaciones de gestión integral del riesgo de acuerdo con el Decreto Nacional 2157 de 2017 (PGRDEPP – PIGER en Sabaneta) con las empresas asentadas en las diez (10) ciudades Industrial del municipio. (3 Campañas). </t>
  </si>
  <si>
    <t>Campañas pedagógicas dirigidas a la formación, conocimiento, reducción y manejo ante las situaciones de gestión integral del riesgo de acuerdo con el Decreto Nacional 2157 de 2017 (PGRDEPP – PIGER en Sabaneta) con los administradores de las unidades residenciales del municipio de Sabaneta (3 Campañas).</t>
  </si>
  <si>
    <t xml:space="preserve">Planes institucionales de gestión del riesgo. </t>
  </si>
  <si>
    <t>Balance estadístico del proyecto</t>
  </si>
  <si>
    <t>Aplicación del formato de caracterización disponible en el municipio de desastres municipal, para identificar las condiciones socioeconómicas, de exposición y fragilidad de las familias en riesgo, de acuerdo con el inventario de viviendas reportadas</t>
  </si>
  <si>
    <t>ENCUESTA DE PERCEPCIÓN DE LA COMUNIDAD SOBRE LAS INTERVENCIONES DE MITIGACIÓN REALIZADAS POR LA ADMINISTRACIÓN MUNICIPAL DE SABANETA. INCLUYE:</t>
  </si>
  <si>
    <t>ENTREGA DE 150 KIT (MORRALES DE EMERGENCIA) DENTRO DE LA IMPLEMENTACIÓN DE LA ESTRATEGIA “MI CASA SEGURA</t>
  </si>
  <si>
    <t>DISEÑO E IMPLEMENTACIÓN DE UNA ESTRATEGIA COMUNICACIONAL DE GESTION DEL RIESGO EN TODO EL MUNICIPIO DE ACUERDO A LOS 4 PRINCIPALES RIESGOS EN EL TERRITORIO</t>
  </si>
  <si>
    <t>IMPLEMENTACIÓN DE CAMPAÑAS DE FORMACIÓN, ASESORÍAS E INTERVENCIONES PARA LA REDUCCIÓN, MITIGACIÓN Y MANEJO DEL RIESGO DE DESASTRES EN EL MUNICIPIO DE SABANETA.</t>
  </si>
  <si>
    <t>PRESUPUESTO OFICIAL
$ 830.412.729
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</si>
</sst>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_);\(&quot;$&quot;\ #,##0\)"/>
    <numFmt numFmtId="165" formatCode="&quot;$&quot;\ #,##0_);[Red]\(&quot;$&quot;\ #,##0\)"/>
    <numFmt numFmtId="166" formatCode="&quot;$&quot;\ #,##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3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theme="3"/>
      </left>
      <right style="thin">
        <color indexed="64"/>
      </right>
      <top style="medium">
        <color theme="4" tint="0.39997558519241921"/>
      </top>
      <bottom/>
      <diagonal/>
    </border>
    <border>
      <left style="medium">
        <color theme="3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theme="3"/>
      </left>
      <right style="thin">
        <color indexed="64"/>
      </right>
      <top/>
      <bottom style="thick">
        <color indexed="64"/>
      </bottom>
      <diagonal/>
    </border>
  </borders>
  <cellStyleXfs count="8">
    <xf numFmtId="0" fontId="0" fillId="0" borderId="0"/>
    <xf numFmtId="0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</cellStyleXfs>
  <cellXfs count="84">
    <xf numFmtId="0" fontId="0" fillId="0" borderId="0" xfId="0"/>
    <xf numFmtId="0" fontId="8" fillId="0" borderId="0" xfId="0" applyFont="1" applyAlignment="1">
      <alignment vertical="center"/>
    </xf>
    <xf numFmtId="0" fontId="9" fillId="0" borderId="10" xfId="7" applyFont="1" applyFill="1" applyBorder="1" applyAlignment="1">
      <alignment horizontal="left" vertical="center"/>
    </xf>
    <xf numFmtId="0" fontId="9" fillId="0" borderId="8" xfId="7" applyFont="1" applyFill="1" applyBorder="1" applyAlignment="1">
      <alignment vertical="center"/>
    </xf>
    <xf numFmtId="1" fontId="10" fillId="5" borderId="1" xfId="6" applyNumberFormat="1" applyFont="1" applyFill="1" applyAlignment="1">
      <alignment horizontal="center" vertical="center"/>
    </xf>
    <xf numFmtId="0" fontId="10" fillId="5" borderId="13" xfId="6" applyFont="1" applyFill="1" applyBorder="1" applyAlignment="1">
      <alignment horizontal="center" vertical="center" wrapText="1"/>
    </xf>
    <xf numFmtId="9" fontId="9" fillId="6" borderId="3" xfId="2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164" fontId="7" fillId="3" borderId="13" xfId="6" applyNumberFormat="1" applyFont="1" applyFill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4" fillId="0" borderId="0" xfId="0" applyFont="1" applyAlignment="1">
      <alignment vertical="center"/>
    </xf>
    <xf numFmtId="1" fontId="8" fillId="0" borderId="0" xfId="0" applyNumberFormat="1" applyFont="1" applyAlignment="1">
      <alignment vertical="center"/>
    </xf>
    <xf numFmtId="0" fontId="10" fillId="5" borderId="1" xfId="6" applyFont="1" applyFill="1" applyAlignment="1">
      <alignment horizontal="center" vertical="center" wrapText="1"/>
    </xf>
    <xf numFmtId="0" fontId="9" fillId="0" borderId="2" xfId="7" applyFont="1" applyFill="1" applyAlignment="1">
      <alignment horizontal="left" vertical="center"/>
    </xf>
    <xf numFmtId="166" fontId="9" fillId="0" borderId="2" xfId="7" applyNumberFormat="1" applyFont="1" applyAlignment="1">
      <alignment horizontal="center" vertical="center" wrapText="1"/>
    </xf>
    <xf numFmtId="166" fontId="9" fillId="0" borderId="2" xfId="7" applyNumberFormat="1" applyFont="1" applyAlignment="1" applyProtection="1">
      <alignment horizontal="center" vertical="center" wrapText="1"/>
    </xf>
    <xf numFmtId="166" fontId="9" fillId="2" borderId="8" xfId="7" applyNumberFormat="1" applyFont="1" applyFill="1" applyBorder="1" applyAlignment="1">
      <alignment horizontal="center" vertical="center" wrapText="1"/>
    </xf>
    <xf numFmtId="166" fontId="9" fillId="6" borderId="2" xfId="7" applyNumberFormat="1" applyFont="1" applyFill="1" applyAlignment="1" applyProtection="1">
      <alignment horizontal="center" vertical="center" wrapText="1"/>
    </xf>
    <xf numFmtId="0" fontId="1" fillId="0" borderId="25" xfId="0" applyFont="1" applyFill="1" applyBorder="1" applyAlignment="1">
      <alignment vertical="center" wrapText="1"/>
    </xf>
    <xf numFmtId="0" fontId="1" fillId="0" borderId="25" xfId="7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vertical="center" wrapText="1"/>
    </xf>
    <xf numFmtId="0" fontId="1" fillId="0" borderId="26" xfId="7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vertical="center"/>
    </xf>
    <xf numFmtId="0" fontId="1" fillId="0" borderId="27" xfId="0" applyFont="1" applyFill="1" applyBorder="1" applyAlignment="1">
      <alignment vertical="center" wrapText="1"/>
    </xf>
    <xf numFmtId="0" fontId="1" fillId="0" borderId="27" xfId="7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left"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28" xfId="7" applyFont="1" applyFill="1" applyBorder="1" applyAlignment="1">
      <alignment horizontal="center" vertical="center" wrapText="1"/>
    </xf>
    <xf numFmtId="0" fontId="1" fillId="0" borderId="25" xfId="7" applyFont="1" applyFill="1" applyBorder="1" applyAlignment="1">
      <alignment horizontal="left" vertical="center" wrapText="1"/>
    </xf>
    <xf numFmtId="166" fontId="14" fillId="4" borderId="1" xfId="6" applyNumberFormat="1" applyFont="1" applyFill="1" applyAlignment="1">
      <alignment horizontal="center" vertical="center"/>
    </xf>
    <xf numFmtId="0" fontId="9" fillId="5" borderId="7" xfId="7" applyFont="1" applyFill="1" applyBorder="1" applyAlignment="1">
      <alignment vertical="center"/>
    </xf>
    <xf numFmtId="0" fontId="17" fillId="0" borderId="36" xfId="0" applyFont="1" applyFill="1" applyBorder="1" applyAlignment="1">
      <alignment horizontal="left" vertical="center" wrapText="1"/>
    </xf>
    <xf numFmtId="0" fontId="16" fillId="5" borderId="19" xfId="7" applyFont="1" applyFill="1" applyBorder="1" applyAlignment="1">
      <alignment horizontal="center" vertical="center" wrapText="1"/>
    </xf>
    <xf numFmtId="0" fontId="16" fillId="5" borderId="20" xfId="7" applyFont="1" applyFill="1" applyBorder="1" applyAlignment="1">
      <alignment horizontal="center" vertical="center" wrapText="1"/>
    </xf>
    <xf numFmtId="0" fontId="16" fillId="5" borderId="21" xfId="7" applyFont="1" applyFill="1" applyBorder="1" applyAlignment="1">
      <alignment horizontal="center" vertical="center" wrapText="1"/>
    </xf>
    <xf numFmtId="0" fontId="16" fillId="5" borderId="22" xfId="7" applyFont="1" applyFill="1" applyBorder="1" applyAlignment="1">
      <alignment horizontal="center" vertical="center" wrapText="1"/>
    </xf>
    <xf numFmtId="0" fontId="16" fillId="5" borderId="23" xfId="7" applyFont="1" applyFill="1" applyBorder="1" applyAlignment="1">
      <alignment horizontal="center" vertical="center" wrapText="1"/>
    </xf>
    <xf numFmtId="0" fontId="16" fillId="5" borderId="24" xfId="7" applyFont="1" applyFill="1" applyBorder="1" applyAlignment="1">
      <alignment horizontal="center" vertical="center" wrapText="1"/>
    </xf>
    <xf numFmtId="0" fontId="9" fillId="0" borderId="7" xfId="7" applyFont="1" applyFill="1" applyBorder="1" applyAlignment="1">
      <alignment horizontal="left" vertical="center"/>
    </xf>
    <xf numFmtId="0" fontId="9" fillId="0" borderId="2" xfId="7" applyFont="1" applyFill="1" applyAlignment="1">
      <alignment horizontal="left" vertical="center"/>
    </xf>
    <xf numFmtId="165" fontId="9" fillId="5" borderId="5" xfId="7" applyNumberFormat="1" applyFont="1" applyFill="1" applyBorder="1" applyAlignment="1">
      <alignment horizontal="center" vertical="center" wrapText="1"/>
    </xf>
    <xf numFmtId="165" fontId="9" fillId="5" borderId="9" xfId="7" applyNumberFormat="1" applyFont="1" applyFill="1" applyBorder="1" applyAlignment="1">
      <alignment horizontal="center" vertical="center" wrapText="1"/>
    </xf>
    <xf numFmtId="165" fontId="9" fillId="5" borderId="6" xfId="7" applyNumberFormat="1" applyFont="1" applyFill="1" applyBorder="1" applyAlignment="1">
      <alignment horizontal="center" vertical="center" wrapText="1"/>
    </xf>
    <xf numFmtId="165" fontId="9" fillId="5" borderId="8" xfId="7" applyNumberFormat="1" applyFont="1" applyFill="1" applyBorder="1" applyAlignment="1">
      <alignment horizontal="center" vertical="center" wrapText="1"/>
    </xf>
    <xf numFmtId="0" fontId="9" fillId="0" borderId="3" xfId="7" applyFont="1" applyFill="1" applyBorder="1" applyAlignment="1">
      <alignment horizontal="left" vertical="center"/>
    </xf>
    <xf numFmtId="0" fontId="9" fillId="0" borderId="4" xfId="7" applyFont="1" applyFill="1" applyBorder="1" applyAlignment="1">
      <alignment horizontal="left" vertical="center"/>
    </xf>
    <xf numFmtId="0" fontId="9" fillId="5" borderId="7" xfId="7" applyFont="1" applyFill="1" applyBorder="1" applyAlignment="1">
      <alignment horizontal="left" vertical="center"/>
    </xf>
    <xf numFmtId="0" fontId="9" fillId="5" borderId="2" xfId="7" applyFont="1" applyFill="1" applyAlignment="1">
      <alignment horizontal="left" vertical="center"/>
    </xf>
    <xf numFmtId="0" fontId="9" fillId="5" borderId="3" xfId="7" applyFont="1" applyFill="1" applyBorder="1" applyAlignment="1">
      <alignment horizontal="center" vertical="center"/>
    </xf>
    <xf numFmtId="0" fontId="9" fillId="5" borderId="4" xfId="7" applyFont="1" applyFill="1" applyBorder="1" applyAlignment="1">
      <alignment horizontal="center" vertical="center"/>
    </xf>
    <xf numFmtId="0" fontId="9" fillId="0" borderId="6" xfId="7" applyFont="1" applyFill="1" applyBorder="1" applyAlignment="1">
      <alignment horizontal="left" vertical="center"/>
    </xf>
    <xf numFmtId="0" fontId="9" fillId="0" borderId="11" xfId="7" applyFont="1" applyFill="1" applyBorder="1" applyAlignment="1">
      <alignment horizontal="left" vertical="center"/>
    </xf>
    <xf numFmtId="0" fontId="9" fillId="5" borderId="4" xfId="7" applyFont="1" applyFill="1" applyBorder="1" applyAlignment="1">
      <alignment horizontal="center" vertical="center" wrapText="1"/>
    </xf>
    <xf numFmtId="0" fontId="9" fillId="5" borderId="35" xfId="7" applyFont="1" applyFill="1" applyBorder="1" applyAlignment="1">
      <alignment horizontal="center" vertical="center" wrapText="1"/>
    </xf>
    <xf numFmtId="0" fontId="10" fillId="5" borderId="1" xfId="6" applyFont="1" applyFill="1" applyAlignment="1">
      <alignment horizontal="center" vertical="center"/>
    </xf>
    <xf numFmtId="0" fontId="10" fillId="5" borderId="13" xfId="6" applyFont="1" applyFill="1" applyBorder="1" applyAlignment="1">
      <alignment horizontal="center" vertical="center"/>
    </xf>
    <xf numFmtId="0" fontId="10" fillId="5" borderId="1" xfId="6" applyFont="1" applyFill="1" applyAlignment="1">
      <alignment horizontal="center" vertical="center" wrapText="1"/>
    </xf>
    <xf numFmtId="0" fontId="10" fillId="5" borderId="12" xfId="6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4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3" fillId="0" borderId="14" xfId="0" applyFont="1" applyBorder="1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3" fillId="0" borderId="15" xfId="0" applyFont="1" applyBorder="1" applyAlignment="1" applyProtection="1">
      <alignment horizontal="left"/>
      <protection locked="0"/>
    </xf>
    <xf numFmtId="0" fontId="14" fillId="4" borderId="12" xfId="6" applyFont="1" applyFill="1" applyBorder="1" applyAlignment="1">
      <alignment horizontal="right" vertical="center" wrapText="1"/>
    </xf>
    <xf numFmtId="0" fontId="14" fillId="4" borderId="1" xfId="6" applyFont="1" applyFill="1" applyAlignment="1">
      <alignment horizontal="right" vertical="center" wrapText="1"/>
    </xf>
    <xf numFmtId="0" fontId="17" fillId="0" borderId="29" xfId="7" applyFont="1" applyBorder="1" applyAlignment="1">
      <alignment horizontal="left" vertical="center" wrapText="1"/>
    </xf>
    <xf numFmtId="0" fontId="17" fillId="0" borderId="30" xfId="7" applyFont="1" applyBorder="1" applyAlignment="1">
      <alignment horizontal="left" vertical="center" wrapText="1"/>
    </xf>
    <xf numFmtId="0" fontId="17" fillId="0" borderId="37" xfId="7" applyFont="1" applyBorder="1" applyAlignment="1">
      <alignment horizontal="left" vertical="center" wrapText="1"/>
    </xf>
    <xf numFmtId="0" fontId="17" fillId="0" borderId="32" xfId="0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left" vertical="center" wrapText="1"/>
    </xf>
    <xf numFmtId="0" fontId="17" fillId="0" borderId="32" xfId="7" applyFont="1" applyFill="1" applyBorder="1" applyAlignment="1">
      <alignment horizontal="left" vertical="center" wrapText="1"/>
    </xf>
    <xf numFmtId="0" fontId="17" fillId="0" borderId="33" xfId="7" applyFont="1" applyFill="1" applyBorder="1" applyAlignment="1">
      <alignment horizontal="left" vertical="center" wrapText="1"/>
    </xf>
    <xf numFmtId="0" fontId="17" fillId="0" borderId="34" xfId="7" applyFont="1" applyFill="1" applyBorder="1" applyAlignment="1">
      <alignment horizontal="left" vertical="center" wrapText="1"/>
    </xf>
  </cellXfs>
  <cellStyles count="8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 /><Relationship Id="rId3" Type="http://schemas.openxmlformats.org/officeDocument/2006/relationships/styles" Target="styles.xml" /><Relationship Id="rId7" Type="http://schemas.openxmlformats.org/officeDocument/2006/relationships/customXml" Target="../customXml/item2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1</xdr:row>
      <xdr:rowOff>322073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showGridLines="0" tabSelected="1" defaultGridColor="0" view="pageBreakPreview" colorId="44" zoomScale="90" zoomScaleNormal="90" zoomScaleSheetLayoutView="90" workbookViewId="0">
      <selection activeCell="A8" sqref="A8:B8"/>
    </sheetView>
  </sheetViews>
  <sheetFormatPr defaultColWidth="11.4609375" defaultRowHeight="15" x14ac:dyDescent="0.15"/>
  <cols>
    <col min="1" max="1" width="27.375" style="1" customWidth="1"/>
    <col min="2" max="2" width="47.19921875" style="1" customWidth="1"/>
    <col min="3" max="3" width="17.52734375" style="1" customWidth="1"/>
    <col min="4" max="5" width="11.8671875" style="1" customWidth="1"/>
    <col min="6" max="6" width="19.01171875" style="1" customWidth="1"/>
    <col min="7" max="7" width="7.01171875" style="11" customWidth="1"/>
    <col min="8" max="8" width="16.046875" style="11" customWidth="1"/>
    <col min="9" max="9" width="20.2265625" style="11" customWidth="1"/>
    <col min="10" max="10" width="17.125" style="11" customWidth="1"/>
    <col min="11" max="11" width="21.44140625" style="11" customWidth="1"/>
    <col min="12" max="12" width="21.03515625" style="1" customWidth="1"/>
    <col min="13" max="13" width="16.98828125" style="1" customWidth="1"/>
    <col min="14" max="16384" width="11.4609375" style="1"/>
  </cols>
  <sheetData>
    <row r="1" spans="1:13" ht="35.1" customHeight="1" x14ac:dyDescent="0.15">
      <c r="A1" s="32" t="s">
        <v>26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35.1" customHeight="1" thickBo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43.5" customHeight="1" thickTop="1" thickBot="1" x14ac:dyDescent="0.2">
      <c r="A3" s="30" t="s">
        <v>0</v>
      </c>
      <c r="B3" s="52" t="s">
        <v>69</v>
      </c>
      <c r="C3" s="52"/>
      <c r="D3" s="52"/>
      <c r="E3" s="52"/>
      <c r="F3" s="52"/>
      <c r="G3" s="52"/>
      <c r="H3" s="52"/>
      <c r="I3" s="52"/>
      <c r="J3" s="52"/>
      <c r="K3" s="53"/>
      <c r="L3" s="40" t="s">
        <v>70</v>
      </c>
      <c r="M3" s="41"/>
    </row>
    <row r="4" spans="1:13" ht="21.2" customHeight="1" thickTop="1" thickBot="1" x14ac:dyDescent="0.2">
      <c r="A4" s="46" t="s">
        <v>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2"/>
      <c r="M4" s="43"/>
    </row>
    <row r="5" spans="1:13" ht="21.2" customHeight="1" thickTop="1" thickBot="1" x14ac:dyDescent="0.2">
      <c r="A5" s="38" t="s">
        <v>2</v>
      </c>
      <c r="B5" s="39"/>
      <c r="C5" s="44"/>
      <c r="D5" s="45"/>
      <c r="E5" s="45"/>
      <c r="F5" s="45"/>
      <c r="G5" s="45"/>
      <c r="H5" s="45"/>
      <c r="I5" s="45"/>
      <c r="J5" s="45"/>
      <c r="K5" s="45"/>
      <c r="L5" s="13" t="s">
        <v>3</v>
      </c>
      <c r="M5" s="2"/>
    </row>
    <row r="6" spans="1:13" ht="21.2" customHeight="1" thickTop="1" thickBot="1" x14ac:dyDescent="0.2">
      <c r="A6" s="38" t="s">
        <v>4</v>
      </c>
      <c r="B6" s="39"/>
      <c r="C6" s="50"/>
      <c r="D6" s="39"/>
      <c r="E6" s="39"/>
      <c r="F6" s="39"/>
      <c r="G6" s="39"/>
      <c r="H6" s="39"/>
      <c r="I6" s="39"/>
      <c r="J6" s="39"/>
      <c r="K6" s="39"/>
      <c r="L6" s="13" t="s">
        <v>5</v>
      </c>
      <c r="M6" s="2"/>
    </row>
    <row r="7" spans="1:13" ht="21.2" customHeight="1" thickTop="1" thickBot="1" x14ac:dyDescent="0.2">
      <c r="A7" s="38" t="s">
        <v>6</v>
      </c>
      <c r="B7" s="39"/>
      <c r="C7" s="50"/>
      <c r="D7" s="39"/>
      <c r="E7" s="39"/>
      <c r="F7" s="39"/>
      <c r="G7" s="39"/>
      <c r="H7" s="39"/>
      <c r="I7" s="39"/>
      <c r="J7" s="39"/>
      <c r="K7" s="39"/>
      <c r="L7" s="13" t="s">
        <v>7</v>
      </c>
      <c r="M7" s="3"/>
    </row>
    <row r="8" spans="1:13" ht="21.2" customHeight="1" thickTop="1" thickBot="1" x14ac:dyDescent="0.2">
      <c r="A8" s="38" t="s">
        <v>8</v>
      </c>
      <c r="B8" s="39"/>
      <c r="C8" s="50"/>
      <c r="D8" s="39"/>
      <c r="E8" s="39"/>
      <c r="F8" s="39"/>
      <c r="G8" s="39"/>
      <c r="H8" s="39"/>
      <c r="I8" s="39"/>
      <c r="J8" s="39"/>
      <c r="K8" s="39"/>
      <c r="L8" s="44"/>
      <c r="M8" s="51"/>
    </row>
    <row r="9" spans="1:13" ht="21.2" customHeight="1" thickTop="1" thickBot="1" x14ac:dyDescent="0.2">
      <c r="A9" s="38" t="s">
        <v>9</v>
      </c>
      <c r="B9" s="39"/>
      <c r="C9" s="39" t="s">
        <v>10</v>
      </c>
      <c r="D9" s="39"/>
      <c r="E9" s="39"/>
      <c r="F9" s="39"/>
      <c r="G9" s="39"/>
      <c r="H9" s="39"/>
      <c r="I9" s="39"/>
      <c r="J9" s="39"/>
      <c r="K9" s="39"/>
      <c r="L9" s="39"/>
      <c r="M9" s="58"/>
    </row>
    <row r="10" spans="1:13" ht="21.2" customHeight="1" thickTop="1" thickBot="1" x14ac:dyDescent="0.2">
      <c r="A10" s="57" t="s">
        <v>11</v>
      </c>
      <c r="B10" s="56" t="s">
        <v>12</v>
      </c>
      <c r="C10" s="56" t="s">
        <v>13</v>
      </c>
      <c r="D10" s="56" t="s">
        <v>14</v>
      </c>
      <c r="E10" s="12"/>
      <c r="F10" s="54" t="s">
        <v>15</v>
      </c>
      <c r="G10" s="54"/>
      <c r="H10" s="54"/>
      <c r="I10" s="54"/>
      <c r="J10" s="54"/>
      <c r="K10" s="54"/>
      <c r="L10" s="54"/>
      <c r="M10" s="55"/>
    </row>
    <row r="11" spans="1:13" ht="64.5" customHeight="1" thickBot="1" x14ac:dyDescent="0.25">
      <c r="A11" s="57"/>
      <c r="B11" s="56"/>
      <c r="C11" s="56"/>
      <c r="D11" s="56"/>
      <c r="E11" s="12" t="s">
        <v>27</v>
      </c>
      <c r="F11" s="12" t="s">
        <v>16</v>
      </c>
      <c r="G11" s="4" t="s">
        <v>17</v>
      </c>
      <c r="H11" s="12" t="s">
        <v>18</v>
      </c>
      <c r="I11" s="12" t="s">
        <v>19</v>
      </c>
      <c r="J11" s="12" t="s">
        <v>20</v>
      </c>
      <c r="K11" s="12" t="s">
        <v>21</v>
      </c>
      <c r="L11" s="12" t="s">
        <v>22</v>
      </c>
      <c r="M11" s="5" t="s">
        <v>23</v>
      </c>
    </row>
    <row r="12" spans="1:13" s="7" customFormat="1" ht="29.25" thickTop="1" thickBot="1" x14ac:dyDescent="0.25">
      <c r="A12" s="75" t="s">
        <v>55</v>
      </c>
      <c r="B12" s="18" t="s">
        <v>28</v>
      </c>
      <c r="C12" s="19" t="s">
        <v>29</v>
      </c>
      <c r="D12" s="19">
        <v>12</v>
      </c>
      <c r="E12" s="19"/>
      <c r="F12" s="17"/>
      <c r="G12" s="6"/>
      <c r="H12" s="14">
        <f>SUM(F12*G12)</f>
        <v>0</v>
      </c>
      <c r="I12" s="15">
        <f>SUM(F12+H12)</f>
        <v>0</v>
      </c>
      <c r="J12" s="15">
        <f>H12*D12</f>
        <v>0</v>
      </c>
      <c r="K12" s="15">
        <f>F12*D12</f>
        <v>0</v>
      </c>
      <c r="L12" s="15">
        <f>K12+J12</f>
        <v>0</v>
      </c>
      <c r="M12" s="16">
        <v>3500000</v>
      </c>
    </row>
    <row r="13" spans="1:13" s="7" customFormat="1" ht="29.25" thickTop="1" thickBot="1" x14ac:dyDescent="0.25">
      <c r="A13" s="76"/>
      <c r="B13" s="20" t="s">
        <v>30</v>
      </c>
      <c r="C13" s="21" t="s">
        <v>29</v>
      </c>
      <c r="D13" s="21">
        <v>500</v>
      </c>
      <c r="E13" s="21"/>
      <c r="F13" s="17"/>
      <c r="G13" s="6"/>
      <c r="H13" s="14">
        <f t="shared" ref="H13:H58" si="0">SUM(F13*G13)</f>
        <v>0</v>
      </c>
      <c r="I13" s="15">
        <f t="shared" ref="I13:I58" si="1">SUM(F13+H13)</f>
        <v>0</v>
      </c>
      <c r="J13" s="15">
        <f>H13*D13</f>
        <v>0</v>
      </c>
      <c r="K13" s="15">
        <f t="shared" ref="K13:K58" si="2">F13*D13</f>
        <v>0</v>
      </c>
      <c r="L13" s="15">
        <f t="shared" ref="L13:L58" si="3">K13+J13</f>
        <v>0</v>
      </c>
      <c r="M13" s="16">
        <v>150000</v>
      </c>
    </row>
    <row r="14" spans="1:13" s="7" customFormat="1" ht="19.5" thickTop="1" thickBot="1" x14ac:dyDescent="0.2">
      <c r="A14" s="76"/>
      <c r="B14" s="20" t="s">
        <v>31</v>
      </c>
      <c r="C14" s="22" t="s">
        <v>32</v>
      </c>
      <c r="D14" s="21">
        <v>1</v>
      </c>
      <c r="E14" s="21">
        <v>12</v>
      </c>
      <c r="F14" s="17"/>
      <c r="G14" s="6"/>
      <c r="H14" s="14">
        <f t="shared" si="0"/>
        <v>0</v>
      </c>
      <c r="I14" s="15">
        <f t="shared" si="1"/>
        <v>0</v>
      </c>
      <c r="J14" s="15">
        <f>H14*D14*E14</f>
        <v>0</v>
      </c>
      <c r="K14" s="15">
        <f>F14*D14*E14</f>
        <v>0</v>
      </c>
      <c r="L14" s="15">
        <f t="shared" si="3"/>
        <v>0</v>
      </c>
      <c r="M14" s="16">
        <v>523954</v>
      </c>
    </row>
    <row r="15" spans="1:13" s="7" customFormat="1" ht="19.5" thickTop="1" thickBot="1" x14ac:dyDescent="0.25">
      <c r="A15" s="76"/>
      <c r="B15" s="20" t="s">
        <v>33</v>
      </c>
      <c r="C15" s="21" t="s">
        <v>32</v>
      </c>
      <c r="D15" s="21">
        <v>1</v>
      </c>
      <c r="E15" s="21">
        <v>12</v>
      </c>
      <c r="F15" s="17"/>
      <c r="G15" s="6"/>
      <c r="H15" s="14">
        <f t="shared" si="0"/>
        <v>0</v>
      </c>
      <c r="I15" s="15">
        <f t="shared" si="1"/>
        <v>0</v>
      </c>
      <c r="J15" s="15">
        <f t="shared" ref="J15:J18" si="4">H15*D15*E15</f>
        <v>0</v>
      </c>
      <c r="K15" s="15">
        <f t="shared" ref="K15:K18" si="5">F15*D15*E15</f>
        <v>0</v>
      </c>
      <c r="L15" s="15">
        <f t="shared" si="3"/>
        <v>0</v>
      </c>
      <c r="M15" s="16">
        <v>523954</v>
      </c>
    </row>
    <row r="16" spans="1:13" s="7" customFormat="1" ht="19.5" thickTop="1" thickBot="1" x14ac:dyDescent="0.2">
      <c r="A16" s="76"/>
      <c r="B16" s="20" t="s">
        <v>34</v>
      </c>
      <c r="C16" s="21" t="s">
        <v>32</v>
      </c>
      <c r="D16" s="21">
        <v>1</v>
      </c>
      <c r="E16" s="21">
        <v>12</v>
      </c>
      <c r="F16" s="17"/>
      <c r="G16" s="6"/>
      <c r="H16" s="14">
        <f t="shared" si="0"/>
        <v>0</v>
      </c>
      <c r="I16" s="15">
        <f t="shared" si="1"/>
        <v>0</v>
      </c>
      <c r="J16" s="15">
        <f t="shared" si="4"/>
        <v>0</v>
      </c>
      <c r="K16" s="15">
        <f t="shared" si="5"/>
        <v>0</v>
      </c>
      <c r="L16" s="15">
        <f t="shared" si="3"/>
        <v>0</v>
      </c>
      <c r="M16" s="16">
        <v>523954</v>
      </c>
    </row>
    <row r="17" spans="1:13" s="7" customFormat="1" ht="19.5" thickTop="1" thickBot="1" x14ac:dyDescent="0.2">
      <c r="A17" s="76"/>
      <c r="B17" s="20" t="s">
        <v>35</v>
      </c>
      <c r="C17" s="21" t="s">
        <v>32</v>
      </c>
      <c r="D17" s="21">
        <v>1</v>
      </c>
      <c r="E17" s="21">
        <v>12</v>
      </c>
      <c r="F17" s="17"/>
      <c r="G17" s="6"/>
      <c r="H17" s="14">
        <f t="shared" si="0"/>
        <v>0</v>
      </c>
      <c r="I17" s="15">
        <f t="shared" si="1"/>
        <v>0</v>
      </c>
      <c r="J17" s="15">
        <f t="shared" si="4"/>
        <v>0</v>
      </c>
      <c r="K17" s="15">
        <f t="shared" si="5"/>
        <v>0</v>
      </c>
      <c r="L17" s="15">
        <f t="shared" si="3"/>
        <v>0</v>
      </c>
      <c r="M17" s="16">
        <v>523957</v>
      </c>
    </row>
    <row r="18" spans="1:13" s="7" customFormat="1" ht="19.5" thickTop="1" thickBot="1" x14ac:dyDescent="0.2">
      <c r="A18" s="77"/>
      <c r="B18" s="23" t="s">
        <v>36</v>
      </c>
      <c r="C18" s="24" t="s">
        <v>32</v>
      </c>
      <c r="D18" s="24">
        <v>5</v>
      </c>
      <c r="E18" s="24">
        <v>12</v>
      </c>
      <c r="F18" s="17"/>
      <c r="G18" s="6"/>
      <c r="H18" s="14">
        <f t="shared" si="0"/>
        <v>0</v>
      </c>
      <c r="I18" s="15">
        <f t="shared" si="1"/>
        <v>0</v>
      </c>
      <c r="J18" s="15">
        <f t="shared" si="4"/>
        <v>0</v>
      </c>
      <c r="K18" s="15">
        <f t="shared" si="5"/>
        <v>0</v>
      </c>
      <c r="L18" s="15">
        <f t="shared" si="3"/>
        <v>0</v>
      </c>
      <c r="M18" s="16">
        <v>261976.66666666666</v>
      </c>
    </row>
    <row r="19" spans="1:13" s="7" customFormat="1" ht="39" thickTop="1" thickBot="1" x14ac:dyDescent="0.25">
      <c r="A19" s="31" t="s">
        <v>56</v>
      </c>
      <c r="B19" s="26" t="s">
        <v>37</v>
      </c>
      <c r="C19" s="27" t="s">
        <v>29</v>
      </c>
      <c r="D19" s="27">
        <v>6</v>
      </c>
      <c r="E19" s="27"/>
      <c r="F19" s="17"/>
      <c r="G19" s="6"/>
      <c r="H19" s="14">
        <f t="shared" si="0"/>
        <v>0</v>
      </c>
      <c r="I19" s="15">
        <f t="shared" si="1"/>
        <v>0</v>
      </c>
      <c r="J19" s="15">
        <f>H19*D19</f>
        <v>0</v>
      </c>
      <c r="K19" s="15">
        <f t="shared" si="2"/>
        <v>0</v>
      </c>
      <c r="L19" s="15">
        <f t="shared" si="3"/>
        <v>0</v>
      </c>
      <c r="M19" s="16">
        <v>15000000</v>
      </c>
    </row>
    <row r="20" spans="1:13" s="7" customFormat="1" ht="29.25" thickTop="1" thickBot="1" x14ac:dyDescent="0.25">
      <c r="A20" s="78" t="s">
        <v>57</v>
      </c>
      <c r="B20" s="28" t="s">
        <v>28</v>
      </c>
      <c r="C20" s="19" t="s">
        <v>32</v>
      </c>
      <c r="D20" s="19">
        <v>9</v>
      </c>
      <c r="E20" s="19"/>
      <c r="F20" s="17"/>
      <c r="G20" s="6"/>
      <c r="H20" s="14">
        <f t="shared" si="0"/>
        <v>0</v>
      </c>
      <c r="I20" s="15">
        <f t="shared" si="1"/>
        <v>0</v>
      </c>
      <c r="J20" s="15">
        <f>H20*D20</f>
        <v>0</v>
      </c>
      <c r="K20" s="15">
        <f t="shared" si="2"/>
        <v>0</v>
      </c>
      <c r="L20" s="15">
        <f t="shared" si="3"/>
        <v>0</v>
      </c>
      <c r="M20" s="16">
        <v>3500000</v>
      </c>
    </row>
    <row r="21" spans="1:13" s="7" customFormat="1" ht="19.5" thickTop="1" thickBot="1" x14ac:dyDescent="0.2">
      <c r="A21" s="79"/>
      <c r="B21" s="20" t="s">
        <v>38</v>
      </c>
      <c r="C21" s="21" t="s">
        <v>32</v>
      </c>
      <c r="D21" s="21">
        <v>1</v>
      </c>
      <c r="E21" s="21">
        <v>9</v>
      </c>
      <c r="F21" s="17"/>
      <c r="G21" s="6"/>
      <c r="H21" s="14">
        <f t="shared" si="0"/>
        <v>0</v>
      </c>
      <c r="I21" s="15">
        <f t="shared" si="1"/>
        <v>0</v>
      </c>
      <c r="J21" s="15">
        <f>H21*D21*E21</f>
        <v>0</v>
      </c>
      <c r="K21" s="15">
        <f>F21*D21*E21</f>
        <v>0</v>
      </c>
      <c r="L21" s="15">
        <f t="shared" si="3"/>
        <v>0</v>
      </c>
      <c r="M21" s="16">
        <v>523957</v>
      </c>
    </row>
    <row r="22" spans="1:13" s="7" customFormat="1" ht="19.5" thickTop="1" thickBot="1" x14ac:dyDescent="0.2">
      <c r="A22" s="79"/>
      <c r="B22" s="20" t="s">
        <v>31</v>
      </c>
      <c r="C22" s="21" t="s">
        <v>32</v>
      </c>
      <c r="D22" s="21">
        <v>1</v>
      </c>
      <c r="E22" s="21">
        <v>9</v>
      </c>
      <c r="F22" s="17"/>
      <c r="G22" s="6"/>
      <c r="H22" s="14">
        <f t="shared" si="0"/>
        <v>0</v>
      </c>
      <c r="I22" s="15">
        <f t="shared" si="1"/>
        <v>0</v>
      </c>
      <c r="J22" s="15">
        <f t="shared" ref="J22:J25" si="6">H22*D22*E22</f>
        <v>0</v>
      </c>
      <c r="K22" s="15">
        <f t="shared" ref="K22:K25" si="7">F22*D22*E22</f>
        <v>0</v>
      </c>
      <c r="L22" s="15">
        <f t="shared" si="3"/>
        <v>0</v>
      </c>
      <c r="M22" s="16">
        <v>523957</v>
      </c>
    </row>
    <row r="23" spans="1:13" s="7" customFormat="1" ht="19.5" thickTop="1" thickBot="1" x14ac:dyDescent="0.25">
      <c r="A23" s="79"/>
      <c r="B23" s="20" t="s">
        <v>39</v>
      </c>
      <c r="C23" s="21" t="s">
        <v>32</v>
      </c>
      <c r="D23" s="21">
        <v>1</v>
      </c>
      <c r="E23" s="21">
        <v>9</v>
      </c>
      <c r="F23" s="17"/>
      <c r="G23" s="6"/>
      <c r="H23" s="14">
        <f t="shared" si="0"/>
        <v>0</v>
      </c>
      <c r="I23" s="15">
        <f t="shared" si="1"/>
        <v>0</v>
      </c>
      <c r="J23" s="15">
        <f t="shared" si="6"/>
        <v>0</v>
      </c>
      <c r="K23" s="15">
        <f t="shared" si="7"/>
        <v>0</v>
      </c>
      <c r="L23" s="15">
        <f t="shared" si="3"/>
        <v>0</v>
      </c>
      <c r="M23" s="16">
        <v>523957</v>
      </c>
    </row>
    <row r="24" spans="1:13" s="7" customFormat="1" ht="19.5" thickTop="1" thickBot="1" x14ac:dyDescent="0.2">
      <c r="A24" s="79"/>
      <c r="B24" s="20" t="s">
        <v>35</v>
      </c>
      <c r="C24" s="21" t="s">
        <v>32</v>
      </c>
      <c r="D24" s="21">
        <v>1</v>
      </c>
      <c r="E24" s="21">
        <v>9</v>
      </c>
      <c r="F24" s="17"/>
      <c r="G24" s="6"/>
      <c r="H24" s="14">
        <f t="shared" si="0"/>
        <v>0</v>
      </c>
      <c r="I24" s="15">
        <f t="shared" si="1"/>
        <v>0</v>
      </c>
      <c r="J24" s="15">
        <f t="shared" si="6"/>
        <v>0</v>
      </c>
      <c r="K24" s="15">
        <f t="shared" si="7"/>
        <v>0</v>
      </c>
      <c r="L24" s="15">
        <f t="shared" si="3"/>
        <v>0</v>
      </c>
      <c r="M24" s="16">
        <v>523957</v>
      </c>
    </row>
    <row r="25" spans="1:13" s="7" customFormat="1" ht="19.5" thickTop="1" thickBot="1" x14ac:dyDescent="0.2">
      <c r="A25" s="80"/>
      <c r="B25" s="23" t="s">
        <v>36</v>
      </c>
      <c r="C25" s="24" t="s">
        <v>32</v>
      </c>
      <c r="D25" s="24">
        <v>5</v>
      </c>
      <c r="E25" s="24">
        <v>9</v>
      </c>
      <c r="F25" s="17"/>
      <c r="G25" s="6"/>
      <c r="H25" s="14">
        <f t="shared" si="0"/>
        <v>0</v>
      </c>
      <c r="I25" s="15">
        <f t="shared" si="1"/>
        <v>0</v>
      </c>
      <c r="J25" s="15">
        <f t="shared" si="6"/>
        <v>0</v>
      </c>
      <c r="K25" s="15">
        <f t="shared" si="7"/>
        <v>0</v>
      </c>
      <c r="L25" s="15">
        <f t="shared" si="3"/>
        <v>0</v>
      </c>
      <c r="M25" s="16">
        <v>261976.66666666666</v>
      </c>
    </row>
    <row r="26" spans="1:13" s="7" customFormat="1" ht="38.25" customHeight="1" thickTop="1" thickBot="1" x14ac:dyDescent="0.2">
      <c r="A26" s="81" t="s">
        <v>58</v>
      </c>
      <c r="B26" s="18" t="s">
        <v>40</v>
      </c>
      <c r="C26" s="19" t="s">
        <v>29</v>
      </c>
      <c r="D26" s="19">
        <v>21</v>
      </c>
      <c r="E26" s="19"/>
      <c r="F26" s="17"/>
      <c r="G26" s="6"/>
      <c r="H26" s="14">
        <f t="shared" si="0"/>
        <v>0</v>
      </c>
      <c r="I26" s="15">
        <f t="shared" si="1"/>
        <v>0</v>
      </c>
      <c r="J26" s="15">
        <f>H26*D26</f>
        <v>0</v>
      </c>
      <c r="K26" s="15">
        <f t="shared" si="2"/>
        <v>0</v>
      </c>
      <c r="L26" s="15">
        <f t="shared" si="3"/>
        <v>0</v>
      </c>
      <c r="M26" s="16">
        <v>600000</v>
      </c>
    </row>
    <row r="27" spans="1:13" s="7" customFormat="1" ht="19.5" thickTop="1" thickBot="1" x14ac:dyDescent="0.2">
      <c r="A27" s="82"/>
      <c r="B27" s="20" t="s">
        <v>31</v>
      </c>
      <c r="C27" s="21" t="s">
        <v>32</v>
      </c>
      <c r="D27" s="21">
        <v>1</v>
      </c>
      <c r="E27" s="21">
        <v>16</v>
      </c>
      <c r="F27" s="17"/>
      <c r="G27" s="6"/>
      <c r="H27" s="14">
        <f t="shared" si="0"/>
        <v>0</v>
      </c>
      <c r="I27" s="15">
        <f t="shared" si="1"/>
        <v>0</v>
      </c>
      <c r="J27" s="15">
        <f>H27*D27*E27</f>
        <v>0</v>
      </c>
      <c r="K27" s="15">
        <f>F27*D27*8</f>
        <v>0</v>
      </c>
      <c r="L27" s="15">
        <f>K27+J27</f>
        <v>0</v>
      </c>
      <c r="M27" s="16">
        <v>523957</v>
      </c>
    </row>
    <row r="28" spans="1:13" s="7" customFormat="1" ht="19.5" thickTop="1" thickBot="1" x14ac:dyDescent="0.2">
      <c r="A28" s="82"/>
      <c r="B28" s="20" t="s">
        <v>35</v>
      </c>
      <c r="C28" s="21" t="s">
        <v>32</v>
      </c>
      <c r="D28" s="21">
        <v>1</v>
      </c>
      <c r="E28" s="21">
        <v>16</v>
      </c>
      <c r="F28" s="17"/>
      <c r="G28" s="6"/>
      <c r="H28" s="14">
        <f t="shared" si="0"/>
        <v>0</v>
      </c>
      <c r="I28" s="15">
        <f t="shared" si="1"/>
        <v>0</v>
      </c>
      <c r="J28" s="15">
        <f t="shared" ref="J28:J29" si="8">H28*D28*E28</f>
        <v>0</v>
      </c>
      <c r="K28" s="15">
        <f>F28*D28*8</f>
        <v>0</v>
      </c>
      <c r="L28" s="15">
        <f t="shared" si="3"/>
        <v>0</v>
      </c>
      <c r="M28" s="16">
        <v>523957</v>
      </c>
    </row>
    <row r="29" spans="1:13" s="7" customFormat="1" ht="23.25" customHeight="1" thickTop="1" thickBot="1" x14ac:dyDescent="0.2">
      <c r="A29" s="83"/>
      <c r="B29" s="23" t="s">
        <v>36</v>
      </c>
      <c r="C29" s="24" t="s">
        <v>32</v>
      </c>
      <c r="D29" s="24">
        <v>5</v>
      </c>
      <c r="E29" s="24">
        <v>16</v>
      </c>
      <c r="F29" s="17"/>
      <c r="G29" s="6"/>
      <c r="H29" s="14">
        <f t="shared" si="0"/>
        <v>0</v>
      </c>
      <c r="I29" s="15">
        <f t="shared" si="1"/>
        <v>0</v>
      </c>
      <c r="J29" s="15">
        <f t="shared" si="8"/>
        <v>0</v>
      </c>
      <c r="K29" s="15">
        <f>F29*D29*8</f>
        <v>0</v>
      </c>
      <c r="L29" s="15">
        <f t="shared" si="3"/>
        <v>0</v>
      </c>
      <c r="M29" s="16">
        <v>261977</v>
      </c>
    </row>
    <row r="30" spans="1:13" s="7" customFormat="1" ht="82.5" thickTop="1" thickBot="1" x14ac:dyDescent="0.25">
      <c r="A30" s="25" t="s">
        <v>59</v>
      </c>
      <c r="B30" s="26" t="s">
        <v>41</v>
      </c>
      <c r="C30" s="27" t="s">
        <v>29</v>
      </c>
      <c r="D30" s="27">
        <v>8</v>
      </c>
      <c r="E30" s="27"/>
      <c r="F30" s="17"/>
      <c r="G30" s="6"/>
      <c r="H30" s="14">
        <f t="shared" si="0"/>
        <v>0</v>
      </c>
      <c r="I30" s="15">
        <f t="shared" si="1"/>
        <v>0</v>
      </c>
      <c r="J30" s="15">
        <f>H30*D30</f>
        <v>0</v>
      </c>
      <c r="K30" s="15">
        <f t="shared" si="2"/>
        <v>0</v>
      </c>
      <c r="L30" s="15">
        <f t="shared" si="3"/>
        <v>0</v>
      </c>
      <c r="M30" s="16">
        <v>8000000</v>
      </c>
    </row>
    <row r="31" spans="1:13" s="7" customFormat="1" ht="19.5" thickTop="1" thickBot="1" x14ac:dyDescent="0.2">
      <c r="A31" s="78" t="s">
        <v>60</v>
      </c>
      <c r="B31" s="18" t="s">
        <v>40</v>
      </c>
      <c r="C31" s="19" t="s">
        <v>29</v>
      </c>
      <c r="D31" s="19">
        <v>16</v>
      </c>
      <c r="E31" s="19"/>
      <c r="F31" s="17"/>
      <c r="G31" s="6"/>
      <c r="H31" s="14">
        <f t="shared" si="0"/>
        <v>0</v>
      </c>
      <c r="I31" s="15">
        <f t="shared" si="1"/>
        <v>0</v>
      </c>
      <c r="J31" s="15">
        <f>H31*D31</f>
        <v>0</v>
      </c>
      <c r="K31" s="15">
        <f>F31*D31</f>
        <v>0</v>
      </c>
      <c r="L31" s="15">
        <f t="shared" si="3"/>
        <v>0</v>
      </c>
      <c r="M31" s="16">
        <v>600000</v>
      </c>
    </row>
    <row r="32" spans="1:13" s="7" customFormat="1" ht="19.5" thickTop="1" thickBot="1" x14ac:dyDescent="0.2">
      <c r="A32" s="79"/>
      <c r="B32" s="20" t="s">
        <v>31</v>
      </c>
      <c r="C32" s="21" t="s">
        <v>32</v>
      </c>
      <c r="D32" s="21">
        <v>1</v>
      </c>
      <c r="E32" s="21">
        <v>4</v>
      </c>
      <c r="F32" s="17"/>
      <c r="G32" s="6"/>
      <c r="H32" s="14">
        <f t="shared" si="0"/>
        <v>0</v>
      </c>
      <c r="I32" s="15">
        <f t="shared" si="1"/>
        <v>0</v>
      </c>
      <c r="J32" s="15">
        <f>H32*D32*E32</f>
        <v>0</v>
      </c>
      <c r="K32" s="15">
        <f>F32*D32*E32</f>
        <v>0</v>
      </c>
      <c r="L32" s="15">
        <f t="shared" si="3"/>
        <v>0</v>
      </c>
      <c r="M32" s="16">
        <v>523957</v>
      </c>
    </row>
    <row r="33" spans="1:13" s="7" customFormat="1" ht="19.5" thickTop="1" thickBot="1" x14ac:dyDescent="0.25">
      <c r="A33" s="79"/>
      <c r="B33" s="20" t="s">
        <v>42</v>
      </c>
      <c r="C33" s="21" t="s">
        <v>32</v>
      </c>
      <c r="D33" s="21">
        <v>1</v>
      </c>
      <c r="E33" s="21">
        <v>4</v>
      </c>
      <c r="F33" s="17"/>
      <c r="G33" s="6"/>
      <c r="H33" s="14">
        <f t="shared" si="0"/>
        <v>0</v>
      </c>
      <c r="I33" s="15">
        <f t="shared" si="1"/>
        <v>0</v>
      </c>
      <c r="J33" s="15">
        <f t="shared" ref="J33:J36" si="9">H33*D33*E33</f>
        <v>0</v>
      </c>
      <c r="K33" s="15">
        <f t="shared" ref="K33:K36" si="10">F33*D33*E33</f>
        <v>0</v>
      </c>
      <c r="L33" s="15">
        <f t="shared" si="3"/>
        <v>0</v>
      </c>
      <c r="M33" s="16">
        <v>523957</v>
      </c>
    </row>
    <row r="34" spans="1:13" s="7" customFormat="1" ht="29.25" thickTop="1" thickBot="1" x14ac:dyDescent="0.25">
      <c r="A34" s="79"/>
      <c r="B34" s="20" t="s">
        <v>43</v>
      </c>
      <c r="C34" s="21" t="s">
        <v>32</v>
      </c>
      <c r="D34" s="21">
        <v>1</v>
      </c>
      <c r="E34" s="21">
        <v>4</v>
      </c>
      <c r="F34" s="17"/>
      <c r="G34" s="6"/>
      <c r="H34" s="14">
        <f t="shared" si="0"/>
        <v>0</v>
      </c>
      <c r="I34" s="15">
        <f t="shared" si="1"/>
        <v>0</v>
      </c>
      <c r="J34" s="15">
        <f t="shared" si="9"/>
        <v>0</v>
      </c>
      <c r="K34" s="15">
        <f t="shared" si="10"/>
        <v>0</v>
      </c>
      <c r="L34" s="15">
        <f t="shared" si="3"/>
        <v>0</v>
      </c>
      <c r="M34" s="16">
        <v>423957</v>
      </c>
    </row>
    <row r="35" spans="1:13" s="7" customFormat="1" ht="19.5" thickTop="1" thickBot="1" x14ac:dyDescent="0.2">
      <c r="A35" s="79"/>
      <c r="B35" s="20" t="s">
        <v>35</v>
      </c>
      <c r="C35" s="21" t="s">
        <v>32</v>
      </c>
      <c r="D35" s="21">
        <v>1</v>
      </c>
      <c r="E35" s="21">
        <v>4</v>
      </c>
      <c r="F35" s="17"/>
      <c r="G35" s="6"/>
      <c r="H35" s="14">
        <f t="shared" si="0"/>
        <v>0</v>
      </c>
      <c r="I35" s="15">
        <f t="shared" si="1"/>
        <v>0</v>
      </c>
      <c r="J35" s="15">
        <f t="shared" si="9"/>
        <v>0</v>
      </c>
      <c r="K35" s="15">
        <f t="shared" si="10"/>
        <v>0</v>
      </c>
      <c r="L35" s="15">
        <f t="shared" si="3"/>
        <v>0</v>
      </c>
      <c r="M35" s="16">
        <v>523957</v>
      </c>
    </row>
    <row r="36" spans="1:13" s="7" customFormat="1" ht="19.5" thickTop="1" thickBot="1" x14ac:dyDescent="0.2">
      <c r="A36" s="80"/>
      <c r="B36" s="23" t="s">
        <v>36</v>
      </c>
      <c r="C36" s="24" t="s">
        <v>32</v>
      </c>
      <c r="D36" s="24">
        <v>5</v>
      </c>
      <c r="E36" s="24">
        <v>4</v>
      </c>
      <c r="F36" s="17"/>
      <c r="G36" s="6"/>
      <c r="H36" s="14">
        <f t="shared" si="0"/>
        <v>0</v>
      </c>
      <c r="I36" s="15">
        <f t="shared" si="1"/>
        <v>0</v>
      </c>
      <c r="J36" s="15">
        <f t="shared" si="9"/>
        <v>0</v>
      </c>
      <c r="K36" s="15">
        <f t="shared" si="10"/>
        <v>0</v>
      </c>
      <c r="L36" s="15">
        <f t="shared" si="3"/>
        <v>0</v>
      </c>
      <c r="M36" s="16">
        <v>261976.66666666666</v>
      </c>
    </row>
    <row r="37" spans="1:13" s="7" customFormat="1" ht="29.25" thickTop="1" thickBot="1" x14ac:dyDescent="0.25">
      <c r="A37" s="78" t="s">
        <v>61</v>
      </c>
      <c r="B37" s="18" t="s">
        <v>28</v>
      </c>
      <c r="C37" s="19" t="s">
        <v>29</v>
      </c>
      <c r="D37" s="19">
        <v>3</v>
      </c>
      <c r="E37" s="19"/>
      <c r="F37" s="17"/>
      <c r="G37" s="6"/>
      <c r="H37" s="14">
        <f t="shared" si="0"/>
        <v>0</v>
      </c>
      <c r="I37" s="15">
        <f t="shared" si="1"/>
        <v>0</v>
      </c>
      <c r="J37" s="15">
        <f>H37*D37</f>
        <v>0</v>
      </c>
      <c r="K37" s="15">
        <f t="shared" si="2"/>
        <v>0</v>
      </c>
      <c r="L37" s="15">
        <f t="shared" si="3"/>
        <v>0</v>
      </c>
      <c r="M37" s="16">
        <v>3500000</v>
      </c>
    </row>
    <row r="38" spans="1:13" s="7" customFormat="1" ht="19.5" thickTop="1" thickBot="1" x14ac:dyDescent="0.2">
      <c r="A38" s="79"/>
      <c r="B38" s="20" t="s">
        <v>40</v>
      </c>
      <c r="C38" s="21" t="s">
        <v>29</v>
      </c>
      <c r="D38" s="21">
        <v>3</v>
      </c>
      <c r="E38" s="21"/>
      <c r="F38" s="17"/>
      <c r="G38" s="6"/>
      <c r="H38" s="14">
        <f t="shared" si="0"/>
        <v>0</v>
      </c>
      <c r="I38" s="15">
        <f t="shared" si="1"/>
        <v>0</v>
      </c>
      <c r="J38" s="15">
        <f>H38*D38</f>
        <v>0</v>
      </c>
      <c r="K38" s="15">
        <f t="shared" si="2"/>
        <v>0</v>
      </c>
      <c r="L38" s="15">
        <f t="shared" si="3"/>
        <v>0</v>
      </c>
      <c r="M38" s="16">
        <v>600000</v>
      </c>
    </row>
    <row r="39" spans="1:13" s="7" customFormat="1" ht="19.5" thickTop="1" thickBot="1" x14ac:dyDescent="0.2">
      <c r="A39" s="79"/>
      <c r="B39" s="20" t="s">
        <v>31</v>
      </c>
      <c r="C39" s="21" t="s">
        <v>32</v>
      </c>
      <c r="D39" s="21">
        <v>1</v>
      </c>
      <c r="E39" s="21">
        <v>3</v>
      </c>
      <c r="F39" s="17"/>
      <c r="G39" s="6"/>
      <c r="H39" s="14">
        <f t="shared" si="0"/>
        <v>0</v>
      </c>
      <c r="I39" s="15">
        <f t="shared" si="1"/>
        <v>0</v>
      </c>
      <c r="J39" s="15">
        <f>H39*D39*E39</f>
        <v>0</v>
      </c>
      <c r="K39" s="15">
        <f>F39*D39*E39</f>
        <v>0</v>
      </c>
      <c r="L39" s="15">
        <f t="shared" si="3"/>
        <v>0</v>
      </c>
      <c r="M39" s="16">
        <v>523957</v>
      </c>
    </row>
    <row r="40" spans="1:13" s="7" customFormat="1" ht="19.5" thickTop="1" thickBot="1" x14ac:dyDescent="0.25">
      <c r="A40" s="79"/>
      <c r="B40" s="20" t="s">
        <v>42</v>
      </c>
      <c r="C40" s="21" t="s">
        <v>32</v>
      </c>
      <c r="D40" s="21">
        <v>1</v>
      </c>
      <c r="E40" s="21">
        <v>3</v>
      </c>
      <c r="F40" s="17"/>
      <c r="G40" s="6"/>
      <c r="H40" s="14">
        <f t="shared" si="0"/>
        <v>0</v>
      </c>
      <c r="I40" s="15">
        <f t="shared" si="1"/>
        <v>0</v>
      </c>
      <c r="J40" s="15">
        <f t="shared" ref="J40:J42" si="11">H40*D40*E40</f>
        <v>0</v>
      </c>
      <c r="K40" s="15">
        <f t="shared" ref="K40:K42" si="12">F40*D40*E40</f>
        <v>0</v>
      </c>
      <c r="L40" s="15">
        <f t="shared" si="3"/>
        <v>0</v>
      </c>
      <c r="M40" s="16">
        <v>523957</v>
      </c>
    </row>
    <row r="41" spans="1:13" s="7" customFormat="1" ht="19.5" thickTop="1" thickBot="1" x14ac:dyDescent="0.2">
      <c r="A41" s="79"/>
      <c r="B41" s="20" t="s">
        <v>35</v>
      </c>
      <c r="C41" s="21" t="s">
        <v>32</v>
      </c>
      <c r="D41" s="21">
        <v>1</v>
      </c>
      <c r="E41" s="21">
        <v>3</v>
      </c>
      <c r="F41" s="17"/>
      <c r="G41" s="6"/>
      <c r="H41" s="14">
        <f t="shared" si="0"/>
        <v>0</v>
      </c>
      <c r="I41" s="15">
        <f t="shared" si="1"/>
        <v>0</v>
      </c>
      <c r="J41" s="15">
        <f t="shared" si="11"/>
        <v>0</v>
      </c>
      <c r="K41" s="15">
        <f t="shared" si="12"/>
        <v>0</v>
      </c>
      <c r="L41" s="15">
        <f t="shared" si="3"/>
        <v>0</v>
      </c>
      <c r="M41" s="16">
        <v>523957</v>
      </c>
    </row>
    <row r="42" spans="1:13" s="7" customFormat="1" ht="19.5" thickTop="1" thickBot="1" x14ac:dyDescent="0.2">
      <c r="A42" s="80"/>
      <c r="B42" s="23" t="s">
        <v>36</v>
      </c>
      <c r="C42" s="24" t="s">
        <v>32</v>
      </c>
      <c r="D42" s="24">
        <v>5</v>
      </c>
      <c r="E42" s="24">
        <v>3</v>
      </c>
      <c r="F42" s="17"/>
      <c r="G42" s="6"/>
      <c r="H42" s="14">
        <f t="shared" si="0"/>
        <v>0</v>
      </c>
      <c r="I42" s="15">
        <f t="shared" si="1"/>
        <v>0</v>
      </c>
      <c r="J42" s="15">
        <f t="shared" si="11"/>
        <v>0</v>
      </c>
      <c r="K42" s="15">
        <f t="shared" si="12"/>
        <v>0</v>
      </c>
      <c r="L42" s="15">
        <f t="shared" si="3"/>
        <v>0</v>
      </c>
      <c r="M42" s="16">
        <v>261976.66666666666</v>
      </c>
    </row>
    <row r="43" spans="1:13" s="7" customFormat="1" ht="29.25" thickTop="1" thickBot="1" x14ac:dyDescent="0.25">
      <c r="A43" s="78" t="s">
        <v>62</v>
      </c>
      <c r="B43" s="18" t="s">
        <v>28</v>
      </c>
      <c r="C43" s="19" t="s">
        <v>29</v>
      </c>
      <c r="D43" s="19">
        <v>3</v>
      </c>
      <c r="E43" s="19"/>
      <c r="F43" s="17"/>
      <c r="G43" s="6"/>
      <c r="H43" s="14">
        <f t="shared" si="0"/>
        <v>0</v>
      </c>
      <c r="I43" s="15">
        <f t="shared" si="1"/>
        <v>0</v>
      </c>
      <c r="J43" s="15">
        <f>H43*D43</f>
        <v>0</v>
      </c>
      <c r="K43" s="15">
        <f t="shared" si="2"/>
        <v>0</v>
      </c>
      <c r="L43" s="15">
        <f t="shared" si="3"/>
        <v>0</v>
      </c>
      <c r="M43" s="16">
        <v>3500000</v>
      </c>
    </row>
    <row r="44" spans="1:13" s="7" customFormat="1" ht="19.5" thickTop="1" thickBot="1" x14ac:dyDescent="0.2">
      <c r="A44" s="79"/>
      <c r="B44" s="20" t="s">
        <v>40</v>
      </c>
      <c r="C44" s="21" t="s">
        <v>29</v>
      </c>
      <c r="D44" s="21">
        <v>3</v>
      </c>
      <c r="E44" s="21"/>
      <c r="F44" s="17"/>
      <c r="G44" s="6"/>
      <c r="H44" s="14">
        <f t="shared" si="0"/>
        <v>0</v>
      </c>
      <c r="I44" s="15">
        <f t="shared" si="1"/>
        <v>0</v>
      </c>
      <c r="J44" s="15">
        <f>H44*D44</f>
        <v>0</v>
      </c>
      <c r="K44" s="15">
        <f t="shared" si="2"/>
        <v>0</v>
      </c>
      <c r="L44" s="15">
        <f t="shared" si="3"/>
        <v>0</v>
      </c>
      <c r="M44" s="16">
        <v>600000</v>
      </c>
    </row>
    <row r="45" spans="1:13" s="7" customFormat="1" ht="19.5" thickTop="1" thickBot="1" x14ac:dyDescent="0.2">
      <c r="A45" s="79"/>
      <c r="B45" s="20" t="s">
        <v>31</v>
      </c>
      <c r="C45" s="21" t="s">
        <v>32</v>
      </c>
      <c r="D45" s="21">
        <v>1</v>
      </c>
      <c r="E45" s="21">
        <v>3</v>
      </c>
      <c r="F45" s="17"/>
      <c r="G45" s="6"/>
      <c r="H45" s="14">
        <f t="shared" si="0"/>
        <v>0</v>
      </c>
      <c r="I45" s="15">
        <f t="shared" si="1"/>
        <v>0</v>
      </c>
      <c r="J45" s="15">
        <f>H45*D45*E45</f>
        <v>0</v>
      </c>
      <c r="K45" s="15">
        <f>F45*D45*E45</f>
        <v>0</v>
      </c>
      <c r="L45" s="15">
        <f t="shared" si="3"/>
        <v>0</v>
      </c>
      <c r="M45" s="16">
        <v>523957</v>
      </c>
    </row>
    <row r="46" spans="1:13" s="7" customFormat="1" ht="19.5" thickTop="1" thickBot="1" x14ac:dyDescent="0.25">
      <c r="A46" s="79"/>
      <c r="B46" s="20" t="s">
        <v>42</v>
      </c>
      <c r="C46" s="21" t="s">
        <v>32</v>
      </c>
      <c r="D46" s="21">
        <v>1</v>
      </c>
      <c r="E46" s="21">
        <v>3</v>
      </c>
      <c r="F46" s="17"/>
      <c r="G46" s="6"/>
      <c r="H46" s="14">
        <f t="shared" si="0"/>
        <v>0</v>
      </c>
      <c r="I46" s="15">
        <f t="shared" si="1"/>
        <v>0</v>
      </c>
      <c r="J46" s="15">
        <f t="shared" ref="J46:J48" si="13">H46*D46*E46</f>
        <v>0</v>
      </c>
      <c r="K46" s="15">
        <f t="shared" ref="K46:K48" si="14">F46*D46*E46</f>
        <v>0</v>
      </c>
      <c r="L46" s="15">
        <f t="shared" si="3"/>
        <v>0</v>
      </c>
      <c r="M46" s="16">
        <v>523957</v>
      </c>
    </row>
    <row r="47" spans="1:13" s="7" customFormat="1" ht="19.5" thickTop="1" thickBot="1" x14ac:dyDescent="0.2">
      <c r="A47" s="79"/>
      <c r="B47" s="20" t="s">
        <v>35</v>
      </c>
      <c r="C47" s="21" t="s">
        <v>32</v>
      </c>
      <c r="D47" s="21">
        <v>1</v>
      </c>
      <c r="E47" s="21">
        <v>3</v>
      </c>
      <c r="F47" s="17"/>
      <c r="G47" s="6"/>
      <c r="H47" s="14">
        <f t="shared" si="0"/>
        <v>0</v>
      </c>
      <c r="I47" s="15">
        <f t="shared" si="1"/>
        <v>0</v>
      </c>
      <c r="J47" s="15">
        <f t="shared" si="13"/>
        <v>0</v>
      </c>
      <c r="K47" s="15">
        <f t="shared" si="14"/>
        <v>0</v>
      </c>
      <c r="L47" s="15">
        <f t="shared" si="3"/>
        <v>0</v>
      </c>
      <c r="M47" s="16">
        <v>523957</v>
      </c>
    </row>
    <row r="48" spans="1:13" s="7" customFormat="1" ht="19.5" thickTop="1" thickBot="1" x14ac:dyDescent="0.2">
      <c r="A48" s="80"/>
      <c r="B48" s="23" t="s">
        <v>36</v>
      </c>
      <c r="C48" s="24" t="s">
        <v>32</v>
      </c>
      <c r="D48" s="24">
        <v>5</v>
      </c>
      <c r="E48" s="24">
        <v>3</v>
      </c>
      <c r="F48" s="17"/>
      <c r="G48" s="6"/>
      <c r="H48" s="14">
        <f t="shared" si="0"/>
        <v>0</v>
      </c>
      <c r="I48" s="15">
        <f t="shared" si="1"/>
        <v>0</v>
      </c>
      <c r="J48" s="15">
        <f t="shared" si="13"/>
        <v>0</v>
      </c>
      <c r="K48" s="15">
        <f t="shared" si="14"/>
        <v>0</v>
      </c>
      <c r="L48" s="15">
        <f t="shared" si="3"/>
        <v>0</v>
      </c>
      <c r="M48" s="16">
        <v>261976.66666666666</v>
      </c>
    </row>
    <row r="49" spans="1:13" s="7" customFormat="1" ht="82.5" thickTop="1" thickBot="1" x14ac:dyDescent="0.25">
      <c r="A49" s="25" t="s">
        <v>63</v>
      </c>
      <c r="B49" s="26" t="s">
        <v>44</v>
      </c>
      <c r="C49" s="27" t="s">
        <v>29</v>
      </c>
      <c r="D49" s="27">
        <v>4</v>
      </c>
      <c r="E49" s="27"/>
      <c r="F49" s="17"/>
      <c r="G49" s="6"/>
      <c r="H49" s="14">
        <f t="shared" si="0"/>
        <v>0</v>
      </c>
      <c r="I49" s="15">
        <f t="shared" si="1"/>
        <v>0</v>
      </c>
      <c r="J49" s="15">
        <f t="shared" ref="J49:J58" si="15">H49*D49</f>
        <v>0</v>
      </c>
      <c r="K49" s="15">
        <f t="shared" si="2"/>
        <v>0</v>
      </c>
      <c r="L49" s="15">
        <f t="shared" si="3"/>
        <v>0</v>
      </c>
      <c r="M49" s="16">
        <v>15000000</v>
      </c>
    </row>
    <row r="50" spans="1:13" s="7" customFormat="1" ht="82.5" thickTop="1" thickBot="1" x14ac:dyDescent="0.25">
      <c r="A50" s="25" t="s">
        <v>64</v>
      </c>
      <c r="B50" s="26" t="s">
        <v>45</v>
      </c>
      <c r="C50" s="27" t="s">
        <v>29</v>
      </c>
      <c r="D50" s="27">
        <v>1</v>
      </c>
      <c r="E50" s="27"/>
      <c r="F50" s="17"/>
      <c r="G50" s="6"/>
      <c r="H50" s="14">
        <f t="shared" si="0"/>
        <v>0</v>
      </c>
      <c r="I50" s="15">
        <f t="shared" si="1"/>
        <v>0</v>
      </c>
      <c r="J50" s="15">
        <f t="shared" si="15"/>
        <v>0</v>
      </c>
      <c r="K50" s="15">
        <f t="shared" si="2"/>
        <v>0</v>
      </c>
      <c r="L50" s="15">
        <f t="shared" si="3"/>
        <v>0</v>
      </c>
      <c r="M50" s="16">
        <v>20000000</v>
      </c>
    </row>
    <row r="51" spans="1:13" s="7" customFormat="1" ht="19.5" thickTop="1" thickBot="1" x14ac:dyDescent="0.2">
      <c r="A51" s="78" t="s">
        <v>65</v>
      </c>
      <c r="B51" s="18" t="s">
        <v>31</v>
      </c>
      <c r="C51" s="19" t="s">
        <v>32</v>
      </c>
      <c r="D51" s="19">
        <v>2</v>
      </c>
      <c r="E51" s="19"/>
      <c r="F51" s="17"/>
      <c r="G51" s="6"/>
      <c r="H51" s="14">
        <f t="shared" si="0"/>
        <v>0</v>
      </c>
      <c r="I51" s="15">
        <f t="shared" si="1"/>
        <v>0</v>
      </c>
      <c r="J51" s="15">
        <f t="shared" si="15"/>
        <v>0</v>
      </c>
      <c r="K51" s="15">
        <f t="shared" si="2"/>
        <v>0</v>
      </c>
      <c r="L51" s="15">
        <f t="shared" si="3"/>
        <v>0</v>
      </c>
      <c r="M51" s="16">
        <v>523957</v>
      </c>
    </row>
    <row r="52" spans="1:13" s="7" customFormat="1" ht="19.5" thickTop="1" thickBot="1" x14ac:dyDescent="0.2">
      <c r="A52" s="79"/>
      <c r="B52" s="20" t="s">
        <v>34</v>
      </c>
      <c r="C52" s="21" t="s">
        <v>32</v>
      </c>
      <c r="D52" s="21">
        <v>1</v>
      </c>
      <c r="E52" s="21"/>
      <c r="F52" s="17"/>
      <c r="G52" s="6"/>
      <c r="H52" s="14">
        <f t="shared" si="0"/>
        <v>0</v>
      </c>
      <c r="I52" s="15">
        <f t="shared" si="1"/>
        <v>0</v>
      </c>
      <c r="J52" s="15">
        <f t="shared" si="15"/>
        <v>0</v>
      </c>
      <c r="K52" s="15">
        <f t="shared" si="2"/>
        <v>0</v>
      </c>
      <c r="L52" s="15">
        <f t="shared" si="3"/>
        <v>0</v>
      </c>
      <c r="M52" s="16">
        <v>523957</v>
      </c>
    </row>
    <row r="53" spans="1:13" s="7" customFormat="1" ht="19.5" thickTop="1" thickBot="1" x14ac:dyDescent="0.25">
      <c r="A53" s="79"/>
      <c r="B53" s="20" t="s">
        <v>39</v>
      </c>
      <c r="C53" s="21" t="s">
        <v>32</v>
      </c>
      <c r="D53" s="21">
        <v>1</v>
      </c>
      <c r="E53" s="21"/>
      <c r="F53" s="17"/>
      <c r="G53" s="6"/>
      <c r="H53" s="14">
        <f t="shared" si="0"/>
        <v>0</v>
      </c>
      <c r="I53" s="15">
        <f t="shared" si="1"/>
        <v>0</v>
      </c>
      <c r="J53" s="15">
        <f t="shared" si="15"/>
        <v>0</v>
      </c>
      <c r="K53" s="15">
        <f t="shared" si="2"/>
        <v>0</v>
      </c>
      <c r="L53" s="15">
        <f t="shared" si="3"/>
        <v>0</v>
      </c>
      <c r="M53" s="16">
        <v>523957</v>
      </c>
    </row>
    <row r="54" spans="1:13" s="7" customFormat="1" ht="19.5" thickTop="1" thickBot="1" x14ac:dyDescent="0.2">
      <c r="A54" s="79"/>
      <c r="B54" s="20" t="s">
        <v>46</v>
      </c>
      <c r="C54" s="21" t="s">
        <v>32</v>
      </c>
      <c r="D54" s="21">
        <v>2</v>
      </c>
      <c r="E54" s="21"/>
      <c r="F54" s="17"/>
      <c r="G54" s="6"/>
      <c r="H54" s="14">
        <f t="shared" si="0"/>
        <v>0</v>
      </c>
      <c r="I54" s="15">
        <f t="shared" si="1"/>
        <v>0</v>
      </c>
      <c r="J54" s="15">
        <f t="shared" si="15"/>
        <v>0</v>
      </c>
      <c r="K54" s="15">
        <f t="shared" si="2"/>
        <v>0</v>
      </c>
      <c r="L54" s="15">
        <f t="shared" si="3"/>
        <v>0</v>
      </c>
      <c r="M54" s="16">
        <v>523957</v>
      </c>
    </row>
    <row r="55" spans="1:13" s="7" customFormat="1" ht="19.5" thickTop="1" thickBot="1" x14ac:dyDescent="0.2">
      <c r="A55" s="79"/>
      <c r="B55" s="20" t="s">
        <v>36</v>
      </c>
      <c r="C55" s="21" t="s">
        <v>32</v>
      </c>
      <c r="D55" s="21">
        <v>5</v>
      </c>
      <c r="E55" s="21"/>
      <c r="F55" s="17"/>
      <c r="G55" s="6"/>
      <c r="H55" s="14">
        <f t="shared" si="0"/>
        <v>0</v>
      </c>
      <c r="I55" s="15">
        <f t="shared" si="1"/>
        <v>0</v>
      </c>
      <c r="J55" s="15">
        <f t="shared" si="15"/>
        <v>0</v>
      </c>
      <c r="K55" s="15">
        <f t="shared" si="2"/>
        <v>0</v>
      </c>
      <c r="L55" s="15">
        <f t="shared" si="3"/>
        <v>0</v>
      </c>
      <c r="M55" s="16">
        <v>261976.66666666666</v>
      </c>
    </row>
    <row r="56" spans="1:13" s="7" customFormat="1" ht="29.25" thickTop="1" thickBot="1" x14ac:dyDescent="0.25">
      <c r="A56" s="79"/>
      <c r="B56" s="20" t="s">
        <v>47</v>
      </c>
      <c r="C56" s="21" t="s">
        <v>29</v>
      </c>
      <c r="D56" s="21">
        <v>1</v>
      </c>
      <c r="E56" s="21"/>
      <c r="F56" s="17"/>
      <c r="G56" s="6"/>
      <c r="H56" s="14">
        <f t="shared" si="0"/>
        <v>0</v>
      </c>
      <c r="I56" s="15">
        <f t="shared" si="1"/>
        <v>0</v>
      </c>
      <c r="J56" s="15">
        <f t="shared" si="15"/>
        <v>0</v>
      </c>
      <c r="K56" s="15">
        <f t="shared" si="2"/>
        <v>0</v>
      </c>
      <c r="L56" s="15">
        <f t="shared" si="3"/>
        <v>0</v>
      </c>
      <c r="M56" s="16">
        <v>30000000</v>
      </c>
    </row>
    <row r="57" spans="1:13" s="7" customFormat="1" ht="69.75" thickTop="1" thickBot="1" x14ac:dyDescent="0.25">
      <c r="A57" s="79"/>
      <c r="B57" s="20" t="s">
        <v>48</v>
      </c>
      <c r="C57" s="21" t="s">
        <v>29</v>
      </c>
      <c r="D57" s="21">
        <v>1</v>
      </c>
      <c r="E57" s="21"/>
      <c r="F57" s="17"/>
      <c r="G57" s="6"/>
      <c r="H57" s="14">
        <f t="shared" si="0"/>
        <v>0</v>
      </c>
      <c r="I57" s="15">
        <f t="shared" si="1"/>
        <v>0</v>
      </c>
      <c r="J57" s="15">
        <f t="shared" si="15"/>
        <v>0</v>
      </c>
      <c r="K57" s="15">
        <f t="shared" si="2"/>
        <v>0</v>
      </c>
      <c r="L57" s="15">
        <f t="shared" si="3"/>
        <v>0</v>
      </c>
      <c r="M57" s="16">
        <v>31763523.333333332</v>
      </c>
    </row>
    <row r="58" spans="1:13" s="7" customFormat="1" ht="69.75" thickTop="1" thickBot="1" x14ac:dyDescent="0.25">
      <c r="A58" s="80"/>
      <c r="B58" s="23" t="s">
        <v>49</v>
      </c>
      <c r="C58" s="24" t="s">
        <v>29</v>
      </c>
      <c r="D58" s="24">
        <v>1</v>
      </c>
      <c r="E58" s="24"/>
      <c r="F58" s="17"/>
      <c r="G58" s="6"/>
      <c r="H58" s="14">
        <f t="shared" si="0"/>
        <v>0</v>
      </c>
      <c r="I58" s="15">
        <f t="shared" si="1"/>
        <v>0</v>
      </c>
      <c r="J58" s="15">
        <f t="shared" si="15"/>
        <v>0</v>
      </c>
      <c r="K58" s="15">
        <f t="shared" si="2"/>
        <v>0</v>
      </c>
      <c r="L58" s="15">
        <f t="shared" si="3"/>
        <v>0</v>
      </c>
      <c r="M58" s="16">
        <v>40000000</v>
      </c>
    </row>
    <row r="59" spans="1:13" s="7" customFormat="1" ht="29.25" thickTop="1" thickBot="1" x14ac:dyDescent="0.25">
      <c r="A59" s="78" t="s">
        <v>66</v>
      </c>
      <c r="B59" s="18" t="s">
        <v>50</v>
      </c>
      <c r="C59" s="19" t="s">
        <v>29</v>
      </c>
      <c r="D59" s="19">
        <v>1</v>
      </c>
      <c r="E59" s="19"/>
      <c r="F59" s="17"/>
      <c r="G59" s="6"/>
      <c r="H59" s="14">
        <f t="shared" ref="H59:H63" si="16">SUM(F59*G59)</f>
        <v>0</v>
      </c>
      <c r="I59" s="15">
        <f t="shared" ref="I59:I63" si="17">SUM(F59+H59)</f>
        <v>0</v>
      </c>
      <c r="J59" s="15">
        <f t="shared" ref="J59:J63" si="18">H59*D59</f>
        <v>0</v>
      </c>
      <c r="K59" s="15">
        <f t="shared" ref="K59:K63" si="19">F59*D59</f>
        <v>0</v>
      </c>
      <c r="L59" s="15">
        <f t="shared" ref="L59:L63" si="20">K59+J59</f>
        <v>0</v>
      </c>
      <c r="M59" s="16">
        <v>6000000</v>
      </c>
    </row>
    <row r="60" spans="1:13" s="7" customFormat="1" ht="30.75" customHeight="1" thickTop="1" thickBot="1" x14ac:dyDescent="0.2">
      <c r="A60" s="79"/>
      <c r="B60" s="20" t="s">
        <v>51</v>
      </c>
      <c r="C60" s="21" t="s">
        <v>29</v>
      </c>
      <c r="D60" s="21">
        <v>150</v>
      </c>
      <c r="E60" s="21"/>
      <c r="F60" s="17"/>
      <c r="G60" s="6"/>
      <c r="H60" s="14">
        <f t="shared" si="16"/>
        <v>0</v>
      </c>
      <c r="I60" s="15">
        <f t="shared" si="17"/>
        <v>0</v>
      </c>
      <c r="J60" s="15">
        <f t="shared" si="18"/>
        <v>0</v>
      </c>
      <c r="K60" s="15">
        <f t="shared" si="19"/>
        <v>0</v>
      </c>
      <c r="L60" s="15">
        <f t="shared" si="20"/>
        <v>0</v>
      </c>
      <c r="M60" s="16">
        <v>40000</v>
      </c>
    </row>
    <row r="61" spans="1:13" s="7" customFormat="1" ht="19.5" thickTop="1" thickBot="1" x14ac:dyDescent="0.25">
      <c r="A61" s="80"/>
      <c r="B61" s="23" t="s">
        <v>52</v>
      </c>
      <c r="C61" s="24" t="s">
        <v>29</v>
      </c>
      <c r="D61" s="24">
        <v>1</v>
      </c>
      <c r="E61" s="24"/>
      <c r="F61" s="17"/>
      <c r="G61" s="6"/>
      <c r="H61" s="14">
        <f t="shared" si="16"/>
        <v>0</v>
      </c>
      <c r="I61" s="15">
        <f t="shared" si="17"/>
        <v>0</v>
      </c>
      <c r="J61" s="15">
        <f t="shared" si="18"/>
        <v>0</v>
      </c>
      <c r="K61" s="15">
        <f t="shared" si="19"/>
        <v>0</v>
      </c>
      <c r="L61" s="15">
        <f t="shared" si="20"/>
        <v>0</v>
      </c>
      <c r="M61" s="16">
        <v>30000000</v>
      </c>
    </row>
    <row r="62" spans="1:13" s="7" customFormat="1" ht="69.75" thickTop="1" thickBot="1" x14ac:dyDescent="0.25">
      <c r="A62" s="25" t="s">
        <v>67</v>
      </c>
      <c r="B62" s="26" t="s">
        <v>53</v>
      </c>
      <c r="C62" s="27" t="s">
        <v>29</v>
      </c>
      <c r="D62" s="27">
        <v>150</v>
      </c>
      <c r="E62" s="27"/>
      <c r="F62" s="17"/>
      <c r="G62" s="6"/>
      <c r="H62" s="14">
        <f t="shared" si="16"/>
        <v>0</v>
      </c>
      <c r="I62" s="15">
        <f t="shared" si="17"/>
        <v>0</v>
      </c>
      <c r="J62" s="15">
        <f t="shared" si="18"/>
        <v>0</v>
      </c>
      <c r="K62" s="15">
        <f t="shared" si="19"/>
        <v>0</v>
      </c>
      <c r="L62" s="15">
        <f t="shared" si="20"/>
        <v>0</v>
      </c>
      <c r="M62" s="16">
        <v>800000</v>
      </c>
    </row>
    <row r="63" spans="1:13" s="7" customFormat="1" ht="96" thickTop="1" thickBot="1" x14ac:dyDescent="0.25">
      <c r="A63" s="25" t="s">
        <v>68</v>
      </c>
      <c r="B63" s="26" t="s">
        <v>54</v>
      </c>
      <c r="C63" s="27" t="s">
        <v>29</v>
      </c>
      <c r="D63" s="27">
        <v>1</v>
      </c>
      <c r="E63" s="27"/>
      <c r="F63" s="17"/>
      <c r="G63" s="6"/>
      <c r="H63" s="14">
        <f t="shared" si="16"/>
        <v>0</v>
      </c>
      <c r="I63" s="15">
        <f t="shared" si="17"/>
        <v>0</v>
      </c>
      <c r="J63" s="15">
        <f t="shared" si="18"/>
        <v>0</v>
      </c>
      <c r="K63" s="15">
        <f t="shared" si="19"/>
        <v>0</v>
      </c>
      <c r="L63" s="15">
        <f t="shared" si="20"/>
        <v>0</v>
      </c>
      <c r="M63" s="16">
        <v>12000000</v>
      </c>
    </row>
    <row r="64" spans="1:13" s="7" customFormat="1" ht="29.25" customHeight="1" thickTop="1" thickBot="1" x14ac:dyDescent="0.2">
      <c r="A64" s="73" t="s">
        <v>24</v>
      </c>
      <c r="B64" s="74"/>
      <c r="C64" s="74"/>
      <c r="D64" s="74"/>
      <c r="E64" s="74"/>
      <c r="F64" s="74"/>
      <c r="G64" s="74"/>
      <c r="H64" s="29">
        <f>SUM(H12:H63)</f>
        <v>0</v>
      </c>
      <c r="I64" s="29">
        <f>SUM(I12:I63)</f>
        <v>0</v>
      </c>
      <c r="J64" s="29">
        <f>SUM(J12:J63)</f>
        <v>0</v>
      </c>
      <c r="K64" s="29">
        <f>SUM(K12:K63)</f>
        <v>0</v>
      </c>
      <c r="L64" s="29">
        <f>SUM(L12:L63)</f>
        <v>0</v>
      </c>
      <c r="M64" s="8"/>
    </row>
    <row r="65" spans="1:13" ht="11.25" customHeight="1" x14ac:dyDescent="0.15">
      <c r="A65" s="59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1"/>
    </row>
    <row r="66" spans="1:13" ht="18" x14ac:dyDescent="0.15">
      <c r="A66" s="9"/>
      <c r="B66" s="10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6"/>
    </row>
    <row r="67" spans="1:13" ht="28.5" customHeight="1" x14ac:dyDescent="0.25">
      <c r="A67" s="70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2"/>
    </row>
    <row r="68" spans="1:13" ht="18" x14ac:dyDescent="0.15">
      <c r="A68" s="67" t="s">
        <v>25</v>
      </c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9"/>
    </row>
    <row r="69" spans="1:13" ht="15.75" thickBot="1" x14ac:dyDescent="0.2">
      <c r="A69" s="62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4"/>
    </row>
  </sheetData>
  <sheetProtection algorithmName="SHA-512" hashValue="NsfYV+DgIuBADX8WdcrJR02w9DAtn7kJmJ7Maj3GF/WjZ1zBxYf6z7dglzrC7Pth+Nn3UyThPe2NXRfJBz3sIw==" saltValue="NSKbqkoQIKXfcbijDWVUeQ==" spinCount="100000" sheet="1" objects="1" scenarios="1"/>
  <protectedRanges>
    <protectedRange sqref="C5:K8 L8 C9 M5:M7 F12:G63" name="DATOS"/>
  </protectedRanges>
  <mergeCells count="36">
    <mergeCell ref="A65:M65"/>
    <mergeCell ref="D10:D11"/>
    <mergeCell ref="A69:M69"/>
    <mergeCell ref="C66:M66"/>
    <mergeCell ref="A68:M68"/>
    <mergeCell ref="A67:M67"/>
    <mergeCell ref="A64:G64"/>
    <mergeCell ref="A12:A18"/>
    <mergeCell ref="A20:A25"/>
    <mergeCell ref="A26:A29"/>
    <mergeCell ref="A31:A36"/>
    <mergeCell ref="A37:A42"/>
    <mergeCell ref="A43:A48"/>
    <mergeCell ref="A51:A58"/>
    <mergeCell ref="A59:A61"/>
    <mergeCell ref="B10:B11"/>
    <mergeCell ref="A9:B9"/>
    <mergeCell ref="F10:M10"/>
    <mergeCell ref="C10:C11"/>
    <mergeCell ref="A10:A11"/>
    <mergeCell ref="C9:M9"/>
    <mergeCell ref="A1:M2"/>
    <mergeCell ref="A5:B5"/>
    <mergeCell ref="A6:B6"/>
    <mergeCell ref="A7:B7"/>
    <mergeCell ref="A8:B8"/>
    <mergeCell ref="L3:M4"/>
    <mergeCell ref="C5:K5"/>
    <mergeCell ref="A4:B4"/>
    <mergeCell ref="C4:K4"/>
    <mergeCell ref="C6:K6"/>
    <mergeCell ref="C7:K7"/>
    <mergeCell ref="C8:G8"/>
    <mergeCell ref="L8:M8"/>
    <mergeCell ref="B3:K3"/>
    <mergeCell ref="H8:K8"/>
  </mergeCells>
  <conditionalFormatting sqref="I12:I63">
    <cfRule type="cellIs" dxfId="2" priority="1" operator="equal">
      <formula>M12</formula>
    </cfRule>
    <cfRule type="cellIs" dxfId="1" priority="2" operator="lessThan">
      <formula>M12</formula>
    </cfRule>
    <cfRule type="cellIs" dxfId="0" priority="3" operator="greaterThan">
      <formula>M12</formula>
    </cfRule>
  </conditionalFormatting>
  <printOptions horizontalCentered="1" verticalCentered="1"/>
  <pageMargins left="0.7" right="0.7" top="0.75" bottom="0.75" header="0.3" footer="0.3"/>
  <pageSetup paperSize="5" scale="75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schemas.microsoft.com/office/2006/metadata/properties"/>
    <ds:schemaRef ds:uri="http://www.w3.org/2000/xmlns/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Catalina Maria Gomez Correa - CT Secretaria General</cp:lastModifiedBy>
  <cp:revision/>
  <dcterms:created xsi:type="dcterms:W3CDTF">2006-11-20T19:37:40Z</dcterms:created>
  <dcterms:modified xsi:type="dcterms:W3CDTF">2022-08-29T15:02:19Z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