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I\Desktop\Bamad3\"/>
    </mc:Choice>
  </mc:AlternateContent>
  <xr:revisionPtr revIDLastSave="0" documentId="13_ncr:1_{4EF81AC1-14A8-4876-BB34-54DB79658333}" xr6:coauthVersionLast="47" xr6:coauthVersionMax="47" xr10:uidLastSave="{00000000-0000-0000-0000-000000000000}"/>
  <bookViews>
    <workbookView xWindow="-108" yWindow="-108" windowWidth="23256" windowHeight="12456" xr2:uid="{489707C6-8493-4B74-B02F-1B853DAF7F5C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8" i="1" l="1"/>
  <c r="W18" i="1" s="1"/>
  <c r="U18" i="1"/>
  <c r="T18" i="1"/>
  <c r="S18" i="1"/>
  <c r="R18" i="1"/>
  <c r="V16" i="1"/>
  <c r="U16" i="1"/>
  <c r="W16" i="1" s="1"/>
  <c r="T16" i="1"/>
  <c r="S16" i="1"/>
  <c r="R16" i="1"/>
  <c r="V14" i="1"/>
  <c r="W14" i="1" s="1"/>
  <c r="U14" i="1"/>
  <c r="T14" i="1"/>
  <c r="S14" i="1"/>
  <c r="R14" i="1"/>
  <c r="V12" i="1"/>
  <c r="W12" i="1" s="1"/>
  <c r="U12" i="1"/>
  <c r="T12" i="1"/>
  <c r="S12" i="1"/>
  <c r="R12" i="1"/>
  <c r="W10" i="1"/>
  <c r="V10" i="1"/>
  <c r="U10" i="1"/>
  <c r="T10" i="1"/>
  <c r="S10" i="1"/>
  <c r="R10" i="1"/>
  <c r="V8" i="1"/>
  <c r="U8" i="1"/>
  <c r="W8" i="1" s="1"/>
  <c r="T8" i="1"/>
  <c r="S8" i="1"/>
  <c r="R8" i="1"/>
  <c r="V6" i="1"/>
  <c r="W6" i="1" s="1"/>
  <c r="U6" i="1"/>
  <c r="T6" i="1"/>
  <c r="S6" i="1"/>
  <c r="R6" i="1"/>
  <c r="U4" i="1"/>
  <c r="T4" i="1"/>
  <c r="S4" i="1"/>
  <c r="H4" i="1"/>
  <c r="R4" i="1" s="1"/>
  <c r="V4" i="1" l="1"/>
  <c r="W4" i="1" s="1"/>
  <c r="I4" i="1"/>
</calcChain>
</file>

<file path=xl/sharedStrings.xml><?xml version="1.0" encoding="utf-8"?>
<sst xmlns="http://schemas.openxmlformats.org/spreadsheetml/2006/main" count="51" uniqueCount="36">
  <si>
    <t>MAQUIPARTES 
NIT:830.139.570-6</t>
  </si>
  <si>
    <t>IMCOLPARTES S.A.S 
NIT:830.134.246-1</t>
  </si>
  <si>
    <t>TRACTOR DIESEL SOLUCIONES S.A.S
NIT:900.200.358-4</t>
  </si>
  <si>
    <t>ITEM</t>
  </si>
  <si>
    <t>CODIGO UNSPSC</t>
  </si>
  <si>
    <t>DESCRIPCIÓN DETALLADA DEL ELEMENTO</t>
  </si>
  <si>
    <t>UNIDAD DE MEDIDA</t>
  </si>
  <si>
    <t>CANT</t>
  </si>
  <si>
    <t xml:space="preserve">V/R  UNITARIO SIN IVA </t>
  </si>
  <si>
    <t>IVA (SI APLICA)</t>
  </si>
  <si>
    <t>V/R TOTAL UNITARIO</t>
  </si>
  <si>
    <t>V/R TOTAL CONTRA ENTREGA DE LA TOTALIDAD DEL BIEN</t>
  </si>
  <si>
    <t>VALOR MÍNIMO</t>
  </si>
  <si>
    <t>PROMEDIO</t>
  </si>
  <si>
    <t>MEDIANA</t>
  </si>
  <si>
    <t>MEDIA GEOMÉTRICA</t>
  </si>
  <si>
    <t>DESVIACIÓN ESTÁNDAR</t>
  </si>
  <si>
    <t>% 
DISPERSIÓN</t>
  </si>
  <si>
    <t>PRECIO DE REFERENCIA</t>
  </si>
  <si>
    <t>MOBILE COLUMN LIFTS (Elevador) MARCA ADM</t>
  </si>
  <si>
    <t>Mantenimiento  en forma general y preventiva incluyendo mano de obra, repuestos originales mecánicos y eléctricos así;
1. cambio computador PLC DIRECT LOGIC DL06, requiere 12 a 24 VCD, puertos serieales, entrada discreta 20 puntos,CC, salida discreta 16 puntos, RELE 
2 cambio aceite hidraulico, cantidad por torre 4 galones.
3. mantenimiento sistema electrico ( cambio conjunto de cable personalizado PCL- 1, 10/4 SOOW/CAT5E
4. mantenimientos de rodamientos
5. mantenimiento mangueras hidraulicas
6. limpieza lubricacion y engrase general ( al tenedor de brazo y columna de rieles grasa a base de litio )
7. inspeccion o cambio de ser necesario de los sellos de los cilindros hidraulicos ( CILINDER ASSEMBLY  3.5 X 69 N/P 5502304)
8. mantenimiento de la bomba eletro hidraulica
9. inspeccion y mantenimiento de los seguros mecanicos
10. puesta en perfecto funcionamiento.</t>
  </si>
  <si>
    <t>unidad</t>
  </si>
  <si>
    <t xml:space="preserve"> PISTOLA NEUMATICA REF.97-134   -  97-006 MARCA STANLEY </t>
  </si>
  <si>
    <t xml:space="preserve">Mantenimiento general e incluyendo cambio de repuestos, desmonte de instalación e instalación de:
1. Kit de oring
2. Empaquetadura general 
</t>
  </si>
  <si>
    <t>HIDROLAVADORA DE ALTA PRESION ANNOVI- REVERBERI MARCA ADM</t>
  </si>
  <si>
    <t>Mantenimiento General preventivo y correctivo con inclusión de:
1. Remplazo de mangueras y mantenimiento general ( cambio de aceite, empaques )</t>
  </si>
  <si>
    <t xml:space="preserve">TORCOMETRO  19-110 LB DE 3/8 REF.323110 MARCA WORKER </t>
  </si>
  <si>
    <t xml:space="preserve">Mantenimiento y ajustes, aplicados a los procedimientos de calibración establecidos </t>
  </si>
  <si>
    <t>PLANTA ELECTRICA  KDE12STAF3 9.5 KVA MARCA KIPOR</t>
  </si>
  <si>
    <t>Mantenimiento  en forma general y preventiva incluyendo mano de obra, repuestos originales mecánicos y eléctricos así:                                                      1 Mantenimiento correctivo 
2. cambio del kit de empaques 
3. cambio de los 2 pistones completos del bloque cigüeñal 
4. Cambio retenedor y buje del bloque cigüeñal 
5. cambio batería 460 AMP 
6. cambio Boina de carga de batería 
7. Ajuste y remplazo de piezas móviles de generador 
8. remplazo de tapa de radiador ( tapa válvulas ) 
9. cambio tapa válvula de motor 
10. calibración de tiempos
11. remplazos de rodamientos generador 
12. pruebas de aislamiento del generador 
13. remplazo de AVR 
14. remplazo componentes eléctricos
15. planimetría y configuración sistema eléctrico</t>
  </si>
  <si>
    <t>TORNO 1340 COLOR VERDE-HOUSTON MARCA ADM</t>
  </si>
  <si>
    <t>Mantenimiento  en forma general y preventiva incluyendo mano de obra, repuestos originales mecánicos y eléctricos así:                                                                          1. Reparación y mantenimiento de perillas 
2. Mantenimiento de mecanismos de accionamiento y operación 
3. Inspección de transmisión y remplazo de piezas de los diferentes modos de operación 
4. Pintura General 
5. Cambio de brocas y piezas de corte
6. Remplazo de cabezal completo</t>
  </si>
  <si>
    <t>EQUIPO DESMONTADOR COAST HIIT 5000 ROJO MARCA GULF COAST AVIONICS</t>
  </si>
  <si>
    <t xml:space="preserve">Mantenimiento  en forma general y preventiva incluyendo mano de obra, repuestos originales mecánicos y eléctricos así:
1. Mantenimiento Sistema eléctrico General ( cableado y conectores) 
2. Mantenimiento Motor eléctrico de 220 V
3. Mantenimiento Sistema hidráulico general ( mangueras, accionadores, manómetros y accesorios )
4. Motor hidráulico y accesorios (engranajes y cadenas) 
5. Mantenimiento de la Bomba hidráulica 
6. Cambio de retenedores de los actuadores 
7. Cambio de aceite hidráulico 
8. Cambio Filtro de aceite 
9.  Engrase general de mecanismos
</t>
  </si>
  <si>
    <t>DESMONTADOR RUN FLY HUTCHINSON BM083 140201-125 MARCA ADM</t>
  </si>
  <si>
    <t xml:space="preserve">Mantenimiento  en forma general y preventiva incluyendo mano de obra, repuestos originales mecánicos y eléctricos así:
1. Mantenimiento Sistema eléctrico General ( cableado y conectores) 
2. Mantenimiento Motor eléctrico de 110 V
3. Mantenimiento Motor eléctrico de 220 V
4. Control accionador electrico de motor electrico 110 V
5. Sistema hidráulico general ( mangueras, accionadores, manómetros y accesorios )
6. Motor hidráulico y accesorios
7. Mantenimiento de la Bomba hidráulica 
8. Cambio de retenedores de los actuadores 
9. Cambio de aceite hidráulico 
10. Filtro de aceite 
11.  Engrase general de mecanismos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</si>
</sst>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9" fillId="0" borderId="0"/>
  </cellStyleXfs>
  <cellXfs count="41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43" fontId="5" fillId="0" borderId="0" xfId="1" applyFont="1" applyAlignment="1">
      <alignment vertical="center"/>
    </xf>
    <xf numFmtId="43" fontId="6" fillId="3" borderId="2" xfId="1" applyFont="1" applyFill="1" applyBorder="1" applyAlignment="1">
      <alignment horizontal="center" vertical="center" wrapText="1"/>
    </xf>
    <xf numFmtId="43" fontId="6" fillId="4" borderId="2" xfId="1" applyFont="1" applyFill="1" applyBorder="1" applyAlignment="1">
      <alignment horizontal="center" vertical="center" wrapText="1"/>
    </xf>
    <xf numFmtId="43" fontId="6" fillId="5" borderId="2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0" xfId="0" applyFont="1"/>
    <xf numFmtId="43" fontId="9" fillId="0" borderId="2" xfId="1" applyFont="1" applyFill="1" applyBorder="1" applyAlignment="1">
      <alignment vertical="center" wrapText="1"/>
    </xf>
    <xf numFmtId="0" fontId="3" fillId="0" borderId="2" xfId="0" applyFont="1" applyBorder="1"/>
    <xf numFmtId="0" fontId="5" fillId="0" borderId="2" xfId="0" applyFont="1" applyBorder="1" applyAlignment="1">
      <alignment vertical="center"/>
    </xf>
    <xf numFmtId="0" fontId="5" fillId="0" borderId="2" xfId="0" applyFont="1" applyBorder="1"/>
    <xf numFmtId="43" fontId="5" fillId="0" borderId="2" xfId="1" applyFont="1" applyBorder="1" applyAlignment="1">
      <alignment vertical="center"/>
    </xf>
    <xf numFmtId="3" fontId="9" fillId="0" borderId="2" xfId="0" applyNumberFormat="1" applyFont="1" applyBorder="1" applyAlignment="1">
      <alignment horizontal="justify" vertical="top" wrapText="1"/>
    </xf>
    <xf numFmtId="0" fontId="5" fillId="0" borderId="2" xfId="3" applyFont="1" applyFill="1" applyBorder="1" applyAlignment="1">
      <alignment horizontal="center" vertical="center" wrapText="1"/>
    </xf>
    <xf numFmtId="43" fontId="5" fillId="0" borderId="2" xfId="1" applyFont="1" applyFill="1" applyBorder="1" applyAlignment="1">
      <alignment horizontal="center" vertical="center" wrapText="1"/>
    </xf>
    <xf numFmtId="43" fontId="5" fillId="0" borderId="2" xfId="0" applyNumberFormat="1" applyFont="1" applyBorder="1" applyAlignment="1">
      <alignment vertical="center"/>
    </xf>
    <xf numFmtId="9" fontId="5" fillId="0" borderId="2" xfId="2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left" vertical="top" wrapText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43" fontId="5" fillId="0" borderId="0" xfId="1" applyFont="1"/>
    <xf numFmtId="3" fontId="10" fillId="6" borderId="2" xfId="0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3" fontId="10" fillId="6" borderId="2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/>
    <xf numFmtId="0" fontId="12" fillId="7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3" fontId="4" fillId="3" borderId="2" xfId="1" applyFont="1" applyFill="1" applyBorder="1" applyAlignment="1">
      <alignment horizontal="center" vertical="center" wrapText="1"/>
    </xf>
    <xf numFmtId="43" fontId="4" fillId="3" borderId="2" xfId="1" applyFont="1" applyFill="1" applyBorder="1" applyAlignment="1">
      <alignment horizontal="center" vertical="center"/>
    </xf>
    <xf numFmtId="43" fontId="4" fillId="4" borderId="2" xfId="1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/>
    </xf>
    <xf numFmtId="43" fontId="4" fillId="5" borderId="2" xfId="1" applyFont="1" applyFill="1" applyBorder="1" applyAlignment="1">
      <alignment horizontal="center" vertical="center" wrapText="1"/>
    </xf>
    <xf numFmtId="43" fontId="4" fillId="5" borderId="2" xfId="1" applyFont="1" applyFill="1" applyBorder="1" applyAlignment="1">
      <alignment horizontal="center" vertical="center"/>
    </xf>
  </cellXfs>
  <cellStyles count="5">
    <cellStyle name="Celda de comprobación" xfId="3" builtinId="23"/>
    <cellStyle name="Millares" xfId="1" builtinId="3"/>
    <cellStyle name="Normal" xfId="0" builtinId="0"/>
    <cellStyle name="Normal 2 10" xfId="4" xr:uid="{08BBD683-807D-429E-99B6-216233350769}"/>
    <cellStyle name="Porcentaje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4284-BBEC-4467-946C-EFE54FA55E4D}">
  <dimension ref="A1:X18"/>
  <sheetViews>
    <sheetView tabSelected="1" workbookViewId="0">
      <selection activeCell="H10" sqref="H10"/>
    </sheetView>
  </sheetViews>
  <sheetFormatPr baseColWidth="10" defaultRowHeight="13.8" x14ac:dyDescent="0.25"/>
  <cols>
    <col min="1" max="2" width="11.5546875" style="3"/>
    <col min="3" max="3" width="21.6640625" style="3" customWidth="1"/>
    <col min="4" max="5" width="11.5546875" style="3"/>
    <col min="6" max="6" width="14.6640625" style="25" customWidth="1"/>
    <col min="7" max="7" width="13.77734375" style="25" customWidth="1"/>
    <col min="8" max="8" width="13.77734375" style="25" bestFit="1" customWidth="1"/>
    <col min="9" max="9" width="14.77734375" style="25" customWidth="1"/>
    <col min="10" max="10" width="15.109375" style="1" customWidth="1"/>
    <col min="11" max="11" width="13" style="1" customWidth="1"/>
    <col min="12" max="12" width="14" style="1" bestFit="1" customWidth="1"/>
    <col min="13" max="13" width="15" style="1" customWidth="1"/>
    <col min="14" max="14" width="14" style="1" customWidth="1"/>
    <col min="15" max="15" width="13" style="1" customWidth="1"/>
    <col min="16" max="16" width="14" style="1" bestFit="1" customWidth="1"/>
    <col min="17" max="17" width="14" style="1" customWidth="1"/>
    <col min="18" max="18" width="14" style="1" bestFit="1" customWidth="1"/>
    <col min="19" max="21" width="15.109375" style="1" bestFit="1" customWidth="1"/>
    <col min="22" max="22" width="11.5546875" style="2"/>
    <col min="23" max="23" width="11.5546875" style="3"/>
    <col min="24" max="24" width="15.109375" style="4" bestFit="1" customWidth="1"/>
    <col min="25" max="16384" width="11.5546875" style="1"/>
  </cols>
  <sheetData>
    <row r="1" spans="1:24" ht="26.4" customHeight="1" x14ac:dyDescent="0.25">
      <c r="F1" s="35" t="s">
        <v>0</v>
      </c>
      <c r="G1" s="36"/>
      <c r="H1" s="36"/>
      <c r="I1" s="36"/>
      <c r="J1" s="37" t="s">
        <v>1</v>
      </c>
      <c r="K1" s="38"/>
      <c r="L1" s="38"/>
      <c r="M1" s="38"/>
      <c r="N1" s="39" t="s">
        <v>2</v>
      </c>
      <c r="O1" s="40"/>
      <c r="P1" s="40"/>
      <c r="Q1" s="40"/>
    </row>
    <row r="2" spans="1:24" s="10" customFormat="1" ht="40.799999999999997" x14ac:dyDescent="0.2">
      <c r="A2" s="26" t="s">
        <v>3</v>
      </c>
      <c r="B2" s="27" t="s">
        <v>4</v>
      </c>
      <c r="C2" s="28" t="s">
        <v>5</v>
      </c>
      <c r="D2" s="29" t="s">
        <v>6</v>
      </c>
      <c r="E2" s="29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6" t="s">
        <v>8</v>
      </c>
      <c r="K2" s="6" t="s">
        <v>9</v>
      </c>
      <c r="L2" s="6" t="s">
        <v>10</v>
      </c>
      <c r="M2" s="6" t="s">
        <v>11</v>
      </c>
      <c r="N2" s="7" t="s">
        <v>8</v>
      </c>
      <c r="O2" s="7" t="s">
        <v>9</v>
      </c>
      <c r="P2" s="7" t="s">
        <v>10</v>
      </c>
      <c r="Q2" s="7" t="s">
        <v>11</v>
      </c>
      <c r="R2" s="8" t="s">
        <v>12</v>
      </c>
      <c r="S2" s="9" t="s">
        <v>13</v>
      </c>
      <c r="T2" s="9" t="s">
        <v>14</v>
      </c>
      <c r="U2" s="8" t="s">
        <v>15</v>
      </c>
      <c r="V2" s="8" t="s">
        <v>16</v>
      </c>
      <c r="W2" s="8" t="s">
        <v>17</v>
      </c>
      <c r="X2" s="8" t="s">
        <v>18</v>
      </c>
    </row>
    <row r="3" spans="1:24" ht="44.4" customHeight="1" x14ac:dyDescent="0.25">
      <c r="A3" s="30"/>
      <c r="B3" s="31"/>
      <c r="C3" s="31" t="s">
        <v>19</v>
      </c>
      <c r="D3" s="31"/>
      <c r="E3" s="31"/>
      <c r="F3" s="11"/>
      <c r="G3" s="11"/>
      <c r="H3" s="11"/>
      <c r="I3" s="11"/>
      <c r="J3" s="12"/>
      <c r="K3" s="12"/>
      <c r="L3" s="12"/>
      <c r="M3" s="12"/>
      <c r="N3" s="12"/>
      <c r="O3" s="12"/>
      <c r="P3" s="12"/>
      <c r="Q3" s="12"/>
      <c r="R3" s="12"/>
      <c r="S3" s="13"/>
      <c r="T3" s="13"/>
      <c r="U3" s="13"/>
      <c r="V3" s="13"/>
      <c r="W3" s="14"/>
      <c r="X3" s="15"/>
    </row>
    <row r="4" spans="1:24" ht="25.2" customHeight="1" x14ac:dyDescent="0.25">
      <c r="A4" s="32">
        <v>1</v>
      </c>
      <c r="B4" s="32">
        <v>73152100</v>
      </c>
      <c r="C4" s="16" t="s">
        <v>20</v>
      </c>
      <c r="D4" s="22" t="s">
        <v>21</v>
      </c>
      <c r="E4" s="17">
        <v>5</v>
      </c>
      <c r="F4" s="18">
        <v>17400000</v>
      </c>
      <c r="G4" s="18">
        <v>3306000</v>
      </c>
      <c r="H4" s="18">
        <f>+F4+G4</f>
        <v>20706000</v>
      </c>
      <c r="I4" s="18">
        <f>+H4*E4</f>
        <v>103530000</v>
      </c>
      <c r="J4" s="15">
        <v>17200000</v>
      </c>
      <c r="K4" s="15">
        <v>3268000</v>
      </c>
      <c r="L4" s="15">
        <v>20468000</v>
      </c>
      <c r="M4" s="15">
        <v>102340000</v>
      </c>
      <c r="N4" s="15">
        <v>16000000</v>
      </c>
      <c r="O4" s="15">
        <v>3040000</v>
      </c>
      <c r="P4" s="15">
        <v>19040000</v>
      </c>
      <c r="Q4" s="15">
        <v>95200000</v>
      </c>
      <c r="R4" s="15">
        <f>MIN(H4,L4,P4)</f>
        <v>19040000</v>
      </c>
      <c r="S4" s="19">
        <f>AVERAGE(H4,L4,P4)</f>
        <v>20071333.333333332</v>
      </c>
      <c r="T4" s="19">
        <f>MEDIAN(H4,L4,P4)</f>
        <v>20468000</v>
      </c>
      <c r="U4" s="15">
        <f>GEOMEAN(H4,L4,P4)</f>
        <v>20057625.611910917</v>
      </c>
      <c r="V4" s="13">
        <f>STDEVA(H4,L4,P4)</f>
        <v>901053.45753364346</v>
      </c>
      <c r="W4" s="20">
        <f>(V4/U4)</f>
        <v>4.4923236427275144E-2</v>
      </c>
      <c r="X4" s="15">
        <v>19040000</v>
      </c>
    </row>
    <row r="5" spans="1:24" ht="25.2" customHeight="1" x14ac:dyDescent="0.25">
      <c r="A5" s="30"/>
      <c r="B5" s="31"/>
      <c r="C5" s="31" t="s">
        <v>22</v>
      </c>
      <c r="D5" s="31"/>
      <c r="E5" s="31"/>
      <c r="F5" s="11"/>
      <c r="G5" s="11"/>
      <c r="H5" s="11"/>
      <c r="I5" s="11"/>
      <c r="J5" s="15"/>
      <c r="K5" s="15"/>
      <c r="L5" s="15"/>
      <c r="M5" s="15"/>
      <c r="N5" s="15"/>
      <c r="O5" s="15"/>
      <c r="P5" s="15"/>
      <c r="Q5" s="15"/>
      <c r="R5" s="15"/>
      <c r="S5" s="19"/>
      <c r="T5" s="19"/>
      <c r="U5" s="15"/>
      <c r="V5" s="13"/>
      <c r="W5" s="20"/>
      <c r="X5" s="15"/>
    </row>
    <row r="6" spans="1:24" ht="25.2" customHeight="1" x14ac:dyDescent="0.25">
      <c r="A6" s="32">
        <v>2</v>
      </c>
      <c r="B6" s="33">
        <v>73152100</v>
      </c>
      <c r="C6" s="21" t="s">
        <v>23</v>
      </c>
      <c r="D6" s="22" t="s">
        <v>21</v>
      </c>
      <c r="E6" s="17">
        <v>2</v>
      </c>
      <c r="F6" s="18">
        <v>198000</v>
      </c>
      <c r="G6" s="18">
        <v>37620</v>
      </c>
      <c r="H6" s="18">
        <v>235620</v>
      </c>
      <c r="I6" s="18">
        <v>471240</v>
      </c>
      <c r="J6" s="15">
        <v>193500</v>
      </c>
      <c r="K6" s="15">
        <v>36765</v>
      </c>
      <c r="L6" s="15">
        <v>230265</v>
      </c>
      <c r="M6" s="15">
        <v>460530</v>
      </c>
      <c r="N6" s="15">
        <v>180000</v>
      </c>
      <c r="O6" s="15">
        <v>34200</v>
      </c>
      <c r="P6" s="15">
        <v>214200</v>
      </c>
      <c r="Q6" s="15">
        <v>428400</v>
      </c>
      <c r="R6" s="15">
        <f t="shared" ref="R6:R18" si="0">MIN(H6,L6,P6)</f>
        <v>214200</v>
      </c>
      <c r="S6" s="19">
        <f t="shared" ref="S6:S18" si="1">AVERAGE(H6,L6,P6)</f>
        <v>226695</v>
      </c>
      <c r="T6" s="19">
        <f t="shared" ref="T6:T18" si="2">MEDIAN(H6,L6,P6)</f>
        <v>230265</v>
      </c>
      <c r="U6" s="15">
        <f t="shared" ref="U6:U18" si="3">GEOMEAN(H6,L6,P6)</f>
        <v>226509.54949080295</v>
      </c>
      <c r="V6" s="13">
        <f t="shared" ref="V6:V18" si="4">STDEVA(H6,L6,P6)</f>
        <v>11147.321427141142</v>
      </c>
      <c r="W6" s="20">
        <f t="shared" ref="W6:W18" si="5">(V6/U6)</f>
        <v>4.9213472245212164E-2</v>
      </c>
      <c r="X6" s="15">
        <v>214200</v>
      </c>
    </row>
    <row r="7" spans="1:24" ht="25.2" customHeight="1" x14ac:dyDescent="0.25">
      <c r="A7" s="30"/>
      <c r="B7" s="31"/>
      <c r="C7" s="31" t="s">
        <v>24</v>
      </c>
      <c r="D7" s="31"/>
      <c r="E7" s="31"/>
      <c r="F7" s="11"/>
      <c r="G7" s="11"/>
      <c r="H7" s="11"/>
      <c r="I7" s="11"/>
      <c r="J7" s="15"/>
      <c r="K7" s="15"/>
      <c r="L7" s="15"/>
      <c r="M7" s="15"/>
      <c r="N7" s="15"/>
      <c r="O7" s="15"/>
      <c r="P7" s="15"/>
      <c r="Q7" s="15"/>
      <c r="R7" s="15"/>
      <c r="S7" s="19"/>
      <c r="T7" s="19"/>
      <c r="U7" s="15"/>
      <c r="V7" s="13"/>
      <c r="W7" s="20"/>
      <c r="X7" s="15"/>
    </row>
    <row r="8" spans="1:24" ht="25.2" customHeight="1" x14ac:dyDescent="0.25">
      <c r="A8" s="32">
        <v>3</v>
      </c>
      <c r="B8" s="33">
        <v>73152100</v>
      </c>
      <c r="C8" s="23" t="s">
        <v>25</v>
      </c>
      <c r="D8" s="22" t="s">
        <v>21</v>
      </c>
      <c r="E8" s="17">
        <v>2</v>
      </c>
      <c r="F8" s="18">
        <v>390000</v>
      </c>
      <c r="G8" s="18">
        <v>74100</v>
      </c>
      <c r="H8" s="18">
        <v>464100</v>
      </c>
      <c r="I8" s="18">
        <v>928200</v>
      </c>
      <c r="J8" s="15">
        <v>385000</v>
      </c>
      <c r="K8" s="15">
        <v>73150</v>
      </c>
      <c r="L8" s="15">
        <v>458150</v>
      </c>
      <c r="M8" s="15">
        <v>916300</v>
      </c>
      <c r="N8" s="15">
        <v>360000</v>
      </c>
      <c r="O8" s="15">
        <v>68400</v>
      </c>
      <c r="P8" s="15">
        <v>428400</v>
      </c>
      <c r="Q8" s="15">
        <v>856800</v>
      </c>
      <c r="R8" s="15">
        <f t="shared" si="0"/>
        <v>428400</v>
      </c>
      <c r="S8" s="19">
        <f t="shared" si="1"/>
        <v>450216.66666666669</v>
      </c>
      <c r="T8" s="19">
        <f t="shared" si="2"/>
        <v>458150</v>
      </c>
      <c r="U8" s="15">
        <f t="shared" si="3"/>
        <v>449941.6954682853</v>
      </c>
      <c r="V8" s="13">
        <f t="shared" si="4"/>
        <v>19126.574009302694</v>
      </c>
      <c r="W8" s="20">
        <f t="shared" si="5"/>
        <v>4.2509005504360632E-2</v>
      </c>
      <c r="X8" s="15">
        <v>428400</v>
      </c>
    </row>
    <row r="9" spans="1:24" ht="25.2" customHeight="1" x14ac:dyDescent="0.25">
      <c r="A9" s="30"/>
      <c r="B9" s="31"/>
      <c r="C9" s="31" t="s">
        <v>26</v>
      </c>
      <c r="D9" s="31"/>
      <c r="E9" s="31"/>
      <c r="F9" s="11"/>
      <c r="G9" s="11"/>
      <c r="H9" s="11"/>
      <c r="I9" s="11"/>
      <c r="J9" s="15"/>
      <c r="K9" s="15"/>
      <c r="L9" s="15"/>
      <c r="M9" s="15"/>
      <c r="N9" s="15"/>
      <c r="O9" s="15"/>
      <c r="P9" s="15"/>
      <c r="Q9" s="15"/>
      <c r="R9" s="15"/>
      <c r="S9" s="19"/>
      <c r="T9" s="19"/>
      <c r="U9" s="15"/>
      <c r="V9" s="13"/>
      <c r="W9" s="20"/>
      <c r="X9" s="15"/>
    </row>
    <row r="10" spans="1:24" ht="25.2" customHeight="1" x14ac:dyDescent="0.25">
      <c r="A10" s="34">
        <v>4</v>
      </c>
      <c r="B10" s="33">
        <v>73152100</v>
      </c>
      <c r="C10" s="23" t="s">
        <v>27</v>
      </c>
      <c r="D10" s="22" t="s">
        <v>21</v>
      </c>
      <c r="E10" s="17">
        <v>2</v>
      </c>
      <c r="F10" s="18">
        <v>370000</v>
      </c>
      <c r="G10" s="18">
        <v>70300</v>
      </c>
      <c r="H10" s="18">
        <v>440300</v>
      </c>
      <c r="I10" s="18">
        <v>880600</v>
      </c>
      <c r="J10" s="15">
        <v>378000</v>
      </c>
      <c r="K10" s="15">
        <v>71820</v>
      </c>
      <c r="L10" s="15">
        <v>449820</v>
      </c>
      <c r="M10" s="15">
        <v>899640</v>
      </c>
      <c r="N10" s="15">
        <v>350000</v>
      </c>
      <c r="O10" s="15">
        <v>66500</v>
      </c>
      <c r="P10" s="15">
        <v>416500</v>
      </c>
      <c r="Q10" s="15">
        <v>833000</v>
      </c>
      <c r="R10" s="15">
        <f t="shared" si="0"/>
        <v>416500</v>
      </c>
      <c r="S10" s="19">
        <f t="shared" si="1"/>
        <v>435540</v>
      </c>
      <c r="T10" s="19">
        <f t="shared" si="2"/>
        <v>440300</v>
      </c>
      <c r="U10" s="15">
        <f t="shared" si="3"/>
        <v>435312.17862185137</v>
      </c>
      <c r="V10" s="13">
        <f t="shared" si="4"/>
        <v>17162.424071208588</v>
      </c>
      <c r="W10" s="20">
        <f t="shared" si="5"/>
        <v>3.942555461127429E-2</v>
      </c>
      <c r="X10" s="15">
        <v>416500</v>
      </c>
    </row>
    <row r="11" spans="1:24" ht="25.2" customHeight="1" x14ac:dyDescent="0.25">
      <c r="A11" s="30"/>
      <c r="B11" s="31"/>
      <c r="C11" s="31" t="s">
        <v>28</v>
      </c>
      <c r="D11" s="31"/>
      <c r="E11" s="31"/>
      <c r="F11" s="11"/>
      <c r="G11" s="11"/>
      <c r="H11" s="11"/>
      <c r="I11" s="11"/>
      <c r="J11" s="15"/>
      <c r="K11" s="15"/>
      <c r="L11" s="15"/>
      <c r="M11" s="15"/>
      <c r="N11" s="15"/>
      <c r="O11" s="15"/>
      <c r="P11" s="15"/>
      <c r="Q11" s="15"/>
      <c r="R11" s="15"/>
      <c r="S11" s="19"/>
      <c r="T11" s="19"/>
      <c r="U11" s="15"/>
      <c r="V11" s="13"/>
      <c r="W11" s="20"/>
      <c r="X11" s="15"/>
    </row>
    <row r="12" spans="1:24" ht="25.2" customHeight="1" x14ac:dyDescent="0.25">
      <c r="A12" s="32">
        <v>5</v>
      </c>
      <c r="B12" s="33">
        <v>73152100</v>
      </c>
      <c r="C12" s="24" t="s">
        <v>29</v>
      </c>
      <c r="D12" s="22" t="s">
        <v>21</v>
      </c>
      <c r="E12" s="17">
        <v>1</v>
      </c>
      <c r="F12" s="18">
        <v>5400000</v>
      </c>
      <c r="G12" s="18">
        <v>1026000</v>
      </c>
      <c r="H12" s="18">
        <v>6426000</v>
      </c>
      <c r="I12" s="18">
        <v>6426000</v>
      </c>
      <c r="J12" s="15">
        <v>5370000</v>
      </c>
      <c r="K12" s="15">
        <v>1020300</v>
      </c>
      <c r="L12" s="15">
        <v>6390300</v>
      </c>
      <c r="M12" s="15">
        <v>6390300</v>
      </c>
      <c r="N12" s="15">
        <v>5000000</v>
      </c>
      <c r="O12" s="15">
        <v>950000</v>
      </c>
      <c r="P12" s="15">
        <v>5950000</v>
      </c>
      <c r="Q12" s="15">
        <v>5950000</v>
      </c>
      <c r="R12" s="15">
        <f t="shared" si="0"/>
        <v>5950000</v>
      </c>
      <c r="S12" s="19">
        <f t="shared" si="1"/>
        <v>6255433.333333333</v>
      </c>
      <c r="T12" s="19">
        <f t="shared" si="2"/>
        <v>6390300</v>
      </c>
      <c r="U12" s="15">
        <f t="shared" si="3"/>
        <v>6251625.8461218951</v>
      </c>
      <c r="V12" s="13">
        <f t="shared" si="4"/>
        <v>265114.62300924357</v>
      </c>
      <c r="W12" s="20">
        <f t="shared" si="5"/>
        <v>4.2407308040308199E-2</v>
      </c>
      <c r="X12" s="15">
        <v>5950000</v>
      </c>
    </row>
    <row r="13" spans="1:24" ht="25.2" customHeight="1" x14ac:dyDescent="0.25">
      <c r="A13" s="30"/>
      <c r="B13" s="31"/>
      <c r="C13" s="31" t="s">
        <v>30</v>
      </c>
      <c r="D13" s="31"/>
      <c r="E13" s="31"/>
      <c r="F13" s="11"/>
      <c r="G13" s="11"/>
      <c r="H13" s="11"/>
      <c r="I13" s="11"/>
      <c r="J13" s="15"/>
      <c r="K13" s="15"/>
      <c r="L13" s="15"/>
      <c r="M13" s="15"/>
      <c r="N13" s="15"/>
      <c r="O13" s="15"/>
      <c r="P13" s="15"/>
      <c r="Q13" s="15"/>
      <c r="R13" s="15"/>
      <c r="S13" s="19"/>
      <c r="T13" s="19"/>
      <c r="U13" s="15"/>
      <c r="V13" s="13"/>
      <c r="W13" s="20"/>
      <c r="X13" s="15"/>
    </row>
    <row r="14" spans="1:24" ht="25.2" customHeight="1" x14ac:dyDescent="0.25">
      <c r="A14" s="32">
        <v>6</v>
      </c>
      <c r="B14" s="33">
        <v>73152100</v>
      </c>
      <c r="C14" s="24" t="s">
        <v>31</v>
      </c>
      <c r="D14" s="22" t="s">
        <v>21</v>
      </c>
      <c r="E14" s="17">
        <v>1</v>
      </c>
      <c r="F14" s="18">
        <v>4350000</v>
      </c>
      <c r="G14" s="18">
        <v>826500</v>
      </c>
      <c r="H14" s="18">
        <v>5176500</v>
      </c>
      <c r="I14" s="18">
        <v>5176500</v>
      </c>
      <c r="J14" s="15">
        <v>4860000</v>
      </c>
      <c r="K14" s="15">
        <v>923400</v>
      </c>
      <c r="L14" s="15">
        <v>5783400</v>
      </c>
      <c r="M14" s="15">
        <v>5783400</v>
      </c>
      <c r="N14" s="15">
        <v>4500000</v>
      </c>
      <c r="O14" s="15">
        <v>855000</v>
      </c>
      <c r="P14" s="15">
        <v>5355000</v>
      </c>
      <c r="Q14" s="15">
        <v>5355000</v>
      </c>
      <c r="R14" s="15">
        <f t="shared" si="0"/>
        <v>5176500</v>
      </c>
      <c r="S14" s="19">
        <f t="shared" si="1"/>
        <v>5438300</v>
      </c>
      <c r="T14" s="19">
        <f t="shared" si="2"/>
        <v>5355000</v>
      </c>
      <c r="U14" s="15">
        <f t="shared" si="3"/>
        <v>5432415.4378456892</v>
      </c>
      <c r="V14" s="13">
        <f t="shared" si="4"/>
        <v>311907.14964553155</v>
      </c>
      <c r="W14" s="20">
        <f t="shared" si="5"/>
        <v>5.7415923582093215E-2</v>
      </c>
      <c r="X14" s="15">
        <v>5176500</v>
      </c>
    </row>
    <row r="15" spans="1:24" ht="25.2" customHeight="1" x14ac:dyDescent="0.25">
      <c r="A15" s="30"/>
      <c r="B15" s="31"/>
      <c r="C15" s="31" t="s">
        <v>32</v>
      </c>
      <c r="D15" s="31"/>
      <c r="E15" s="31"/>
      <c r="F15" s="11"/>
      <c r="G15" s="11"/>
      <c r="H15" s="11"/>
      <c r="I15" s="11"/>
      <c r="J15" s="15"/>
      <c r="K15" s="15"/>
      <c r="L15" s="15"/>
      <c r="M15" s="15"/>
      <c r="N15" s="15"/>
      <c r="O15" s="15"/>
      <c r="P15" s="15"/>
      <c r="Q15" s="15"/>
      <c r="R15" s="15"/>
      <c r="S15" s="19"/>
      <c r="T15" s="19"/>
      <c r="U15" s="15"/>
      <c r="V15" s="13"/>
      <c r="W15" s="20"/>
      <c r="X15" s="15"/>
    </row>
    <row r="16" spans="1:24" ht="25.2" customHeight="1" x14ac:dyDescent="0.25">
      <c r="A16" s="32">
        <v>7</v>
      </c>
      <c r="B16" s="33">
        <v>73152100</v>
      </c>
      <c r="C16" s="24" t="s">
        <v>33</v>
      </c>
      <c r="D16" s="22" t="s">
        <v>21</v>
      </c>
      <c r="E16" s="17">
        <v>1</v>
      </c>
      <c r="F16" s="18">
        <v>4380000</v>
      </c>
      <c r="G16" s="18">
        <v>832200</v>
      </c>
      <c r="H16" s="18">
        <v>5212200</v>
      </c>
      <c r="I16" s="18">
        <v>5212200</v>
      </c>
      <c r="J16" s="15">
        <v>4300000</v>
      </c>
      <c r="K16" s="15">
        <v>817000</v>
      </c>
      <c r="L16" s="15">
        <v>5117000</v>
      </c>
      <c r="M16" s="15">
        <v>5117000</v>
      </c>
      <c r="N16" s="15">
        <v>4000000</v>
      </c>
      <c r="O16" s="15">
        <v>760000</v>
      </c>
      <c r="P16" s="15">
        <v>4760000</v>
      </c>
      <c r="Q16" s="15">
        <v>4760000</v>
      </c>
      <c r="R16" s="15">
        <f t="shared" si="0"/>
        <v>4760000</v>
      </c>
      <c r="S16" s="19">
        <f t="shared" si="1"/>
        <v>5029733.333333333</v>
      </c>
      <c r="T16" s="19">
        <f t="shared" si="2"/>
        <v>5117000</v>
      </c>
      <c r="U16" s="15">
        <f t="shared" si="3"/>
        <v>5025907.375382483</v>
      </c>
      <c r="V16" s="13">
        <f t="shared" si="4"/>
        <v>238396.33666089195</v>
      </c>
      <c r="W16" s="20">
        <f t="shared" si="5"/>
        <v>4.7433491876230499E-2</v>
      </c>
      <c r="X16" s="15">
        <v>4760000</v>
      </c>
    </row>
    <row r="17" spans="1:24" ht="25.2" customHeight="1" x14ac:dyDescent="0.25">
      <c r="A17" s="30"/>
      <c r="B17" s="31"/>
      <c r="C17" s="31" t="s">
        <v>34</v>
      </c>
      <c r="D17" s="31"/>
      <c r="E17" s="31"/>
      <c r="F17" s="11"/>
      <c r="G17" s="11"/>
      <c r="H17" s="11"/>
      <c r="I17" s="11"/>
      <c r="J17" s="15"/>
      <c r="K17" s="15"/>
      <c r="L17" s="15"/>
      <c r="M17" s="15"/>
      <c r="N17" s="15"/>
      <c r="O17" s="15"/>
      <c r="P17" s="15"/>
      <c r="Q17" s="15"/>
      <c r="R17" s="15"/>
      <c r="S17" s="19"/>
      <c r="T17" s="19"/>
      <c r="U17" s="15"/>
      <c r="V17" s="13"/>
      <c r="W17" s="20"/>
      <c r="X17" s="15"/>
    </row>
    <row r="18" spans="1:24" ht="25.2" customHeight="1" x14ac:dyDescent="0.25">
      <c r="A18" s="32">
        <v>8</v>
      </c>
      <c r="B18" s="33">
        <v>73152100</v>
      </c>
      <c r="C18" s="24" t="s">
        <v>35</v>
      </c>
      <c r="D18" s="22" t="s">
        <v>21</v>
      </c>
      <c r="E18" s="17">
        <v>1</v>
      </c>
      <c r="F18" s="18">
        <v>4320000</v>
      </c>
      <c r="G18" s="18">
        <v>820800</v>
      </c>
      <c r="H18" s="18">
        <v>5140800</v>
      </c>
      <c r="I18" s="18">
        <v>5140800</v>
      </c>
      <c r="J18" s="15">
        <v>4246000</v>
      </c>
      <c r="K18" s="15">
        <v>806740</v>
      </c>
      <c r="L18" s="15">
        <v>5052740</v>
      </c>
      <c r="M18" s="15">
        <v>5052740</v>
      </c>
      <c r="N18" s="15">
        <v>3950000</v>
      </c>
      <c r="O18" s="15">
        <v>750500</v>
      </c>
      <c r="P18" s="15">
        <v>4700500</v>
      </c>
      <c r="Q18" s="15">
        <v>4700500</v>
      </c>
      <c r="R18" s="15">
        <f t="shared" si="0"/>
        <v>4700500</v>
      </c>
      <c r="S18" s="19">
        <f t="shared" si="1"/>
        <v>4964680</v>
      </c>
      <c r="T18" s="19">
        <f t="shared" si="2"/>
        <v>5052740</v>
      </c>
      <c r="U18" s="15">
        <f t="shared" si="3"/>
        <v>4960977.2883685799</v>
      </c>
      <c r="V18" s="13">
        <f t="shared" si="4"/>
        <v>232984.86045234784</v>
      </c>
      <c r="W18" s="20">
        <f t="shared" si="5"/>
        <v>4.6963500719626364E-2</v>
      </c>
      <c r="X18" s="15">
        <v>4700500</v>
      </c>
    </row>
  </sheetData>
  <sheetProtection algorithmName="SHA-512" hashValue="2SJjBdQ7qxykz5iufeoj9JGVKMlOltoF1YtmP129lioisjdFjnxNEwEiEdxEaPlWRVZYZkZTc2Y/+Zu0NwrSeQ==" saltValue="ZxWbQDGePYZ1bNTENBuBYA==" spinCount="100000" sheet="1" objects="1" scenarios="1"/>
  <mergeCells count="3">
    <mergeCell ref="F1:I1"/>
    <mergeCell ref="J1:M1"/>
    <mergeCell ref="N1:Q1"/>
  </mergeCells>
  <conditionalFormatting sqref="C15">
    <cfRule type="duplicateValues" dxfId="4" priority="3"/>
  </conditionalFormatting>
  <conditionalFormatting sqref="C16">
    <cfRule type="duplicateValues" dxfId="3" priority="2"/>
  </conditionalFormatting>
  <conditionalFormatting sqref="C17">
    <cfRule type="duplicateValues" dxfId="2" priority="1"/>
  </conditionalFormatting>
  <conditionalFormatting sqref="C5 C3 C7:C14 C18">
    <cfRule type="duplicateValues" dxfId="1" priority="4"/>
  </conditionalFormatting>
  <conditionalFormatting sqref="C4">
    <cfRule type="duplicateValues" dxfId="0" priority="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</dc:creator>
  <cp:lastModifiedBy>ANGI</cp:lastModifiedBy>
  <dcterms:created xsi:type="dcterms:W3CDTF">2022-08-27T16:41:41Z</dcterms:created>
  <dcterms:modified xsi:type="dcterms:W3CDTF">2022-08-29T13:12:56Z</dcterms:modified>
</cp:coreProperties>
</file>