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os Juliana\Secretaria de Deportes 2022\13 Minima Cuantia\Victimas\"/>
    </mc:Choice>
  </mc:AlternateContent>
  <xr:revisionPtr revIDLastSave="0" documentId="8_{20DCA19F-C3B1-4631-A548-07561937820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KIT DEPORTIV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3" l="1"/>
  <c r="K6" i="3"/>
  <c r="K7" i="3"/>
  <c r="K8" i="3"/>
  <c r="K9" i="3"/>
  <c r="K4" i="3"/>
  <c r="I5" i="3"/>
  <c r="I6" i="3"/>
  <c r="I7" i="3"/>
  <c r="I8" i="3"/>
  <c r="I9" i="3"/>
  <c r="I4" i="3"/>
  <c r="H9" i="3" l="1"/>
  <c r="H5" i="3"/>
  <c r="H4" i="3"/>
  <c r="E9" i="3"/>
  <c r="E8" i="3"/>
  <c r="E7" i="3"/>
  <c r="E6" i="3"/>
  <c r="E5" i="3"/>
  <c r="E4" i="3"/>
  <c r="F6" i="3" l="1"/>
  <c r="J6" i="3"/>
  <c r="F5" i="3"/>
  <c r="L5" i="3" s="1"/>
  <c r="J5" i="3"/>
  <c r="F9" i="3"/>
  <c r="L9" i="3" s="1"/>
  <c r="J9" i="3"/>
  <c r="F7" i="3"/>
  <c r="J7" i="3"/>
  <c r="F4" i="3"/>
  <c r="J4" i="3"/>
  <c r="F8" i="3"/>
  <c r="L8" i="3" s="1"/>
  <c r="J8" i="3"/>
  <c r="L4" i="3"/>
  <c r="H8" i="3"/>
  <c r="H7" i="3"/>
  <c r="H6" i="3"/>
  <c r="L7" i="3" l="1"/>
  <c r="L6" i="3"/>
  <c r="L10" i="3"/>
  <c r="H10" i="3"/>
  <c r="F10" i="3"/>
  <c r="K10" i="3" l="1"/>
</calcChain>
</file>

<file path=xl/sharedStrings.xml><?xml version="1.0" encoding="utf-8"?>
<sst xmlns="http://schemas.openxmlformats.org/spreadsheetml/2006/main" count="24" uniqueCount="23">
  <si>
    <t xml:space="preserve">ITEM </t>
  </si>
  <si>
    <t>ESPECIFICACIONES TECNICAS</t>
  </si>
  <si>
    <t>CANTIDAD</t>
  </si>
  <si>
    <t xml:space="preserve">VALOR UNITARIO </t>
  </si>
  <si>
    <t xml:space="preserve">PROMEDIOS </t>
  </si>
  <si>
    <t xml:space="preserve">  </t>
  </si>
  <si>
    <t>APLETON</t>
  </si>
  <si>
    <t>ALEX DEPORTES</t>
  </si>
  <si>
    <t>BALÓN FÚTBOL #4 PVC VULCANIZADO: Termosoldado, construcción tipo laminado al calor, cuero P.U.o PVC vulcanizado, enmallado en hilo 100% nylon neumático en caucho de butilo de dos capas. 64-66 cms de circunferencia, peso entre 350-400 grs,especificaciones FIFA contramarcado en bajo relieve de 0,5 mm Impermeable al agua.</t>
  </si>
  <si>
    <t>CON IVA</t>
  </si>
  <si>
    <t>VALOR TOTAL CON IVA</t>
  </si>
  <si>
    <t xml:space="preserve">VALOR UNITARIO SIN IVA </t>
  </si>
  <si>
    <t>VALOR UNITARIO CON IVA</t>
  </si>
  <si>
    <t>VALOR TOTAL SIN IVA</t>
  </si>
  <si>
    <t>VALOR TOTAL IVA ICLUIDO (19%)</t>
  </si>
  <si>
    <t>VALOR UNITARIO</t>
  </si>
  <si>
    <t xml:space="preserve">VALOR TOTAL </t>
  </si>
  <si>
    <t xml:space="preserve">COLCHONETA: impermeable- Medidas: largo y ancho 100 cm x 50 cm x 5 cm de esposor. Colores surtidos Uso: tráfico pesado.  Densidad 26 kg/m³, con cremallera para facilitar la limpieza. </t>
  </si>
  <si>
    <t>CUERDA PARA SALTO 2,7M:  Material: mango ergonómico Plástico abs de alta resistencia. - Largo del producto: 2,7mt - Cuerda en Polipropileno. - Disponible en varios colores.</t>
  </si>
  <si>
    <t xml:space="preserve">BANDAS ELASTICAS CERRADA:  Resistencia: 17 LB, Largo: 25 cm x 5 cm de alto.
</t>
  </si>
  <si>
    <t>BANDAS ELASTICAS CERRADA:  Resistencia: 10 LB, Largo: 25 cm x 5 cm de alto.</t>
  </si>
  <si>
    <t xml:space="preserve">CAMISETAS DE PRESENTACIÓN CON LOGOS: diseño SUBLIMADO profesional, tela 100% poliéster. Tecnología control de temperatura y humedad -protección contra los rayos ultravioleta, camiseta manga corta. Diferentes tallas , según diseño y colores suministrados por la Entidad.
</t>
  </si>
  <si>
    <t xml:space="preserve">Nota: Se anexa estudio de mercado con los valores unitarios y totales de cada cotización con su respectivo promedio, la cotización de la empresa ALEX DEPORTES es régimen simplificado por lo tanto no genera iva.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</si>
</sst>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9" xfId="0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166" fontId="2" fillId="0" borderId="9" xfId="1" applyNumberFormat="1" applyFont="1" applyBorder="1" applyAlignment="1">
      <alignment vertical="center" wrapText="1"/>
    </xf>
    <xf numFmtId="0" fontId="2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vertical="center"/>
    </xf>
    <xf numFmtId="165" fontId="5" fillId="0" borderId="5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0" xfId="0" applyFont="1"/>
    <xf numFmtId="165" fontId="4" fillId="0" borderId="3" xfId="1" applyNumberFormat="1" applyFont="1" applyBorder="1" applyAlignment="1">
      <alignment vertical="center"/>
    </xf>
    <xf numFmtId="0" fontId="2" fillId="0" borderId="0" xfId="0" applyFont="1" applyAlignment="1"/>
    <xf numFmtId="165" fontId="4" fillId="0" borderId="5" xfId="0" applyNumberFormat="1" applyFont="1" applyBorder="1" applyAlignment="1">
      <alignment wrapText="1"/>
    </xf>
    <xf numFmtId="0" fontId="2" fillId="0" borderId="9" xfId="0" applyFont="1" applyBorder="1" applyAlignment="1">
      <alignment wrapText="1"/>
    </xf>
    <xf numFmtId="165" fontId="5" fillId="0" borderId="0" xfId="1" applyNumberFormat="1" applyFont="1" applyBorder="1" applyAlignment="1">
      <alignment horizontal="center" vertical="center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6" fontId="2" fillId="0" borderId="12" xfId="1" applyNumberFormat="1" applyFont="1" applyBorder="1" applyAlignment="1">
      <alignment vertical="center" wrapText="1"/>
    </xf>
    <xf numFmtId="165" fontId="5" fillId="0" borderId="13" xfId="1" applyNumberFormat="1" applyFont="1" applyBorder="1" applyAlignment="1">
      <alignment horizontal="center" vertical="center"/>
    </xf>
    <xf numFmtId="165" fontId="5" fillId="0" borderId="12" xfId="1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165" fontId="2" fillId="0" borderId="9" xfId="0" applyNumberFormat="1" applyFont="1" applyBorder="1"/>
    <xf numFmtId="165" fontId="4" fillId="0" borderId="9" xfId="0" applyNumberFormat="1" applyFont="1" applyBorder="1"/>
    <xf numFmtId="0" fontId="6" fillId="0" borderId="9" xfId="0" applyFont="1" applyBorder="1" applyAlignment="1">
      <alignment horizontal="justify" vertical="center" wrapText="1"/>
    </xf>
    <xf numFmtId="0" fontId="0" fillId="0" borderId="9" xfId="0" applyFont="1" applyBorder="1" applyAlignment="1">
      <alignment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C1" zoomScale="80" zoomScaleNormal="80" workbookViewId="0">
      <selection activeCell="O5" sqref="O5"/>
    </sheetView>
  </sheetViews>
  <sheetFormatPr baseColWidth="10" defaultColWidth="10.85546875" defaultRowHeight="14.25" x14ac:dyDescent="0.2"/>
  <cols>
    <col min="1" max="1" width="11.28515625" style="4" customWidth="1"/>
    <col min="2" max="2" width="69.140625" style="4" customWidth="1"/>
    <col min="3" max="3" width="18.28515625" style="4" customWidth="1"/>
    <col min="4" max="5" width="20" style="15" customWidth="1"/>
    <col min="6" max="6" width="22.85546875" style="4" customWidth="1"/>
    <col min="7" max="7" width="22.5703125" style="4" customWidth="1"/>
    <col min="8" max="8" width="22.7109375" style="4" customWidth="1"/>
    <col min="9" max="10" width="23.7109375" style="4" customWidth="1"/>
    <col min="11" max="12" width="22" style="4" customWidth="1"/>
    <col min="13" max="16384" width="10.85546875" style="4"/>
  </cols>
  <sheetData>
    <row r="1" spans="1:12" ht="67.5" customHeight="1" thickBot="1" x14ac:dyDescent="0.25">
      <c r="C1" s="41" t="s">
        <v>22</v>
      </c>
      <c r="D1" s="41"/>
      <c r="E1" s="41"/>
      <c r="F1" s="41"/>
      <c r="G1" s="41"/>
      <c r="H1" s="41"/>
      <c r="I1" s="41"/>
      <c r="J1" s="41"/>
      <c r="K1" s="41"/>
      <c r="L1" s="41"/>
    </row>
    <row r="2" spans="1:12" ht="16.5" customHeight="1" thickBot="1" x14ac:dyDescent="0.3">
      <c r="A2" s="45" t="s">
        <v>0</v>
      </c>
      <c r="B2" s="45" t="s">
        <v>1</v>
      </c>
      <c r="C2" s="45" t="s">
        <v>2</v>
      </c>
      <c r="D2" s="48" t="s">
        <v>6</v>
      </c>
      <c r="E2" s="49"/>
      <c r="F2" s="50"/>
      <c r="G2" s="49" t="s">
        <v>7</v>
      </c>
      <c r="H2" s="50"/>
      <c r="I2" s="42" t="s">
        <v>4</v>
      </c>
      <c r="J2" s="43"/>
      <c r="K2" s="44"/>
      <c r="L2" s="40"/>
    </row>
    <row r="3" spans="1:12" ht="33" customHeight="1" thickBot="1" x14ac:dyDescent="0.25">
      <c r="A3" s="46"/>
      <c r="B3" s="47"/>
      <c r="C3" s="47"/>
      <c r="D3" s="19" t="s">
        <v>3</v>
      </c>
      <c r="E3" s="21" t="s">
        <v>9</v>
      </c>
      <c r="F3" s="20" t="s">
        <v>10</v>
      </c>
      <c r="G3" s="6" t="s">
        <v>15</v>
      </c>
      <c r="H3" s="5" t="s">
        <v>16</v>
      </c>
      <c r="I3" s="21" t="s">
        <v>11</v>
      </c>
      <c r="J3" s="21" t="s">
        <v>12</v>
      </c>
      <c r="K3" s="21" t="s">
        <v>13</v>
      </c>
      <c r="L3" s="21" t="s">
        <v>10</v>
      </c>
    </row>
    <row r="4" spans="1:12" ht="95.25" customHeight="1" thickBot="1" x14ac:dyDescent="0.25">
      <c r="A4" s="34">
        <v>1</v>
      </c>
      <c r="B4" s="30" t="s">
        <v>17</v>
      </c>
      <c r="C4" s="2">
        <v>130</v>
      </c>
      <c r="D4" s="22">
        <v>46000</v>
      </c>
      <c r="E4" s="3">
        <f>D4+(46000*19%)</f>
        <v>54740</v>
      </c>
      <c r="F4" s="25">
        <f>C4*E4</f>
        <v>7116200</v>
      </c>
      <c r="G4" s="26">
        <v>55000</v>
      </c>
      <c r="H4" s="8">
        <f t="shared" ref="H4:H9" si="0">C4*G4</f>
        <v>7150000</v>
      </c>
      <c r="I4" s="9">
        <f>(D4+G4)/2</f>
        <v>50500</v>
      </c>
      <c r="J4" s="9">
        <f>E4</f>
        <v>54740</v>
      </c>
      <c r="K4" s="9">
        <f>(D4+G4*C4)/2</f>
        <v>3598000</v>
      </c>
      <c r="L4" s="9">
        <f>(F4+H4)/2</f>
        <v>7133100</v>
      </c>
    </row>
    <row r="5" spans="1:12" ht="61.5" customHeight="1" thickBot="1" x14ac:dyDescent="0.25">
      <c r="A5" s="35">
        <v>2</v>
      </c>
      <c r="B5" s="29" t="s">
        <v>19</v>
      </c>
      <c r="C5" s="10">
        <v>65</v>
      </c>
      <c r="D5" s="23">
        <v>16000</v>
      </c>
      <c r="E5" s="3">
        <f>D5+(16000*19%)</f>
        <v>19040</v>
      </c>
      <c r="F5" s="7">
        <f t="shared" ref="F5:F9" si="1">C5*E5</f>
        <v>1237600</v>
      </c>
      <c r="G5" s="26">
        <v>14300</v>
      </c>
      <c r="H5" s="8">
        <f t="shared" si="0"/>
        <v>929500</v>
      </c>
      <c r="I5" s="9">
        <f t="shared" ref="I5:I9" si="2">(D5+G5)/2</f>
        <v>15150</v>
      </c>
      <c r="J5" s="9">
        <f t="shared" ref="J5:J9" si="3">E5</f>
        <v>19040</v>
      </c>
      <c r="K5" s="9">
        <f t="shared" ref="K5:K9" si="4">(D5+G5*C5)/2</f>
        <v>472750</v>
      </c>
      <c r="L5" s="9">
        <f t="shared" ref="L5:L9" si="5">(F5+H5)/2</f>
        <v>1083550</v>
      </c>
    </row>
    <row r="6" spans="1:12" ht="56.25" customHeight="1" thickBot="1" x14ac:dyDescent="0.25">
      <c r="A6" s="36">
        <v>3</v>
      </c>
      <c r="B6" s="1" t="s">
        <v>20</v>
      </c>
      <c r="C6" s="10">
        <v>65</v>
      </c>
      <c r="D6" s="23">
        <v>14400</v>
      </c>
      <c r="E6" s="3">
        <f>D6+(14400*19%)</f>
        <v>17136</v>
      </c>
      <c r="F6" s="7">
        <f t="shared" si="1"/>
        <v>1113840</v>
      </c>
      <c r="G6" s="26">
        <v>13900</v>
      </c>
      <c r="H6" s="8">
        <f t="shared" si="0"/>
        <v>903500</v>
      </c>
      <c r="I6" s="9">
        <f t="shared" si="2"/>
        <v>14150</v>
      </c>
      <c r="J6" s="9">
        <f t="shared" si="3"/>
        <v>17136</v>
      </c>
      <c r="K6" s="9">
        <f t="shared" si="4"/>
        <v>458950</v>
      </c>
      <c r="L6" s="9">
        <f t="shared" si="5"/>
        <v>1008670</v>
      </c>
    </row>
    <row r="7" spans="1:12" ht="78.75" customHeight="1" thickBot="1" x14ac:dyDescent="0.25">
      <c r="A7" s="36">
        <v>4</v>
      </c>
      <c r="B7" s="31" t="s">
        <v>18</v>
      </c>
      <c r="C7" s="10">
        <v>130</v>
      </c>
      <c r="D7" s="23">
        <v>5500</v>
      </c>
      <c r="E7" s="3">
        <f>D7+(5500*19%)</f>
        <v>6545</v>
      </c>
      <c r="F7" s="7">
        <f t="shared" si="1"/>
        <v>850850</v>
      </c>
      <c r="G7" s="26">
        <v>12000</v>
      </c>
      <c r="H7" s="8">
        <f t="shared" si="0"/>
        <v>1560000</v>
      </c>
      <c r="I7" s="9">
        <f t="shared" si="2"/>
        <v>8750</v>
      </c>
      <c r="J7" s="9">
        <f t="shared" si="3"/>
        <v>6545</v>
      </c>
      <c r="K7" s="9">
        <f t="shared" si="4"/>
        <v>782750</v>
      </c>
      <c r="L7" s="9">
        <f t="shared" si="5"/>
        <v>1205425</v>
      </c>
    </row>
    <row r="8" spans="1:12" ht="94.5" customHeight="1" thickBot="1" x14ac:dyDescent="0.25">
      <c r="A8" s="36">
        <v>5</v>
      </c>
      <c r="B8" s="32" t="s">
        <v>8</v>
      </c>
      <c r="C8" s="11">
        <v>26</v>
      </c>
      <c r="D8" s="18">
        <v>52000</v>
      </c>
      <c r="E8" s="3">
        <f>D8+(52000*19%)</f>
        <v>61880</v>
      </c>
      <c r="F8" s="7">
        <f t="shared" si="1"/>
        <v>1608880</v>
      </c>
      <c r="G8" s="26">
        <v>82920</v>
      </c>
      <c r="H8" s="8">
        <f t="shared" si="0"/>
        <v>2155920</v>
      </c>
      <c r="I8" s="9">
        <f t="shared" si="2"/>
        <v>67460</v>
      </c>
      <c r="J8" s="9">
        <f t="shared" si="3"/>
        <v>61880</v>
      </c>
      <c r="K8" s="9">
        <f t="shared" si="4"/>
        <v>1103960</v>
      </c>
      <c r="L8" s="9">
        <f t="shared" si="5"/>
        <v>1882400</v>
      </c>
    </row>
    <row r="9" spans="1:12" ht="115.5" customHeight="1" thickBot="1" x14ac:dyDescent="0.25">
      <c r="A9" s="37">
        <v>6</v>
      </c>
      <c r="B9" s="33" t="s">
        <v>21</v>
      </c>
      <c r="C9" s="12">
        <v>92</v>
      </c>
      <c r="D9" s="24">
        <v>28000</v>
      </c>
      <c r="E9" s="3">
        <f>D9+(28000*19%)</f>
        <v>33320</v>
      </c>
      <c r="F9" s="7">
        <f t="shared" si="1"/>
        <v>3065440</v>
      </c>
      <c r="G9" s="26">
        <v>25010</v>
      </c>
      <c r="H9" s="8">
        <f t="shared" si="0"/>
        <v>2300920</v>
      </c>
      <c r="I9" s="9">
        <f t="shared" si="2"/>
        <v>26505</v>
      </c>
      <c r="J9" s="9">
        <f t="shared" si="3"/>
        <v>33320</v>
      </c>
      <c r="K9" s="9">
        <f t="shared" si="4"/>
        <v>1164460</v>
      </c>
      <c r="L9" s="9">
        <f t="shared" si="5"/>
        <v>2683180</v>
      </c>
    </row>
    <row r="10" spans="1:12" ht="22.5" customHeight="1" thickBot="1" x14ac:dyDescent="0.3">
      <c r="A10" s="39" t="s">
        <v>5</v>
      </c>
      <c r="B10" s="38" t="s">
        <v>14</v>
      </c>
      <c r="C10" s="17"/>
      <c r="D10" s="17"/>
      <c r="E10" s="17"/>
      <c r="F10" s="16">
        <f>SUM(F4:F9)</f>
        <v>14992810</v>
      </c>
      <c r="G10" s="27"/>
      <c r="H10" s="28">
        <f>SUM(H4:H9)</f>
        <v>14999840</v>
      </c>
      <c r="I10" s="13"/>
      <c r="J10" s="13"/>
      <c r="K10" s="14">
        <f>SUM(K4:K9)</f>
        <v>7580870</v>
      </c>
      <c r="L10" s="14">
        <f>SUM(L4:L9)</f>
        <v>14996325</v>
      </c>
    </row>
  </sheetData>
  <mergeCells count="7">
    <mergeCell ref="C1:L1"/>
    <mergeCell ref="I2:K2"/>
    <mergeCell ref="A2:A3"/>
    <mergeCell ref="B2:B3"/>
    <mergeCell ref="C2:C3"/>
    <mergeCell ref="D2:F2"/>
    <mergeCell ref="G2:H2"/>
  </mergeCells>
  <pageMargins left="0.7" right="0.7" top="0.75" bottom="0.75" header="0.3" footer="0.3"/>
  <pageSetup orientation="portrait" r:id="rId1"/>
  <ignoredErrors>
    <ignoredError sqref="E5:E6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6" ma:contentTypeDescription="Crear nuevo documento." ma:contentTypeScope="" ma:versionID="2ee85ad45a5e25dfc7375d892f25a613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ac21dc87b2f30d5e4358a79a29ed2a66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38DEFB-CE8B-47A2-98D0-285BF8B01ABC}"/>
</file>

<file path=customXml/itemProps2.xml><?xml version="1.0" encoding="utf-8"?>
<ds:datastoreItem xmlns:ds="http://schemas.openxmlformats.org/officeDocument/2006/customXml" ds:itemID="{EDE42386-FB3F-4187-842F-0329766C52A5}"/>
</file>

<file path=customXml/itemProps3.xml><?xml version="1.0" encoding="utf-8"?>
<ds:datastoreItem xmlns:ds="http://schemas.openxmlformats.org/officeDocument/2006/customXml" ds:itemID="{7948A33A-F573-4048-8BB3-EC2010F922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KIT DEPORTIVO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secredeportes</dc:creator>
  <cp:lastModifiedBy>user</cp:lastModifiedBy>
  <cp:lastPrinted>2021-05-31T22:32:28Z</cp:lastPrinted>
  <dcterms:created xsi:type="dcterms:W3CDTF">2019-03-18T16:31:01Z</dcterms:created>
  <dcterms:modified xsi:type="dcterms:W3CDTF">2022-07-27T14:46:27Z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</Properties>
</file>