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uncionario\Documents\PROCESOS CONTRACTUALES CAA - JM\MODIFICACIONES DE CONTRATO\PRORROGA Y ADICIONES FIC\JOSE FERNANDO PEREZ CHAVEZ\"/>
    </mc:Choice>
  </mc:AlternateContent>
  <xr:revisionPtr revIDLastSave="0" documentId="13_ncr:1_{3EB58814-F30E-4562-B317-8835DB07F7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ITULADA" sheetId="2" r:id="rId1"/>
    <sheet name="complementari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P17" i="1" l="1"/>
  <c r="G13" i="1"/>
  <c r="I13" i="1"/>
  <c r="J13" i="1" s="1"/>
  <c r="U13" i="1"/>
  <c r="U17" i="1"/>
  <c r="G11" i="1"/>
  <c r="G15" i="1"/>
  <c r="I15" i="1"/>
  <c r="J15" i="1" s="1"/>
  <c r="E12" i="1"/>
  <c r="G12" i="1" s="1"/>
  <c r="L16" i="1" l="1"/>
  <c r="M16" i="1"/>
  <c r="N16" i="1"/>
  <c r="O16" i="1"/>
  <c r="P16" i="1"/>
  <c r="Q16" i="1"/>
  <c r="R16" i="1"/>
  <c r="S16" i="1"/>
  <c r="T16" i="1"/>
  <c r="K16" i="1"/>
  <c r="U8" i="1"/>
  <c r="U9" i="1"/>
  <c r="U10" i="1"/>
  <c r="U11" i="1"/>
  <c r="U12" i="1"/>
  <c r="U7" i="1"/>
  <c r="U16" i="1" l="1"/>
  <c r="F17" i="1"/>
  <c r="H17" i="1"/>
  <c r="I8" i="1"/>
  <c r="J8" i="1" s="1"/>
  <c r="I9" i="1"/>
  <c r="J9" i="1" s="1"/>
  <c r="I10" i="1"/>
  <c r="J10" i="1" s="1"/>
  <c r="J11" i="1"/>
  <c r="I12" i="1"/>
  <c r="J12" i="1" s="1"/>
  <c r="I7" i="1"/>
  <c r="J7" i="1" s="1"/>
  <c r="G8" i="1"/>
  <c r="G9" i="1"/>
  <c r="G10" i="1"/>
  <c r="G7" i="1"/>
  <c r="G2" i="1"/>
  <c r="G3" i="1" s="1"/>
  <c r="G17" i="1" l="1"/>
  <c r="I17" i="1"/>
  <c r="H1" i="1" l="1"/>
  <c r="J17" i="1"/>
</calcChain>
</file>

<file path=xl/sharedStrings.xml><?xml version="1.0" encoding="utf-8"?>
<sst xmlns="http://schemas.openxmlformats.org/spreadsheetml/2006/main" count="93" uniqueCount="82">
  <si>
    <t>presupuesto</t>
  </si>
  <si>
    <t>VALOR MES</t>
  </si>
  <si>
    <t>MESES</t>
  </si>
  <si>
    <t>ITEM</t>
  </si>
  <si>
    <t>PERFIL</t>
  </si>
  <si>
    <t>VALOR CONTRA.</t>
  </si>
  <si>
    <t>HORA</t>
  </si>
  <si>
    <t>T.HORAS</t>
  </si>
  <si>
    <t>CUPOS</t>
  </si>
  <si>
    <t>TOTAL</t>
  </si>
  <si>
    <t>DESP. FENOMENOS NATURALES</t>
  </si>
  <si>
    <t>INIGENAS</t>
  </si>
  <si>
    <t>INPEC</t>
  </si>
  <si>
    <t>REINTEGRADOS</t>
  </si>
  <si>
    <t>MUJER CABEZA DE FAMILIA</t>
  </si>
  <si>
    <t>NEGRITUDES</t>
  </si>
  <si>
    <t>AFRO-COLOMBIANO</t>
  </si>
  <si>
    <t>TERCEERA EDAD</t>
  </si>
  <si>
    <t>SOLDADOS CAMPESINOS</t>
  </si>
  <si>
    <t>DISCAP</t>
  </si>
  <si>
    <t>ING. SISTEMA</t>
  </si>
  <si>
    <t>ANNY PINTO</t>
  </si>
  <si>
    <t>SALUD</t>
  </si>
  <si>
    <t>EYMI RODRIGUEZ</t>
  </si>
  <si>
    <t>CONTADOR</t>
  </si>
  <si>
    <t>DEBER SOTO</t>
  </si>
  <si>
    <t>ARTESANA</t>
  </si>
  <si>
    <t>MONICA ALFARO</t>
  </si>
  <si>
    <t>PECUARIA</t>
  </si>
  <si>
    <t>FLAVIO BONIVENTO</t>
  </si>
  <si>
    <t>TURISMO</t>
  </si>
  <si>
    <t>HUGO PEREZ</t>
  </si>
  <si>
    <t>ARCHIVO</t>
  </si>
  <si>
    <t>DEIRIS LOPESIERRA</t>
  </si>
  <si>
    <t>SISTEMAS</t>
  </si>
  <si>
    <t>24 DIAS</t>
  </si>
  <si>
    <t>OBSERVACIONES</t>
  </si>
  <si>
    <t>JUSTIFICACIÓN</t>
  </si>
  <si>
    <t>El C.A.A presente vigencia, tiene una meta de formación complementaria de 37.444 cupos para la atención de las diferentes poblacionescon corte al 8 de sgosto de 2021 se alcanzaron a ejecutar 21,386 cupos, mostrando una bebilidad marcada en Poblaciones Vulnerables, con las adiciones solicitadas se prete atender los 16.000 cupos restantes para alcanzar el 100% de las metas asignadas</t>
  </si>
  <si>
    <t>CONTRATO</t>
  </si>
  <si>
    <t>CO1.PCCNTR.2301663</t>
  </si>
  <si>
    <t>CO1.PCCNTR.2271198</t>
  </si>
  <si>
    <t>CO1.PCCNTR.2301307</t>
  </si>
  <si>
    <t>CO1.PCCNTR.2301337</t>
  </si>
  <si>
    <t>CO1.PCCNTR.2286866</t>
  </si>
  <si>
    <t>CO1.PCCNTR.2271423</t>
  </si>
  <si>
    <t>CO1.PCCNTR.2271092</t>
  </si>
  <si>
    <t xml:space="preserve">JOSE ALBERTO </t>
  </si>
  <si>
    <t>GARCIA CAMARGO</t>
  </si>
  <si>
    <t>CO1.PCCNTR.2483706</t>
  </si>
  <si>
    <t>HORA MENSUALES</t>
  </si>
  <si>
    <t>EDUARDO FORERO ROMERO</t>
  </si>
  <si>
    <t>EIMER RAFAEL PUSHAINA MIELES</t>
  </si>
  <si>
    <t>EVER ENRIQUE TONCEL OCHOA</t>
  </si>
  <si>
    <t>RICHARD VARGAS RODRIGUEZ</t>
  </si>
  <si>
    <t>FANNER JOSUE SOLANO MARTINEZ</t>
  </si>
  <si>
    <t>JAIRO IVAN FERNANDEZ MOSCOTE</t>
  </si>
  <si>
    <t>PEREZ CHAVEZ FERNANDO JOSE</t>
  </si>
  <si>
    <t>CO1.PCCNTR. 3423691</t>
  </si>
  <si>
    <t>CO1.PCCNTR. 3427324</t>
  </si>
  <si>
    <t>CO1.PCCNTR. 3430393</t>
  </si>
  <si>
    <t>CO1.PCCNTR. 3435362</t>
  </si>
  <si>
    <t>CO1.PCCNTR. 3434998</t>
  </si>
  <si>
    <t>CO1.PCCNTR.3431481</t>
  </si>
  <si>
    <t>CO1.PCCNTR.3431031</t>
  </si>
  <si>
    <t>SST</t>
  </si>
  <si>
    <t>ARQUITECTO</t>
  </si>
  <si>
    <t>TOPOGRAFO</t>
  </si>
  <si>
    <t>INGENIERO CIVIL</t>
  </si>
  <si>
    <t>INGENIERO DE CONSTRUCCIÓN</t>
  </si>
  <si>
    <t>INGLES</t>
  </si>
  <si>
    <t>La adición solicitada  pretende  garantizar la atención de las siguientes fichas de Formación titulada: 2502759 CONSTRUCCIÓN DE EDIFICACIONES, 2502749 MANTENIMIENTO Y REPARACION DE EDIFICACIONES.</t>
  </si>
  <si>
    <t>La adición solicitada  pretende  garantizar la atención de las siguientes fichas de Formación titulada: 2293438 MANTENIMIENTO Y REPARACION DE EDIFICACIONES, 2502786 MANTENIMIENTO Y REPARACION DE EDIFICACIONES.</t>
  </si>
  <si>
    <t>La adición solicitada  pretende  garantizar la atención de las siguientes fichas de Formación titulada: 2502786 MANTENIMIENTO Y REPARACION DE EDIFICACIONES, 2325197 MANTENIMIENTO Y REPARACION DE EDIFICACIONES.</t>
  </si>
  <si>
    <t>La adición solicitada  pretende  garantizar la atención de las siguientes fichas de Formación titulada: 2428073 CONSTRUCCIÓN DE EDIFICACIONES, 2325197 MANTENIMIENTO Y REPARACION DE EDIFICACIONES.</t>
  </si>
  <si>
    <t>VALOR A ADICIONAR</t>
  </si>
  <si>
    <t>VALOS ACTUAL DEL CONTRATO</t>
  </si>
  <si>
    <t xml:space="preserve">3.900.000,00  </t>
  </si>
  <si>
    <t>JOSE LUIS NIEVES PEÑARANDA</t>
  </si>
  <si>
    <t>valor disponible</t>
  </si>
  <si>
    <t>valor a ejecutar</t>
  </si>
  <si>
    <t>22,197,000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</si>
</sst>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0_-;\-* #,##0.000_-;_-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72">
    <xf numFmtId="0" fontId="0" fillId="0" borderId="0" xfId="0"/>
    <xf numFmtId="41" fontId="0" fillId="0" borderId="0" xfId="1" applyFont="1"/>
    <xf numFmtId="41" fontId="0" fillId="0" borderId="0" xfId="0" applyNumberFormat="1"/>
    <xf numFmtId="43" fontId="0" fillId="0" borderId="0" xfId="0" applyNumberFormat="1"/>
    <xf numFmtId="0" fontId="0" fillId="0" borderId="0" xfId="0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41" fontId="0" fillId="0" borderId="1" xfId="1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Border="1"/>
    <xf numFmtId="4" fontId="0" fillId="0" borderId="0" xfId="0" applyNumberFormat="1"/>
    <xf numFmtId="4" fontId="2" fillId="0" borderId="0" xfId="0" applyNumberFormat="1" applyFont="1"/>
    <xf numFmtId="0" fontId="0" fillId="6" borderId="1" xfId="0" applyFill="1" applyBorder="1"/>
    <xf numFmtId="41" fontId="0" fillId="0" borderId="1" xfId="0" applyNumberFormat="1" applyBorder="1"/>
    <xf numFmtId="0" fontId="0" fillId="6" borderId="1" xfId="0" applyFill="1" applyBorder="1" applyAlignment="1">
      <alignment horizontal="center"/>
    </xf>
    <xf numFmtId="41" fontId="0" fillId="6" borderId="1" xfId="1" applyFont="1" applyFill="1" applyBorder="1"/>
    <xf numFmtId="164" fontId="0" fillId="6" borderId="1" xfId="0" applyNumberFormat="1" applyFill="1" applyBorder="1"/>
    <xf numFmtId="0" fontId="0" fillId="6" borderId="0" xfId="0" applyFill="1"/>
    <xf numFmtId="0" fontId="0" fillId="0" borderId="1" xfId="0" applyFill="1" applyBorder="1"/>
    <xf numFmtId="41" fontId="0" fillId="4" borderId="1" xfId="1" applyFont="1" applyFill="1" applyBorder="1"/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/>
    <xf numFmtId="41" fontId="0" fillId="4" borderId="0" xfId="1" applyFont="1" applyFill="1"/>
    <xf numFmtId="0" fontId="0" fillId="0" borderId="1" xfId="0" applyFont="1" applyFill="1" applyBorder="1"/>
    <xf numFmtId="0" fontId="5" fillId="5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4" fontId="0" fillId="0" borderId="1" xfId="0" applyNumberFormat="1" applyBorder="1"/>
    <xf numFmtId="0" fontId="0" fillId="0" borderId="4" xfId="0" applyBorder="1" applyAlignment="1">
      <alignment horizontal="center"/>
    </xf>
    <xf numFmtId="164" fontId="2" fillId="0" borderId="4" xfId="0" applyNumberFormat="1" applyFont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5" borderId="1" xfId="2" applyFill="1" applyBorder="1" applyAlignment="1">
      <alignment horizontal="left" vertical="top" wrapText="1"/>
    </xf>
    <xf numFmtId="0" fontId="0" fillId="5" borderId="0" xfId="0" applyFill="1"/>
    <xf numFmtId="41" fontId="0" fillId="5" borderId="1" xfId="1" applyFont="1" applyFill="1" applyBorder="1"/>
    <xf numFmtId="0" fontId="0" fillId="7" borderId="1" xfId="0" applyFill="1" applyBorder="1" applyAlignment="1">
      <alignment horizontal="center"/>
    </xf>
    <xf numFmtId="3" fontId="8" fillId="0" borderId="7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4" fontId="8" fillId="0" borderId="7" xfId="0" applyNumberFormat="1" applyFont="1" applyBorder="1" applyAlignment="1">
      <alignment horizontal="right" vertical="center"/>
    </xf>
    <xf numFmtId="0" fontId="9" fillId="0" borderId="8" xfId="0" applyFont="1" applyBorder="1" applyAlignment="1">
      <alignment vertical="center"/>
    </xf>
    <xf numFmtId="3" fontId="0" fillId="0" borderId="1" xfId="0" applyNumberFormat="1" applyFont="1" applyFill="1" applyBorder="1"/>
    <xf numFmtId="0" fontId="10" fillId="0" borderId="1" xfId="0" applyFont="1" applyBorder="1"/>
    <xf numFmtId="0" fontId="10" fillId="0" borderId="4" xfId="0" applyFont="1" applyBorder="1"/>
    <xf numFmtId="0" fontId="11" fillId="5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2" fillId="0" borderId="0" xfId="0" applyFont="1"/>
    <xf numFmtId="3" fontId="2" fillId="0" borderId="1" xfId="0" applyNumberFormat="1" applyFont="1" applyBorder="1"/>
    <xf numFmtId="165" fontId="2" fillId="5" borderId="1" xfId="1" applyNumberFormat="1" applyFont="1" applyFill="1" applyBorder="1" applyAlignment="1">
      <alignment horizontal="right"/>
    </xf>
    <xf numFmtId="41" fontId="2" fillId="5" borderId="1" xfId="1" applyFont="1" applyFill="1" applyBorder="1"/>
    <xf numFmtId="0" fontId="0" fillId="0" borderId="1" xfId="0" applyFill="1" applyBorder="1" applyAlignment="1">
      <alignment horizontal="center"/>
    </xf>
    <xf numFmtId="3" fontId="8" fillId="0" borderId="7" xfId="0" applyNumberFormat="1" applyFont="1" applyFill="1" applyBorder="1" applyAlignment="1">
      <alignment horizontal="right" vertical="center"/>
    </xf>
    <xf numFmtId="4" fontId="8" fillId="0" borderId="7" xfId="0" applyNumberFormat="1" applyFont="1" applyFill="1" applyBorder="1" applyAlignment="1">
      <alignment horizontal="right" vertic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</cellXfs>
  <cellStyles count="3">
    <cellStyle name="Hipervínculo" xfId="2" builtinId="8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0"/>
  <sheetViews>
    <sheetView tabSelected="1" topLeftCell="A4" zoomScale="90" zoomScaleNormal="90" workbookViewId="0">
      <selection activeCell="B9" sqref="B9"/>
    </sheetView>
  </sheetViews>
  <sheetFormatPr baseColWidth="10" defaultRowHeight="15" x14ac:dyDescent="0.25"/>
  <cols>
    <col min="1" max="1" width="8.85546875" customWidth="1"/>
    <col min="2" max="2" width="21.7109375" customWidth="1"/>
    <col min="3" max="3" width="29.85546875" customWidth="1"/>
    <col min="4" max="5" width="30.7109375" customWidth="1"/>
    <col min="6" max="6" width="24.85546875" customWidth="1"/>
    <col min="7" max="7" width="19" customWidth="1"/>
    <col min="8" max="8" width="13" customWidth="1"/>
    <col min="10" max="10" width="59.85546875" style="18" customWidth="1"/>
    <col min="11" max="21" width="11.42578125" style="18"/>
  </cols>
  <sheetData>
    <row r="1" spans="1:21" s="58" customFormat="1" ht="32.25" customHeight="1" x14ac:dyDescent="0.25">
      <c r="A1" s="53" t="s">
        <v>3</v>
      </c>
      <c r="B1" s="53" t="s">
        <v>39</v>
      </c>
      <c r="C1" s="53" t="s">
        <v>4</v>
      </c>
      <c r="D1" s="53"/>
      <c r="E1" s="53" t="s">
        <v>76</v>
      </c>
      <c r="F1" s="53" t="s">
        <v>75</v>
      </c>
      <c r="G1" s="53" t="s">
        <v>2</v>
      </c>
      <c r="H1" s="53" t="s">
        <v>6</v>
      </c>
      <c r="I1" s="54" t="s">
        <v>8</v>
      </c>
      <c r="J1" s="55" t="s">
        <v>36</v>
      </c>
      <c r="K1" s="55"/>
      <c r="L1" s="55"/>
      <c r="M1" s="55"/>
      <c r="N1" s="55"/>
      <c r="O1" s="55"/>
      <c r="P1" s="55"/>
      <c r="Q1" s="55"/>
      <c r="R1" s="55"/>
      <c r="S1" s="55"/>
      <c r="T1" s="56"/>
      <c r="U1" s="57"/>
    </row>
    <row r="2" spans="1:21" ht="60.75" thickBot="1" x14ac:dyDescent="0.3">
      <c r="A2" s="6">
        <v>1</v>
      </c>
      <c r="B2" s="47" t="s">
        <v>63</v>
      </c>
      <c r="C2" s="7" t="s">
        <v>65</v>
      </c>
      <c r="D2" s="7" t="s">
        <v>51</v>
      </c>
      <c r="E2" s="48">
        <v>31200000</v>
      </c>
      <c r="F2" s="49" t="s">
        <v>77</v>
      </c>
      <c r="G2" s="38">
        <v>1</v>
      </c>
      <c r="H2" s="6">
        <v>160</v>
      </c>
      <c r="I2" s="36">
        <v>70</v>
      </c>
      <c r="J2" s="39" t="s">
        <v>71</v>
      </c>
      <c r="K2" s="38"/>
      <c r="L2" s="38"/>
      <c r="M2" s="38"/>
      <c r="N2" s="38"/>
      <c r="O2" s="38"/>
      <c r="P2" s="38"/>
      <c r="Q2" s="38"/>
      <c r="R2" s="38"/>
      <c r="S2" s="38"/>
    </row>
    <row r="3" spans="1:21" ht="60.75" thickBot="1" x14ac:dyDescent="0.3">
      <c r="A3" s="6">
        <v>2</v>
      </c>
      <c r="B3" s="47" t="s">
        <v>59</v>
      </c>
      <c r="C3" s="7" t="s">
        <v>66</v>
      </c>
      <c r="D3" s="7" t="s">
        <v>52</v>
      </c>
      <c r="E3" s="48">
        <v>32240000</v>
      </c>
      <c r="F3" s="50">
        <v>3900000</v>
      </c>
      <c r="G3" s="38">
        <v>1</v>
      </c>
      <c r="H3" s="6">
        <v>160</v>
      </c>
      <c r="I3" s="36">
        <v>70</v>
      </c>
      <c r="J3" s="39" t="s">
        <v>72</v>
      </c>
      <c r="K3" s="38"/>
      <c r="L3" s="38"/>
      <c r="M3" s="38"/>
      <c r="N3" s="38"/>
      <c r="O3" s="38"/>
      <c r="P3" s="38"/>
      <c r="Q3" s="38"/>
      <c r="R3" s="38"/>
      <c r="S3" s="38"/>
    </row>
    <row r="4" spans="1:21" ht="60.75" thickBot="1" x14ac:dyDescent="0.3">
      <c r="A4" s="6">
        <v>3</v>
      </c>
      <c r="B4" s="47" t="s">
        <v>61</v>
      </c>
      <c r="C4" s="7" t="s">
        <v>67</v>
      </c>
      <c r="D4" s="7" t="s">
        <v>53</v>
      </c>
      <c r="E4" s="48">
        <v>31200000</v>
      </c>
      <c r="F4" s="50">
        <v>3900000</v>
      </c>
      <c r="G4" s="6">
        <v>1</v>
      </c>
      <c r="H4" s="6">
        <v>160</v>
      </c>
      <c r="I4" s="36">
        <v>70</v>
      </c>
      <c r="J4" s="39" t="s">
        <v>73</v>
      </c>
      <c r="K4" s="38"/>
      <c r="L4" s="38"/>
      <c r="M4" s="38"/>
      <c r="N4" s="38"/>
      <c r="O4" s="38"/>
      <c r="P4" s="38"/>
      <c r="Q4" s="38"/>
      <c r="R4" s="38"/>
      <c r="S4" s="38"/>
    </row>
    <row r="5" spans="1:21" ht="60.75" thickBot="1" x14ac:dyDescent="0.3">
      <c r="A5" s="62">
        <v>4</v>
      </c>
      <c r="B5" s="62" t="s">
        <v>60</v>
      </c>
      <c r="C5" s="27" t="s">
        <v>67</v>
      </c>
      <c r="D5" s="32" t="s">
        <v>54</v>
      </c>
      <c r="E5" s="63">
        <v>15616000</v>
      </c>
      <c r="F5" s="64">
        <v>2928000</v>
      </c>
      <c r="G5" s="62">
        <v>1</v>
      </c>
      <c r="H5" s="62">
        <v>120</v>
      </c>
      <c r="I5" s="65">
        <v>70</v>
      </c>
      <c r="J5" s="66" t="s">
        <v>74</v>
      </c>
      <c r="K5" s="38"/>
      <c r="L5" s="38"/>
      <c r="M5" s="38"/>
      <c r="N5" s="38"/>
      <c r="O5" s="38"/>
      <c r="P5" s="38"/>
      <c r="Q5" s="38"/>
      <c r="R5" s="38"/>
      <c r="S5" s="38"/>
    </row>
    <row r="6" spans="1:21" ht="60.75" thickBot="1" x14ac:dyDescent="0.3">
      <c r="A6" s="6">
        <v>5</v>
      </c>
      <c r="B6" s="47" t="s">
        <v>62</v>
      </c>
      <c r="C6" s="7" t="s">
        <v>68</v>
      </c>
      <c r="D6" s="32" t="s">
        <v>55</v>
      </c>
      <c r="E6" s="48">
        <v>31200000</v>
      </c>
      <c r="F6" s="46">
        <v>3900000</v>
      </c>
      <c r="G6" s="38">
        <v>1</v>
      </c>
      <c r="H6" s="6">
        <v>120</v>
      </c>
      <c r="I6" s="36">
        <v>70</v>
      </c>
      <c r="J6" s="39" t="s">
        <v>71</v>
      </c>
      <c r="K6" s="38"/>
      <c r="L6" s="38"/>
      <c r="M6" s="38"/>
      <c r="N6" s="38"/>
      <c r="O6" s="38"/>
      <c r="P6" s="38"/>
      <c r="Q6" s="38"/>
      <c r="R6" s="38"/>
      <c r="S6" s="38"/>
    </row>
    <row r="7" spans="1:21" ht="44.25" customHeight="1" thickBot="1" x14ac:dyDescent="0.3">
      <c r="A7" s="43">
        <v>6</v>
      </c>
      <c r="B7" s="47"/>
      <c r="C7" s="7" t="s">
        <v>67</v>
      </c>
      <c r="D7" s="51" t="s">
        <v>78</v>
      </c>
      <c r="E7" s="48">
        <v>31200000</v>
      </c>
      <c r="F7" s="46">
        <v>3900000</v>
      </c>
      <c r="G7" s="38"/>
      <c r="H7" s="43"/>
      <c r="I7" s="36"/>
      <c r="J7" s="39" t="s">
        <v>72</v>
      </c>
      <c r="K7" s="38"/>
      <c r="L7" s="38"/>
      <c r="M7" s="38"/>
      <c r="N7" s="38"/>
      <c r="O7" s="38"/>
      <c r="P7" s="38"/>
      <c r="Q7" s="38"/>
      <c r="R7" s="38"/>
      <c r="S7" s="38"/>
    </row>
    <row r="8" spans="1:21" ht="31.5" customHeight="1" thickBot="1" x14ac:dyDescent="0.3">
      <c r="A8" s="6">
        <v>7</v>
      </c>
      <c r="B8" s="47" t="s">
        <v>58</v>
      </c>
      <c r="C8" s="7" t="s">
        <v>69</v>
      </c>
      <c r="D8" s="32" t="s">
        <v>56</v>
      </c>
      <c r="E8" s="48">
        <v>32240000</v>
      </c>
      <c r="F8" s="46"/>
      <c r="G8" s="38">
        <v>1</v>
      </c>
      <c r="H8" s="6">
        <v>120</v>
      </c>
      <c r="I8" s="36">
        <v>70</v>
      </c>
      <c r="J8" s="39"/>
      <c r="K8" s="38"/>
      <c r="L8" s="38"/>
      <c r="M8" s="38"/>
      <c r="N8" s="38"/>
      <c r="O8" s="38"/>
      <c r="P8" s="38"/>
      <c r="Q8" s="38"/>
      <c r="R8" s="38"/>
      <c r="S8" s="38"/>
    </row>
    <row r="9" spans="1:21" ht="60.75" thickBot="1" x14ac:dyDescent="0.3">
      <c r="A9" s="6">
        <v>8</v>
      </c>
      <c r="B9" s="47" t="s">
        <v>64</v>
      </c>
      <c r="C9" s="7" t="s">
        <v>70</v>
      </c>
      <c r="D9" s="32" t="s">
        <v>57</v>
      </c>
      <c r="E9" s="48">
        <v>31200000</v>
      </c>
      <c r="F9" s="50">
        <v>3640000</v>
      </c>
      <c r="G9" s="6">
        <v>1</v>
      </c>
      <c r="H9" s="6">
        <v>120</v>
      </c>
      <c r="I9" s="36">
        <v>70</v>
      </c>
      <c r="J9" s="39" t="s">
        <v>73</v>
      </c>
      <c r="K9" s="38"/>
      <c r="L9" s="38"/>
      <c r="M9" s="38"/>
      <c r="N9" s="38"/>
      <c r="O9" s="38"/>
      <c r="P9" s="38"/>
      <c r="Q9" s="38"/>
      <c r="R9" s="38"/>
      <c r="S9" s="38"/>
    </row>
    <row r="10" spans="1:21" x14ac:dyDescent="0.25">
      <c r="A10" s="6"/>
      <c r="B10" s="42"/>
      <c r="C10" s="7"/>
      <c r="D10" s="32"/>
      <c r="E10" s="52"/>
      <c r="F10" s="8"/>
      <c r="G10" s="6"/>
      <c r="H10" s="6"/>
      <c r="I10" s="36"/>
      <c r="J10" s="39"/>
      <c r="K10" s="38"/>
      <c r="L10" s="38"/>
      <c r="M10" s="38"/>
      <c r="N10" s="38"/>
      <c r="O10" s="38"/>
      <c r="P10" s="38"/>
      <c r="Q10" s="38"/>
      <c r="R10" s="38"/>
      <c r="S10" s="38"/>
    </row>
    <row r="11" spans="1:21" x14ac:dyDescent="0.25">
      <c r="A11" s="6"/>
      <c r="B11" s="41"/>
      <c r="C11" s="7"/>
      <c r="D11" s="7"/>
      <c r="E11" s="59" t="s">
        <v>79</v>
      </c>
      <c r="F11" s="60" t="s">
        <v>81</v>
      </c>
      <c r="G11" s="38"/>
      <c r="H11" s="6"/>
      <c r="I11" s="36"/>
      <c r="J11" s="39"/>
      <c r="K11" s="38"/>
      <c r="L11" s="38"/>
      <c r="M11" s="38"/>
      <c r="N11" s="38"/>
      <c r="O11" s="38"/>
      <c r="P11" s="38"/>
      <c r="Q11" s="38"/>
      <c r="R11" s="38"/>
      <c r="S11" s="38"/>
    </row>
    <row r="12" spans="1:21" x14ac:dyDescent="0.25">
      <c r="A12" s="6"/>
      <c r="B12" s="41"/>
      <c r="C12" s="7"/>
      <c r="D12" s="7"/>
      <c r="E12" s="5" t="s">
        <v>80</v>
      </c>
      <c r="F12" s="61">
        <f>SUM(F3:F10)</f>
        <v>22168000</v>
      </c>
      <c r="G12" s="38"/>
      <c r="H12" s="6"/>
      <c r="I12" s="36"/>
      <c r="J12" s="39"/>
      <c r="K12" s="38"/>
      <c r="L12" s="38"/>
      <c r="M12" s="38"/>
      <c r="N12" s="38"/>
      <c r="O12" s="38"/>
      <c r="P12" s="38"/>
      <c r="Q12" s="38"/>
      <c r="R12" s="38"/>
      <c r="S12" s="38"/>
    </row>
    <row r="13" spans="1:21" x14ac:dyDescent="0.25">
      <c r="A13" s="7"/>
      <c r="B13" s="7"/>
      <c r="C13" s="7"/>
      <c r="D13" s="7"/>
      <c r="E13" s="7"/>
      <c r="F13" s="5"/>
      <c r="G13" s="17"/>
      <c r="H13" s="10"/>
      <c r="I13" s="37"/>
      <c r="J13" s="38"/>
      <c r="K13" s="38"/>
      <c r="L13" s="38"/>
      <c r="M13" s="38"/>
      <c r="N13" s="38"/>
      <c r="O13" s="38"/>
      <c r="P13" s="38"/>
      <c r="Q13" s="38"/>
      <c r="R13" s="38"/>
      <c r="S13" s="38"/>
    </row>
    <row r="16" spans="1:21" ht="3" customHeight="1" x14ac:dyDescent="0.25"/>
    <row r="17" spans="2:10" ht="31.5" customHeight="1" x14ac:dyDescent="0.25">
      <c r="B17" s="7"/>
      <c r="C17" s="67"/>
      <c r="D17" s="67"/>
      <c r="E17" s="67"/>
      <c r="F17" s="67"/>
      <c r="G17" s="67"/>
      <c r="H17" s="69"/>
      <c r="I17" s="69"/>
      <c r="J17" s="69"/>
    </row>
    <row r="18" spans="2:10" ht="15" customHeight="1" x14ac:dyDescent="0.25">
      <c r="B18" s="7"/>
      <c r="C18" s="33"/>
      <c r="D18" s="35"/>
      <c r="E18" s="35"/>
      <c r="F18" s="7"/>
      <c r="G18" s="35"/>
      <c r="H18" s="68"/>
      <c r="I18" s="68"/>
      <c r="J18" s="68"/>
    </row>
    <row r="19" spans="2:10" x14ac:dyDescent="0.25">
      <c r="B19" s="44"/>
      <c r="C19" s="34"/>
      <c r="D19" s="35"/>
      <c r="E19" s="35"/>
      <c r="F19" s="7"/>
      <c r="G19" s="35"/>
      <c r="H19" s="68"/>
      <c r="I19" s="68"/>
      <c r="J19" s="68"/>
    </row>
    <row r="20" spans="2:10" x14ac:dyDescent="0.25">
      <c r="B20" s="44"/>
      <c r="C20" s="34"/>
      <c r="D20" s="35"/>
      <c r="E20" s="35"/>
      <c r="F20" s="7"/>
      <c r="G20" s="35"/>
      <c r="H20" s="68"/>
      <c r="I20" s="68"/>
      <c r="J20" s="68"/>
    </row>
    <row r="21" spans="2:10" x14ac:dyDescent="0.25">
      <c r="G21" s="20"/>
    </row>
    <row r="23" spans="2:10" x14ac:dyDescent="0.25">
      <c r="F23" s="20"/>
    </row>
    <row r="24" spans="2:10" x14ac:dyDescent="0.25">
      <c r="D24" s="19"/>
      <c r="E24" s="19"/>
      <c r="F24" s="19"/>
    </row>
    <row r="25" spans="2:10" x14ac:dyDescent="0.25">
      <c r="D25" s="19"/>
      <c r="E25" s="19"/>
      <c r="F25" s="19"/>
    </row>
    <row r="26" spans="2:10" x14ac:dyDescent="0.25">
      <c r="D26" s="19"/>
      <c r="E26" s="19"/>
      <c r="F26" s="19"/>
    </row>
    <row r="27" spans="2:10" x14ac:dyDescent="0.25">
      <c r="D27" s="19"/>
      <c r="E27" s="19"/>
      <c r="F27" s="19"/>
    </row>
    <row r="28" spans="2:10" x14ac:dyDescent="0.25">
      <c r="D28" s="19"/>
      <c r="E28" s="19"/>
      <c r="F28" s="19"/>
    </row>
    <row r="29" spans="2:10" x14ac:dyDescent="0.25">
      <c r="D29" s="19"/>
      <c r="E29" s="19"/>
      <c r="F29" s="19"/>
    </row>
    <row r="30" spans="2:10" x14ac:dyDescent="0.25">
      <c r="D30" s="19"/>
      <c r="E30" s="19"/>
      <c r="F30" s="19"/>
    </row>
  </sheetData>
  <mergeCells count="3">
    <mergeCell ref="C17:G17"/>
    <mergeCell ref="H18:J20"/>
    <mergeCell ref="H17:J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"/>
  <sheetViews>
    <sheetView topLeftCell="C4" workbookViewId="0">
      <selection activeCell="E20" sqref="E20"/>
    </sheetView>
  </sheetViews>
  <sheetFormatPr baseColWidth="10" defaultRowHeight="15" x14ac:dyDescent="0.25"/>
  <cols>
    <col min="2" max="2" width="19.42578125" customWidth="1"/>
    <col min="3" max="3" width="20.7109375" customWidth="1"/>
    <col min="4" max="4" width="18.7109375" bestFit="1" customWidth="1"/>
    <col min="7" max="7" width="15.42578125" bestFit="1" customWidth="1"/>
    <col min="8" max="8" width="12.5703125" bestFit="1" customWidth="1"/>
    <col min="9" max="9" width="15.140625" customWidth="1"/>
    <col min="10" max="10" width="15.28515625" customWidth="1"/>
    <col min="11" max="11" width="11.42578125" style="4"/>
    <col min="12" max="12" width="7.140625" style="4" bestFit="1" customWidth="1"/>
    <col min="13" max="13" width="8.5703125" style="4" bestFit="1" customWidth="1"/>
    <col min="14" max="14" width="5.85546875" style="4" bestFit="1" customWidth="1"/>
    <col min="15" max="15" width="7.7109375" style="4" customWidth="1"/>
    <col min="16" max="20" width="11.42578125" style="4"/>
    <col min="22" max="22" width="39" customWidth="1"/>
  </cols>
  <sheetData>
    <row r="1" spans="1:22" x14ac:dyDescent="0.25">
      <c r="F1" t="s">
        <v>0</v>
      </c>
      <c r="G1" s="1">
        <v>335068125</v>
      </c>
      <c r="H1" s="2">
        <f>G1-G17</f>
        <v>257185165</v>
      </c>
    </row>
    <row r="2" spans="1:22" x14ac:dyDescent="0.25">
      <c r="F2" s="1">
        <v>3903854</v>
      </c>
      <c r="G2" s="3">
        <f>F2/160</f>
        <v>24399.087500000001</v>
      </c>
    </row>
    <row r="3" spans="1:22" x14ac:dyDescent="0.25">
      <c r="G3" s="3">
        <f>G2*120</f>
        <v>2927890.5</v>
      </c>
    </row>
    <row r="6" spans="1:22" ht="33.75" x14ac:dyDescent="0.25">
      <c r="A6" s="5" t="s">
        <v>3</v>
      </c>
      <c r="B6" s="5" t="s">
        <v>39</v>
      </c>
      <c r="C6" s="5" t="s">
        <v>4</v>
      </c>
      <c r="D6" s="5"/>
      <c r="E6" s="5" t="s">
        <v>1</v>
      </c>
      <c r="F6" s="5" t="s">
        <v>2</v>
      </c>
      <c r="G6" s="5" t="s">
        <v>5</v>
      </c>
      <c r="H6" s="5" t="s">
        <v>50</v>
      </c>
      <c r="I6" s="5" t="s">
        <v>7</v>
      </c>
      <c r="J6" s="5" t="s">
        <v>8</v>
      </c>
      <c r="K6" s="15" t="s">
        <v>10</v>
      </c>
      <c r="L6" s="13" t="s">
        <v>19</v>
      </c>
      <c r="M6" s="11" t="s">
        <v>11</v>
      </c>
      <c r="N6" s="14" t="s">
        <v>12</v>
      </c>
      <c r="O6" s="13" t="s">
        <v>13</v>
      </c>
      <c r="P6" s="11" t="s">
        <v>14</v>
      </c>
      <c r="Q6" s="13" t="s">
        <v>15</v>
      </c>
      <c r="R6" s="13" t="s">
        <v>16</v>
      </c>
      <c r="S6" s="13" t="s">
        <v>17</v>
      </c>
      <c r="T6" s="13" t="s">
        <v>18</v>
      </c>
      <c r="U6" s="12" t="s">
        <v>9</v>
      </c>
      <c r="V6" s="40" t="s">
        <v>37</v>
      </c>
    </row>
    <row r="7" spans="1:22" x14ac:dyDescent="0.25">
      <c r="A7" s="6">
        <v>1</v>
      </c>
      <c r="B7" s="42" t="s">
        <v>40</v>
      </c>
      <c r="C7" s="7" t="s">
        <v>20</v>
      </c>
      <c r="D7" s="7" t="s">
        <v>21</v>
      </c>
      <c r="E7" s="8">
        <v>2928000</v>
      </c>
      <c r="F7" s="6">
        <v>3</v>
      </c>
      <c r="G7" s="9">
        <f>E7*F7</f>
        <v>8784000</v>
      </c>
      <c r="H7" s="6">
        <v>120</v>
      </c>
      <c r="I7" s="6">
        <f>F7*H7</f>
        <v>360</v>
      </c>
      <c r="J7" s="6">
        <f>(I7/40)*25</f>
        <v>225</v>
      </c>
      <c r="K7" s="6"/>
      <c r="L7" s="6"/>
      <c r="M7" s="6">
        <v>80</v>
      </c>
      <c r="N7" s="6">
        <v>16</v>
      </c>
      <c r="O7" s="6"/>
      <c r="P7" s="6">
        <v>50</v>
      </c>
      <c r="Q7" s="6">
        <v>50</v>
      </c>
      <c r="R7" s="6">
        <v>29</v>
      </c>
      <c r="S7" s="6"/>
      <c r="T7" s="6"/>
      <c r="U7" s="7">
        <f t="shared" ref="U7:U13" si="0">SUM(K7:T7)</f>
        <v>225</v>
      </c>
      <c r="V7" s="70" t="s">
        <v>38</v>
      </c>
    </row>
    <row r="8" spans="1:22" x14ac:dyDescent="0.25">
      <c r="A8" s="6">
        <v>2</v>
      </c>
      <c r="B8" s="42" t="s">
        <v>41</v>
      </c>
      <c r="C8" s="7" t="s">
        <v>22</v>
      </c>
      <c r="D8" s="7" t="s">
        <v>23</v>
      </c>
      <c r="E8" s="31">
        <v>3903854</v>
      </c>
      <c r="F8" s="29">
        <v>3</v>
      </c>
      <c r="G8" s="30">
        <f t="shared" ref="G8:G10" si="1">E8*F8</f>
        <v>11711562</v>
      </c>
      <c r="H8" s="6">
        <v>120</v>
      </c>
      <c r="I8" s="6">
        <f t="shared" ref="I8:I13" si="2">F8*H8</f>
        <v>360</v>
      </c>
      <c r="J8" s="6">
        <f t="shared" ref="J8:J13" si="3">(I8/40)*25</f>
        <v>225</v>
      </c>
      <c r="K8" s="6"/>
      <c r="L8" s="6">
        <v>32</v>
      </c>
      <c r="M8" s="6"/>
      <c r="N8" s="6"/>
      <c r="O8" s="6"/>
      <c r="P8" s="6">
        <v>163</v>
      </c>
      <c r="Q8" s="6"/>
      <c r="R8" s="6"/>
      <c r="S8" s="6">
        <v>30</v>
      </c>
      <c r="T8" s="6"/>
      <c r="U8" s="7">
        <f t="shared" si="0"/>
        <v>225</v>
      </c>
      <c r="V8" s="70"/>
    </row>
    <row r="9" spans="1:22" x14ac:dyDescent="0.25">
      <c r="A9" s="6">
        <v>3</v>
      </c>
      <c r="B9" s="42" t="s">
        <v>42</v>
      </c>
      <c r="C9" s="7" t="s">
        <v>24</v>
      </c>
      <c r="D9" s="7" t="s">
        <v>25</v>
      </c>
      <c r="E9" s="8">
        <v>2928000</v>
      </c>
      <c r="F9" s="6">
        <v>3</v>
      </c>
      <c r="G9" s="9">
        <f t="shared" si="1"/>
        <v>8784000</v>
      </c>
      <c r="H9" s="6">
        <v>120</v>
      </c>
      <c r="I9" s="6">
        <f t="shared" si="2"/>
        <v>360</v>
      </c>
      <c r="J9" s="6">
        <f t="shared" si="3"/>
        <v>225</v>
      </c>
      <c r="K9" s="6"/>
      <c r="L9" s="6"/>
      <c r="M9" s="6">
        <v>225</v>
      </c>
      <c r="N9" s="6"/>
      <c r="O9" s="6"/>
      <c r="P9" s="6"/>
      <c r="Q9" s="6"/>
      <c r="R9" s="6"/>
      <c r="S9" s="6"/>
      <c r="T9" s="6"/>
      <c r="U9" s="7">
        <f t="shared" si="0"/>
        <v>225</v>
      </c>
      <c r="V9" s="70"/>
    </row>
    <row r="10" spans="1:22" x14ac:dyDescent="0.25">
      <c r="A10" s="6">
        <v>4</v>
      </c>
      <c r="B10" s="42" t="s">
        <v>43</v>
      </c>
      <c r="C10" s="7" t="s">
        <v>26</v>
      </c>
      <c r="D10" s="7" t="s">
        <v>27</v>
      </c>
      <c r="E10" s="8">
        <v>2928000</v>
      </c>
      <c r="F10" s="6">
        <v>3</v>
      </c>
      <c r="G10" s="9">
        <f t="shared" si="1"/>
        <v>8784000</v>
      </c>
      <c r="H10" s="6">
        <v>120</v>
      </c>
      <c r="I10" s="6">
        <f t="shared" si="2"/>
        <v>360</v>
      </c>
      <c r="J10" s="6">
        <f t="shared" si="3"/>
        <v>225</v>
      </c>
      <c r="K10" s="6"/>
      <c r="L10" s="6"/>
      <c r="M10" s="6"/>
      <c r="N10" s="6"/>
      <c r="O10" s="6"/>
      <c r="P10" s="6">
        <v>75</v>
      </c>
      <c r="Q10" s="6">
        <v>100</v>
      </c>
      <c r="R10" s="6">
        <v>50</v>
      </c>
      <c r="S10" s="6"/>
      <c r="T10" s="6"/>
      <c r="U10" s="7">
        <f t="shared" si="0"/>
        <v>225</v>
      </c>
      <c r="V10" s="70"/>
    </row>
    <row r="11" spans="1:22" x14ac:dyDescent="0.25">
      <c r="A11" s="6">
        <v>6</v>
      </c>
      <c r="B11" s="42" t="s">
        <v>44</v>
      </c>
      <c r="C11" s="7" t="s">
        <v>28</v>
      </c>
      <c r="D11" s="7" t="s">
        <v>29</v>
      </c>
      <c r="E11" s="8">
        <v>2928000</v>
      </c>
      <c r="F11" s="6" t="s">
        <v>35</v>
      </c>
      <c r="G11" s="9">
        <f>E11/30*24</f>
        <v>2342400</v>
      </c>
      <c r="H11" s="6">
        <v>120</v>
      </c>
      <c r="I11" s="6">
        <v>120</v>
      </c>
      <c r="J11" s="6">
        <f t="shared" si="3"/>
        <v>75</v>
      </c>
      <c r="K11" s="6"/>
      <c r="L11" s="6"/>
      <c r="M11" s="6">
        <v>75</v>
      </c>
      <c r="N11" s="6"/>
      <c r="O11" s="6"/>
      <c r="P11" s="6"/>
      <c r="Q11" s="6"/>
      <c r="R11" s="6"/>
      <c r="S11" s="6"/>
      <c r="T11" s="6"/>
      <c r="U11" s="7">
        <f t="shared" si="0"/>
        <v>75</v>
      </c>
      <c r="V11" s="70"/>
    </row>
    <row r="12" spans="1:22" x14ac:dyDescent="0.25">
      <c r="A12" s="6">
        <v>8</v>
      </c>
      <c r="B12" s="42" t="s">
        <v>45</v>
      </c>
      <c r="C12" s="7" t="s">
        <v>30</v>
      </c>
      <c r="D12" s="7" t="s">
        <v>31</v>
      </c>
      <c r="E12" s="28">
        <f>E8</f>
        <v>3903854</v>
      </c>
      <c r="F12" s="29">
        <v>3</v>
      </c>
      <c r="G12" s="30">
        <f>E12*F12</f>
        <v>11711562</v>
      </c>
      <c r="H12" s="6">
        <v>120</v>
      </c>
      <c r="I12" s="6">
        <f t="shared" si="2"/>
        <v>360</v>
      </c>
      <c r="J12" s="6">
        <f t="shared" si="3"/>
        <v>225</v>
      </c>
      <c r="K12" s="6"/>
      <c r="L12" s="6"/>
      <c r="M12" s="6">
        <v>50</v>
      </c>
      <c r="N12" s="6"/>
      <c r="O12" s="6"/>
      <c r="P12" s="6">
        <v>50</v>
      </c>
      <c r="Q12" s="6">
        <v>50</v>
      </c>
      <c r="R12" s="6">
        <v>75</v>
      </c>
      <c r="S12" s="6"/>
      <c r="T12" s="6"/>
      <c r="U12" s="7">
        <f t="shared" si="0"/>
        <v>225</v>
      </c>
      <c r="V12" s="70"/>
    </row>
    <row r="13" spans="1:22" x14ac:dyDescent="0.25">
      <c r="A13" s="6">
        <v>9</v>
      </c>
      <c r="B13" s="42" t="s">
        <v>46</v>
      </c>
      <c r="C13" s="7" t="s">
        <v>32</v>
      </c>
      <c r="D13" s="7" t="s">
        <v>33</v>
      </c>
      <c r="E13" s="28">
        <v>3903854</v>
      </c>
      <c r="F13" s="29">
        <v>3</v>
      </c>
      <c r="G13" s="30">
        <f t="shared" ref="G13" si="4">E13*F13</f>
        <v>11711562</v>
      </c>
      <c r="H13" s="6">
        <v>120</v>
      </c>
      <c r="I13" s="6">
        <f t="shared" si="2"/>
        <v>360</v>
      </c>
      <c r="J13" s="6">
        <f t="shared" si="3"/>
        <v>225</v>
      </c>
      <c r="K13" s="6"/>
      <c r="L13" s="6"/>
      <c r="M13" s="6">
        <v>50</v>
      </c>
      <c r="N13" s="6"/>
      <c r="O13" s="6"/>
      <c r="P13" s="6">
        <v>50</v>
      </c>
      <c r="Q13" s="6">
        <v>50</v>
      </c>
      <c r="R13" s="6">
        <v>75</v>
      </c>
      <c r="S13" s="6"/>
      <c r="T13" s="6"/>
      <c r="U13" s="7">
        <f t="shared" si="0"/>
        <v>225</v>
      </c>
      <c r="V13" s="70"/>
    </row>
    <row r="14" spans="1:22" x14ac:dyDescent="0.25">
      <c r="A14" s="42">
        <v>10</v>
      </c>
      <c r="B14" s="42" t="s">
        <v>49</v>
      </c>
      <c r="C14" s="7" t="s">
        <v>47</v>
      </c>
      <c r="D14" s="7" t="s">
        <v>48</v>
      </c>
      <c r="E14" s="28">
        <v>3903854</v>
      </c>
      <c r="F14" s="29">
        <v>18</v>
      </c>
      <c r="G14" s="19">
        <v>2342312</v>
      </c>
      <c r="H14" s="42">
        <v>160</v>
      </c>
      <c r="I14" s="42">
        <v>140</v>
      </c>
      <c r="J14" s="42">
        <v>35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7"/>
      <c r="V14" s="70"/>
    </row>
    <row r="15" spans="1:22" s="26" customFormat="1" x14ac:dyDescent="0.25">
      <c r="A15" s="23">
        <v>11</v>
      </c>
      <c r="B15" s="23"/>
      <c r="C15" s="21" t="s">
        <v>34</v>
      </c>
      <c r="D15" s="21"/>
      <c r="E15" s="24">
        <v>3903854</v>
      </c>
      <c r="F15" s="23">
        <v>3</v>
      </c>
      <c r="G15" s="25">
        <f t="shared" ref="G15" si="5">E15*F15</f>
        <v>11711562</v>
      </c>
      <c r="H15" s="23">
        <v>160</v>
      </c>
      <c r="I15" s="23">
        <f t="shared" ref="I15" si="6">F15*H15</f>
        <v>480</v>
      </c>
      <c r="J15" s="23">
        <f t="shared" ref="J15" si="7">(I15/40)*25</f>
        <v>300</v>
      </c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1"/>
      <c r="V15" s="70"/>
    </row>
    <row r="16" spans="1:22" x14ac:dyDescent="0.25">
      <c r="A16" s="7"/>
      <c r="B16" s="7"/>
      <c r="C16" s="27"/>
      <c r="D16" s="27"/>
      <c r="E16" s="22"/>
      <c r="F16" s="6"/>
      <c r="G16" s="9"/>
      <c r="H16" s="7"/>
      <c r="I16" s="7"/>
      <c r="J16" s="7"/>
      <c r="K16" s="6">
        <f t="shared" ref="K16:U16" si="8">SUM(K7:K13)</f>
        <v>0</v>
      </c>
      <c r="L16" s="6">
        <f t="shared" si="8"/>
        <v>32</v>
      </c>
      <c r="M16" s="6">
        <f t="shared" si="8"/>
        <v>480</v>
      </c>
      <c r="N16" s="6">
        <f t="shared" si="8"/>
        <v>16</v>
      </c>
      <c r="O16" s="6">
        <f t="shared" si="8"/>
        <v>0</v>
      </c>
      <c r="P16" s="6">
        <f t="shared" si="8"/>
        <v>388</v>
      </c>
      <c r="Q16" s="6">
        <f t="shared" si="8"/>
        <v>250</v>
      </c>
      <c r="R16" s="6">
        <f t="shared" si="8"/>
        <v>229</v>
      </c>
      <c r="S16" s="6">
        <f t="shared" si="8"/>
        <v>30</v>
      </c>
      <c r="T16" s="6">
        <f t="shared" si="8"/>
        <v>0</v>
      </c>
      <c r="U16" s="6">
        <f t="shared" si="8"/>
        <v>1425</v>
      </c>
      <c r="V16" s="71"/>
    </row>
    <row r="17" spans="1:21" x14ac:dyDescent="0.25">
      <c r="A17" s="7"/>
      <c r="B17" s="7"/>
      <c r="C17" s="7"/>
      <c r="D17" s="7"/>
      <c r="E17" s="5" t="s">
        <v>9</v>
      </c>
      <c r="F17" s="17">
        <f>SUM(F7:F16)</f>
        <v>39</v>
      </c>
      <c r="G17" s="10">
        <f>SUM(G7:G16)</f>
        <v>77882960</v>
      </c>
      <c r="H17" s="10">
        <f>SUM(H7:H16)</f>
        <v>1160</v>
      </c>
      <c r="I17" s="10">
        <f>SUM(I7:I16)</f>
        <v>2900</v>
      </c>
      <c r="J17" s="10">
        <f>SUM(J7:J16)</f>
        <v>1760</v>
      </c>
      <c r="K17" s="16">
        <v>30</v>
      </c>
      <c r="L17" s="16">
        <v>32</v>
      </c>
      <c r="M17" s="16">
        <v>2023</v>
      </c>
      <c r="N17" s="16">
        <v>16</v>
      </c>
      <c r="O17" s="16">
        <v>5</v>
      </c>
      <c r="P17" s="16">
        <f>SUM(K17:O17)</f>
        <v>2106</v>
      </c>
      <c r="Q17" s="16">
        <v>678</v>
      </c>
      <c r="R17" s="16">
        <v>856</v>
      </c>
      <c r="S17" s="16">
        <v>30</v>
      </c>
      <c r="T17" s="16">
        <v>43</v>
      </c>
      <c r="U17">
        <f>SUM(K17:T17)</f>
        <v>5819</v>
      </c>
    </row>
    <row r="19" spans="1:21" x14ac:dyDescent="0.25">
      <c r="A19" s="45"/>
      <c r="B19" s="45"/>
      <c r="C19" s="45"/>
    </row>
  </sheetData>
  <mergeCells count="1">
    <mergeCell ref="V7:V1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TITULADA</vt:lpstr>
      <vt:lpstr>complementaria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Funcionario</cp:lastModifiedBy>
  <dcterms:created xsi:type="dcterms:W3CDTF">2021-08-18T18:35:35Z</dcterms:created>
  <dcterms:modified xsi:type="dcterms:W3CDTF">2022-09-05T16:16:01Z</dcterms:modified>
</cp:coreProperties>
</file>