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Escritorio\CENTRALES DE BENEFICIO ANIMAL\"/>
    </mc:Choice>
  </mc:AlternateContent>
  <bookViews>
    <workbookView xWindow="0" yWindow="0" windowWidth="28800" windowHeight="13635" activeTab="2"/>
  </bookViews>
  <sheets>
    <sheet name="INVENTARIO" sheetId="1" r:id="rId1"/>
    <sheet name="ANALISIS Y VALORACIÓN" sheetId="2" r:id="rId2"/>
    <sheet name="Hoja1" sheetId="3" r:id="rId3"/>
  </sheets>
  <externalReferences>
    <externalReference r:id="rId4"/>
  </externalReferences>
  <definedNames>
    <definedName name="CONTROLES">'[1]LISTAS (2)'!$H$9:$H$12</definedName>
    <definedName name="Riesgo">'[1]LISTAS (2)'!$N$2:$N$37</definedName>
    <definedName name="_xlnm.Print_Titles" localSheetId="1">'ANALISIS Y VALORACIÓN'!$1:$7</definedName>
    <definedName name="tratamiento">'[1]LISTAS (2)'!$I$16:$I$19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 i="3" l="1"/>
  <c r="A3" i="3"/>
  <c r="C2" i="3"/>
  <c r="C1" i="3"/>
  <c r="C3" i="2"/>
  <c r="A5" i="2" l="1"/>
  <c r="S23" i="3"/>
  <c r="R23" i="3" s="1"/>
  <c r="T23" i="3" s="1"/>
  <c r="Q23" i="3"/>
  <c r="O23" i="3"/>
  <c r="M23" i="3"/>
  <c r="H23" i="3"/>
  <c r="G23" i="3" s="1"/>
  <c r="I23" i="3" s="1"/>
  <c r="J23" i="3" s="1"/>
  <c r="F23" i="3"/>
  <c r="D23" i="3"/>
  <c r="B23" i="3"/>
  <c r="S22" i="3"/>
  <c r="R22" i="3" s="1"/>
  <c r="T22" i="3" s="1"/>
  <c r="Q22" i="3"/>
  <c r="O22" i="3"/>
  <c r="M22" i="3"/>
  <c r="H22" i="3"/>
  <c r="G22" i="3" s="1"/>
  <c r="I22" i="3" s="1"/>
  <c r="J22" i="3" s="1"/>
  <c r="F22" i="3"/>
  <c r="D22" i="3"/>
  <c r="B22" i="3"/>
  <c r="S21" i="3"/>
  <c r="R21" i="3" s="1"/>
  <c r="T21" i="3" s="1"/>
  <c r="Q21" i="3"/>
  <c r="O21" i="3"/>
  <c r="M21" i="3"/>
  <c r="H21" i="3"/>
  <c r="G21" i="3" s="1"/>
  <c r="I21" i="3" s="1"/>
  <c r="J21" i="3" s="1"/>
  <c r="F21" i="3"/>
  <c r="D21" i="3"/>
  <c r="B21" i="3"/>
  <c r="S20" i="3"/>
  <c r="R20" i="3" s="1"/>
  <c r="T20" i="3" s="1"/>
  <c r="Q20" i="3"/>
  <c r="O20" i="3"/>
  <c r="M20" i="3"/>
  <c r="H20" i="3"/>
  <c r="G20" i="3" s="1"/>
  <c r="I20" i="3" s="1"/>
  <c r="J20" i="3" s="1"/>
  <c r="F20" i="3"/>
  <c r="D20" i="3"/>
  <c r="B20" i="3"/>
  <c r="S19" i="3"/>
  <c r="R19" i="3" s="1"/>
  <c r="T19" i="3" s="1"/>
  <c r="Q19" i="3"/>
  <c r="O19" i="3"/>
  <c r="M19" i="3"/>
  <c r="H19" i="3"/>
  <c r="G19" i="3" s="1"/>
  <c r="I19" i="3" s="1"/>
  <c r="J19" i="3" s="1"/>
  <c r="F19" i="3"/>
  <c r="D19" i="3"/>
  <c r="B19" i="3"/>
  <c r="S18" i="3"/>
  <c r="R18" i="3" s="1"/>
  <c r="T18" i="3" s="1"/>
  <c r="Q18" i="3"/>
  <c r="O18" i="3"/>
  <c r="M18" i="3"/>
  <c r="H18" i="3"/>
  <c r="G18" i="3" s="1"/>
  <c r="I18" i="3" s="1"/>
  <c r="J18" i="3" s="1"/>
  <c r="F18" i="3"/>
  <c r="D18" i="3"/>
  <c r="B18" i="3"/>
  <c r="S17" i="3"/>
  <c r="R17" i="3" s="1"/>
  <c r="T17" i="3" s="1"/>
  <c r="Q17" i="3"/>
  <c r="O17" i="3"/>
  <c r="M17" i="3"/>
  <c r="H17" i="3"/>
  <c r="G17" i="3"/>
  <c r="I17" i="3" s="1"/>
  <c r="J17" i="3" s="1"/>
  <c r="F17" i="3"/>
  <c r="D17" i="3"/>
  <c r="B17" i="3"/>
  <c r="S16" i="3"/>
  <c r="R16" i="3" s="1"/>
  <c r="T16" i="3" s="1"/>
  <c r="Q16" i="3"/>
  <c r="O16" i="3"/>
  <c r="M16" i="3"/>
  <c r="H16" i="3"/>
  <c r="G16" i="3" s="1"/>
  <c r="I16" i="3" s="1"/>
  <c r="J16" i="3" s="1"/>
  <c r="F16" i="3"/>
  <c r="D16" i="3"/>
  <c r="B16" i="3"/>
  <c r="S15" i="3"/>
  <c r="R15" i="3" s="1"/>
  <c r="T15" i="3" s="1"/>
  <c r="Q15" i="3"/>
  <c r="O15" i="3"/>
  <c r="M15" i="3"/>
  <c r="H15" i="3"/>
  <c r="G15" i="3" s="1"/>
  <c r="I15" i="3" s="1"/>
  <c r="J15" i="3" s="1"/>
  <c r="F15" i="3"/>
  <c r="D15" i="3"/>
  <c r="B15" i="3"/>
  <c r="S14" i="3"/>
  <c r="R14" i="3" s="1"/>
  <c r="T14" i="3" s="1"/>
  <c r="Q14" i="3"/>
  <c r="O14" i="3"/>
  <c r="M14" i="3"/>
  <c r="H14" i="3"/>
  <c r="G14" i="3" s="1"/>
  <c r="I14" i="3" s="1"/>
  <c r="J14" i="3" s="1"/>
  <c r="F14" i="3"/>
  <c r="D14" i="3"/>
  <c r="B14" i="3"/>
  <c r="S13" i="3"/>
  <c r="R13" i="3" s="1"/>
  <c r="T13" i="3" s="1"/>
  <c r="Q13" i="3"/>
  <c r="O13" i="3"/>
  <c r="M13" i="3"/>
  <c r="H13" i="3"/>
  <c r="G13" i="3" s="1"/>
  <c r="I13" i="3" s="1"/>
  <c r="J13" i="3" s="1"/>
  <c r="F13" i="3"/>
  <c r="D13" i="3"/>
  <c r="B13" i="3"/>
  <c r="S12" i="3"/>
  <c r="R12" i="3" s="1"/>
  <c r="T12" i="3" s="1"/>
  <c r="Q12" i="3"/>
  <c r="O12" i="3"/>
  <c r="M12" i="3"/>
  <c r="H12" i="3"/>
  <c r="G12" i="3" s="1"/>
  <c r="I12" i="3" s="1"/>
  <c r="J12" i="3" s="1"/>
  <c r="F12" i="3"/>
  <c r="D12" i="3"/>
  <c r="B12" i="3"/>
  <c r="S11" i="3"/>
  <c r="R11" i="3" s="1"/>
  <c r="T11" i="3" s="1"/>
  <c r="Q11" i="3"/>
  <c r="O11" i="3"/>
  <c r="M11" i="3"/>
  <c r="H11" i="3"/>
  <c r="G11" i="3" s="1"/>
  <c r="I11" i="3" s="1"/>
  <c r="J11" i="3" s="1"/>
  <c r="F11" i="3"/>
  <c r="D11" i="3"/>
  <c r="B11" i="3"/>
  <c r="S10" i="3"/>
  <c r="R10" i="3" s="1"/>
  <c r="T10" i="3" s="1"/>
  <c r="Q10" i="3"/>
  <c r="O10" i="3"/>
  <c r="M10" i="3"/>
  <c r="H10" i="3"/>
  <c r="G10" i="3" s="1"/>
  <c r="I10" i="3" s="1"/>
  <c r="J10" i="3" s="1"/>
  <c r="F10" i="3"/>
  <c r="D10" i="3"/>
  <c r="B10" i="3"/>
  <c r="S9" i="3"/>
  <c r="R9" i="3" s="1"/>
  <c r="T9" i="3" s="1"/>
  <c r="Q9" i="3"/>
  <c r="O9" i="3"/>
  <c r="M9" i="3"/>
  <c r="H9" i="3"/>
  <c r="G9" i="3"/>
  <c r="I9" i="3" s="1"/>
  <c r="J9" i="3" s="1"/>
  <c r="F9" i="3"/>
  <c r="D9" i="3"/>
  <c r="B9" i="3"/>
  <c r="S8" i="3"/>
  <c r="R8" i="3" s="1"/>
  <c r="T8" i="3" s="1"/>
  <c r="Q8" i="3"/>
  <c r="O8" i="3"/>
  <c r="M8" i="3"/>
  <c r="H8" i="3"/>
  <c r="G8" i="3" s="1"/>
  <c r="I8" i="3" s="1"/>
  <c r="J8" i="3" s="1"/>
  <c r="F8" i="3"/>
  <c r="D8" i="3"/>
  <c r="B8" i="3"/>
  <c r="S7" i="3"/>
  <c r="R7" i="3" s="1"/>
  <c r="T7" i="3" s="1"/>
  <c r="Q7" i="3"/>
  <c r="O7" i="3"/>
  <c r="M7" i="3"/>
  <c r="H7" i="3"/>
  <c r="G7" i="3" s="1"/>
  <c r="I7" i="3" s="1"/>
  <c r="J7" i="3" s="1"/>
  <c r="F7" i="3"/>
  <c r="D7" i="3"/>
  <c r="B7" i="3"/>
  <c r="S6" i="3"/>
  <c r="R6" i="3" s="1"/>
  <c r="T6" i="3" s="1"/>
  <c r="Q6" i="3"/>
  <c r="O6" i="3"/>
  <c r="M6" i="3"/>
  <c r="H6" i="3"/>
  <c r="G6" i="3" s="1"/>
  <c r="I6" i="3" s="1"/>
  <c r="J6" i="3" s="1"/>
  <c r="F6" i="3"/>
  <c r="D6" i="3"/>
  <c r="B6" i="3"/>
  <c r="B25" i="2" l="1"/>
  <c r="S20" i="2" l="1"/>
  <c r="R20" i="2" s="1"/>
  <c r="T20" i="2" s="1"/>
  <c r="S8" i="2"/>
  <c r="R8" i="2" s="1"/>
  <c r="T8" i="2" s="1"/>
  <c r="S9" i="2"/>
  <c r="R9" i="2" s="1"/>
  <c r="T9" i="2" s="1"/>
  <c r="S21" i="2"/>
  <c r="R21" i="2" s="1"/>
  <c r="T21" i="2" s="1"/>
  <c r="S22" i="2"/>
  <c r="R22" i="2" s="1"/>
  <c r="T22" i="2" s="1"/>
  <c r="S23" i="2"/>
  <c r="R23" i="2" s="1"/>
  <c r="T23" i="2" s="1"/>
  <c r="S10" i="2"/>
  <c r="R10" i="2" s="1"/>
  <c r="T10" i="2" s="1"/>
  <c r="S24" i="2"/>
  <c r="R24" i="2" s="1"/>
  <c r="T24" i="2" s="1"/>
  <c r="S11" i="2"/>
  <c r="R11" i="2" s="1"/>
  <c r="T11" i="2" s="1"/>
  <c r="S25" i="2"/>
  <c r="R25" i="2" s="1"/>
  <c r="T25" i="2" s="1"/>
  <c r="S12" i="2"/>
  <c r="R12" i="2" s="1"/>
  <c r="T12" i="2" s="1"/>
  <c r="S13" i="2"/>
  <c r="R13" i="2" s="1"/>
  <c r="T13" i="2" s="1"/>
  <c r="S14" i="2"/>
  <c r="R14" i="2" s="1"/>
  <c r="T14" i="2" s="1"/>
  <c r="S15" i="2"/>
  <c r="R15" i="2" s="1"/>
  <c r="T15" i="2" s="1"/>
  <c r="S16" i="2"/>
  <c r="R16" i="2" s="1"/>
  <c r="T16" i="2" s="1"/>
  <c r="S17" i="2"/>
  <c r="R17" i="2" s="1"/>
  <c r="T17" i="2" s="1"/>
  <c r="S18" i="2"/>
  <c r="R18" i="2" s="1"/>
  <c r="T18" i="2" s="1"/>
  <c r="Q20" i="2"/>
  <c r="Q8" i="2"/>
  <c r="Q9" i="2"/>
  <c r="Q21" i="2"/>
  <c r="Q22" i="2"/>
  <c r="Q23" i="2"/>
  <c r="Q10" i="2"/>
  <c r="Q24" i="2"/>
  <c r="Q11" i="2"/>
  <c r="Q25" i="2"/>
  <c r="Q12" i="2"/>
  <c r="Q13" i="2"/>
  <c r="Q14" i="2"/>
  <c r="Q15" i="2"/>
  <c r="Q16" i="2"/>
  <c r="Q17" i="2"/>
  <c r="Q18" i="2"/>
  <c r="O20" i="2"/>
  <c r="O8" i="2"/>
  <c r="O9" i="2"/>
  <c r="O21" i="2"/>
  <c r="O22" i="2"/>
  <c r="O23" i="2"/>
  <c r="O10" i="2"/>
  <c r="O24" i="2"/>
  <c r="O11" i="2"/>
  <c r="O25" i="2"/>
  <c r="O12" i="2"/>
  <c r="O13" i="2"/>
  <c r="O14" i="2"/>
  <c r="O15" i="2"/>
  <c r="O16" i="2"/>
  <c r="O17" i="2"/>
  <c r="O18" i="2"/>
  <c r="M20" i="2"/>
  <c r="M8" i="2"/>
  <c r="M9" i="2"/>
  <c r="M21" i="2"/>
  <c r="M22" i="2"/>
  <c r="M23" i="2"/>
  <c r="M10" i="2"/>
  <c r="M24" i="2"/>
  <c r="M11" i="2"/>
  <c r="M25" i="2"/>
  <c r="M12" i="2"/>
  <c r="M13" i="2"/>
  <c r="M14" i="2"/>
  <c r="M15" i="2"/>
  <c r="M16" i="2"/>
  <c r="M17" i="2"/>
  <c r="M18" i="2"/>
  <c r="H20" i="2" l="1"/>
  <c r="G20" i="2" s="1"/>
  <c r="I20" i="2" s="1"/>
  <c r="J20" i="2" s="1"/>
  <c r="H8" i="2"/>
  <c r="G8" i="2" s="1"/>
  <c r="I8" i="2" s="1"/>
  <c r="J8" i="2" s="1"/>
  <c r="H9" i="2"/>
  <c r="G9" i="2" s="1"/>
  <c r="I9" i="2" s="1"/>
  <c r="J9" i="2" s="1"/>
  <c r="H21" i="2"/>
  <c r="G21" i="2" s="1"/>
  <c r="I21" i="2" s="1"/>
  <c r="J21" i="2" s="1"/>
  <c r="H22" i="2"/>
  <c r="G22" i="2" s="1"/>
  <c r="I22" i="2" s="1"/>
  <c r="J22" i="2" s="1"/>
  <c r="H23" i="2"/>
  <c r="G23" i="2" s="1"/>
  <c r="I23" i="2" s="1"/>
  <c r="J23" i="2" s="1"/>
  <c r="H10" i="2"/>
  <c r="G10" i="2" s="1"/>
  <c r="I10" i="2" s="1"/>
  <c r="J10" i="2" s="1"/>
  <c r="H24" i="2"/>
  <c r="G24" i="2" s="1"/>
  <c r="I24" i="2" s="1"/>
  <c r="J24" i="2" s="1"/>
  <c r="H11" i="2"/>
  <c r="G11" i="2" s="1"/>
  <c r="I11" i="2" s="1"/>
  <c r="J11" i="2" s="1"/>
  <c r="H25" i="2"/>
  <c r="G25" i="2" s="1"/>
  <c r="I25" i="2" s="1"/>
  <c r="J25" i="2" s="1"/>
  <c r="H12" i="2"/>
  <c r="G12" i="2" s="1"/>
  <c r="I12" i="2" s="1"/>
  <c r="J12" i="2" s="1"/>
  <c r="H13" i="2"/>
  <c r="G13" i="2" s="1"/>
  <c r="I13" i="2" s="1"/>
  <c r="J13" i="2" s="1"/>
  <c r="H14" i="2"/>
  <c r="G14" i="2" s="1"/>
  <c r="I14" i="2" s="1"/>
  <c r="J14" i="2" s="1"/>
  <c r="H15" i="2"/>
  <c r="G15" i="2" s="1"/>
  <c r="I15" i="2" s="1"/>
  <c r="J15" i="2" s="1"/>
  <c r="H16" i="2"/>
  <c r="G16" i="2" s="1"/>
  <c r="I16" i="2" s="1"/>
  <c r="J16" i="2" s="1"/>
  <c r="H17" i="2"/>
  <c r="G17" i="2" s="1"/>
  <c r="I17" i="2" s="1"/>
  <c r="J17" i="2" s="1"/>
  <c r="H18" i="2"/>
  <c r="G18" i="2" s="1"/>
  <c r="I18" i="2" s="1"/>
  <c r="J18" i="2" s="1"/>
  <c r="F12" i="2"/>
  <c r="F13" i="2"/>
  <c r="F14" i="2"/>
  <c r="F15" i="2"/>
  <c r="F16" i="2"/>
  <c r="F17" i="2"/>
  <c r="F18" i="2"/>
  <c r="F11" i="2"/>
  <c r="F10" i="2"/>
  <c r="F8" i="2"/>
  <c r="F9" i="2"/>
  <c r="D12" i="2"/>
  <c r="D13" i="2"/>
  <c r="D14" i="2"/>
  <c r="D15" i="2"/>
  <c r="D16" i="2"/>
  <c r="D17" i="2"/>
  <c r="D18" i="2"/>
  <c r="D11" i="2"/>
  <c r="D10" i="2"/>
  <c r="D9" i="2"/>
  <c r="D8" i="2"/>
  <c r="B14" i="2"/>
  <c r="B13" i="2"/>
  <c r="B12" i="2"/>
  <c r="B11" i="2"/>
  <c r="B24" i="2"/>
  <c r="B10" i="2"/>
  <c r="B23" i="2"/>
  <c r="B22" i="2"/>
  <c r="B21" i="2"/>
  <c r="B9" i="2"/>
  <c r="B8" i="2"/>
  <c r="B20" i="2"/>
  <c r="B19" i="2"/>
  <c r="B18" i="2"/>
  <c r="B17" i="2"/>
  <c r="B16" i="2"/>
  <c r="B15" i="2"/>
  <c r="F25" i="2" l="1"/>
  <c r="D25" i="2"/>
  <c r="F24" i="2"/>
  <c r="D24" i="2"/>
  <c r="F21" i="2"/>
  <c r="D21" i="2"/>
  <c r="F23" i="2"/>
  <c r="D23" i="2"/>
  <c r="F22" i="2"/>
  <c r="D22" i="2"/>
  <c r="F20" i="2"/>
  <c r="D20" i="2"/>
  <c r="S19" i="2"/>
  <c r="R19" i="2" s="1"/>
  <c r="T19" i="2" s="1"/>
  <c r="Q19" i="2"/>
  <c r="O19" i="2"/>
  <c r="M19" i="2"/>
  <c r="H19" i="2"/>
  <c r="G19" i="2" s="1"/>
  <c r="I19" i="2" s="1"/>
  <c r="J19" i="2" s="1"/>
  <c r="F19" i="2"/>
  <c r="D19" i="2"/>
  <c r="C5" i="2"/>
</calcChain>
</file>

<file path=xl/comments1.xml><?xml version="1.0" encoding="utf-8"?>
<comments xmlns="http://schemas.openxmlformats.org/spreadsheetml/2006/main">
  <authors>
    <author>elimarianu</author>
    <author>Windows Angelical</author>
  </authors>
  <commentList>
    <comment ref="A6" authorId="0" shapeId="0">
      <text>
        <r>
          <rPr>
            <b/>
            <sz val="11"/>
            <color indexed="81"/>
            <rFont val="Tahoma"/>
            <family val="2"/>
          </rPr>
          <t>Identificar los sucesos o eventos que pueden afectar las áreas de impacto por cada fuente de riesgo, según el proceso a analizar.</t>
        </r>
      </text>
    </comment>
    <comment ref="D7" authorId="1" shapeId="0">
      <text>
        <r>
          <rPr>
            <b/>
            <sz val="8"/>
            <color indexed="81"/>
            <rFont val="Tahoma"/>
            <family val="2"/>
          </rPr>
          <t>: Infraestructura, equipos, materiales, Recursos económicos o  información, entre otros.</t>
        </r>
      </text>
    </comment>
    <comment ref="E7" authorId="1" shapeId="0">
      <text>
        <r>
          <rPr>
            <b/>
            <sz val="8"/>
            <color indexed="81"/>
            <rFont val="Tahoma"/>
            <family val="2"/>
          </rPr>
          <t xml:space="preserve">Actividades a desarrollarse, cumplimiento de objetivos o resultados de los mismos, en general desempeño de la organización. </t>
        </r>
      </text>
    </comment>
    <comment ref="F7" authorId="1" shapeId="0">
      <text>
        <r>
          <rPr>
            <b/>
            <sz val="8"/>
            <color indexed="81"/>
            <rFont val="Tahoma"/>
            <family val="2"/>
          </rPr>
          <t>Administrativos, Contratistas.
Operarios</t>
        </r>
      </text>
    </comment>
    <comment ref="I7" authorId="1" shapeId="0">
      <text>
        <r>
          <rPr>
            <b/>
            <sz val="8"/>
            <color indexed="81"/>
            <rFont val="Tahoma"/>
            <family val="2"/>
          </rPr>
          <t xml:space="preserve"> Clientes, entes de control, comunidad en general</t>
        </r>
      </text>
    </comment>
    <comment ref="B8" authorId="1" shapeId="0">
      <text>
        <r>
          <rPr>
            <b/>
            <sz val="8"/>
            <color indexed="81"/>
            <rFont val="Tahoma"/>
            <family val="2"/>
          </rPr>
          <t>Son factores o situaciones externas a la entidad que pueden generar riesgos que afecten el cumplimiento de sus objetivos, por ejemplo: Nueva o modificación de la normatividad, Cambios de las necesidades del medio, Circunstancias Económicas, Sociales y Políticas o cambios en estas, Eventos o desastres naturales, Actualización o cambios tecnológicos, Actuaciones de terceros externos a la entidad (incluye estudiantes y usuarios de los servicios)</t>
        </r>
      </text>
    </comment>
    <comment ref="B11" authorId="1" shapeId="0">
      <text>
        <r>
          <rPr>
            <b/>
            <sz val="8"/>
            <color indexed="81"/>
            <rFont val="Tahoma"/>
            <family val="2"/>
          </rPr>
          <t>Claridad y suficiencia de los planes definidos en la entidad, Actividades y controles establecidos e implementados en la entidad, Actividades individuales realizadas por Personal Administrativo, Docente o por Prestación de Servicios vinculado con la entidad, Complejidad de las operaciones, procesos o procedimientos realizados, Tecnología utilizada, generación o cambios en las Normas internas</t>
        </r>
      </text>
    </comment>
  </commentList>
</comments>
</file>

<file path=xl/comments2.xml><?xml version="1.0" encoding="utf-8"?>
<comments xmlns="http://schemas.openxmlformats.org/spreadsheetml/2006/main">
  <authors>
    <author>elimarianu</author>
    <author>WINDOWS-XP</author>
  </authors>
  <commentList>
    <comment ref="D7" authorId="0" shapeId="0">
      <text>
        <r>
          <rPr>
            <b/>
            <sz val="9"/>
            <color indexed="81"/>
            <rFont val="Tahoma"/>
            <family val="2"/>
          </rPr>
          <t>1 Baja
2 Media
3 Alta</t>
        </r>
      </text>
    </comment>
    <comment ref="F7" authorId="0" shapeId="0">
      <text>
        <r>
          <rPr>
            <b/>
            <sz val="9"/>
            <color indexed="81"/>
            <rFont val="Tahoma"/>
            <family val="2"/>
          </rPr>
          <t>5 Leve
10 Moderada
20 Catratrofico</t>
        </r>
      </text>
    </comment>
    <comment ref="K7" authorId="1" shapeId="0">
      <text>
        <r>
          <rPr>
            <b/>
            <sz val="8"/>
            <color indexed="81"/>
            <rFont val="Tahoma"/>
            <family val="2"/>
          </rPr>
          <t xml:space="preserve">VALORACIÓN CONTROLES: </t>
        </r>
        <r>
          <rPr>
            <sz val="8"/>
            <color indexed="81"/>
            <rFont val="Tahoma"/>
            <family val="2"/>
          </rPr>
          <t xml:space="preserve">
*No existen Controles 
*Los Controles existentes no son efectivos 
*Los Controles existentes son efectivos pero no están documentados 
*Los Controles existentes son efectivos y están documentados 
</t>
        </r>
      </text>
    </comment>
    <comment ref="O7" authorId="0" shapeId="0">
      <text>
        <r>
          <rPr>
            <b/>
            <sz val="9"/>
            <color indexed="81"/>
            <rFont val="Tahoma"/>
            <family val="2"/>
          </rPr>
          <t xml:space="preserve">1 Baja
2 Media
3 Alta
</t>
        </r>
      </text>
    </comment>
    <comment ref="Q7" authorId="0" shapeId="0">
      <text>
        <r>
          <rPr>
            <b/>
            <sz val="9"/>
            <color indexed="81"/>
            <rFont val="Tahoma"/>
            <family val="2"/>
          </rPr>
          <t>5 Leve
10 Moderada
20 Catratrofico</t>
        </r>
      </text>
    </comment>
  </commentList>
</comments>
</file>

<file path=xl/comments3.xml><?xml version="1.0" encoding="utf-8"?>
<comments xmlns="http://schemas.openxmlformats.org/spreadsheetml/2006/main">
  <authors>
    <author>elimarianu</author>
    <author>WINDOWS-XP</author>
  </authors>
  <commentList>
    <comment ref="D5" authorId="0" shapeId="0">
      <text>
        <r>
          <rPr>
            <b/>
            <sz val="9"/>
            <color indexed="81"/>
            <rFont val="Tahoma"/>
            <family val="2"/>
          </rPr>
          <t>1 Baja
2 Media
3 Alta</t>
        </r>
      </text>
    </comment>
    <comment ref="F5" authorId="0" shapeId="0">
      <text>
        <r>
          <rPr>
            <b/>
            <sz val="9"/>
            <color indexed="81"/>
            <rFont val="Tahoma"/>
            <family val="2"/>
          </rPr>
          <t>5 Leve
10 Moderada
20 Catratrofico</t>
        </r>
      </text>
    </comment>
    <comment ref="K5" authorId="1" shapeId="0">
      <text>
        <r>
          <rPr>
            <b/>
            <sz val="8"/>
            <color indexed="81"/>
            <rFont val="Tahoma"/>
            <family val="2"/>
          </rPr>
          <t xml:space="preserve">VALORACIÓN CONTROLES: </t>
        </r>
        <r>
          <rPr>
            <sz val="8"/>
            <color indexed="81"/>
            <rFont val="Tahoma"/>
            <family val="2"/>
          </rPr>
          <t xml:space="preserve">
*No existen Controles 
*Los Controles existentes no son efectivos 
*Los Controles existentes son efectivos pero no están documentados 
*Los Controles existentes son efectivos y están documentados 
</t>
        </r>
      </text>
    </comment>
    <comment ref="O5" authorId="0" shapeId="0">
      <text>
        <r>
          <rPr>
            <b/>
            <sz val="9"/>
            <color indexed="81"/>
            <rFont val="Tahoma"/>
            <family val="2"/>
          </rPr>
          <t xml:space="preserve">1 Baja
2 Media
3 Alta
</t>
        </r>
      </text>
    </comment>
    <comment ref="Q5" authorId="0" shapeId="0">
      <text>
        <r>
          <rPr>
            <b/>
            <sz val="9"/>
            <color indexed="81"/>
            <rFont val="Tahoma"/>
            <family val="2"/>
          </rPr>
          <t>5 Leve
10 Moderada
20 Catratrofico</t>
        </r>
      </text>
    </comment>
  </commentList>
</comments>
</file>

<file path=xl/sharedStrings.xml><?xml version="1.0" encoding="utf-8"?>
<sst xmlns="http://schemas.openxmlformats.org/spreadsheetml/2006/main" count="293" uniqueCount="118">
  <si>
    <t>INVENTARIO DE RIESGO</t>
  </si>
  <si>
    <t>PROYECTO</t>
  </si>
  <si>
    <t>LOCALIZACIÓN</t>
  </si>
  <si>
    <t>OBJETIVO DE LA MATRIZ DE RIESGOS</t>
  </si>
  <si>
    <t>Apoyar el cumplimiento de los objetivos del proyecto y controlar su ejecución</t>
  </si>
  <si>
    <t>2. ÁREAS DE IMPACTO</t>
  </si>
  <si>
    <t>2.1 RECURSOS DE LA ENTIDAD</t>
  </si>
  <si>
    <t>2.2 PROCESOS Y PROCEDIMIENTOS</t>
  </si>
  <si>
    <t>2.3 PERSONAL DE LA ENTIDAD</t>
  </si>
  <si>
    <t>DESEMPEÑO DE LA ORGANIZACIÓN</t>
  </si>
  <si>
    <t>AMBIENTE</t>
  </si>
  <si>
    <t>2.4 USUARIOS / PARTES INTERESADAS</t>
  </si>
  <si>
    <t>1. FUENTES DE RIESGO</t>
  </si>
  <si>
    <t>1.1 EXTERNAS</t>
  </si>
  <si>
    <t>Requisitos: Nueva o modificación de la normatividad / Cambios de las necesidades del medio</t>
  </si>
  <si>
    <t xml:space="preserve">No  ejecución de los proyectos por desconocimiento de la normatividad vigente </t>
  </si>
  <si>
    <t>Circunstancias Económicas, Políticas y Sociales / Eventos naturales</t>
  </si>
  <si>
    <t>Incremento en el presuesto de obra</t>
  </si>
  <si>
    <t xml:space="preserve">La construcción se ve afectada por eventos extraordinarios y condiciones climáticas adversas </t>
  </si>
  <si>
    <t>Inconformidades de la comunidad adyacente a la ubicación del proyecto</t>
  </si>
  <si>
    <t>Actuaciones de terceros</t>
  </si>
  <si>
    <t>Retrasos en la obra por debilidades en los procesos de supervisión e interventoría</t>
  </si>
  <si>
    <t>1.2 INTERNAS</t>
  </si>
  <si>
    <t>Claridad y suficiencia de los planes institucionales / Normatividad interna</t>
  </si>
  <si>
    <t>Demora en la autorización y expedición de permisos</t>
  </si>
  <si>
    <t>Generación de un clima de desconfianza frente a la actuación del funcionarios</t>
  </si>
  <si>
    <t xml:space="preserve">Incumplimiento de los entregables del proyecto </t>
  </si>
  <si>
    <t>Actuaciones individuales</t>
  </si>
  <si>
    <t xml:space="preserve">Complejidad de los  controles institucionales / Complejidad de los procedimientos </t>
  </si>
  <si>
    <t>Desorganización del flujo vehicular</t>
  </si>
  <si>
    <t>Accidentes de Trabajo</t>
  </si>
  <si>
    <t>ANÁLISIS Y EVALUACIÓN DEL RIESGO</t>
  </si>
  <si>
    <t>LOCALIZACIÖN</t>
  </si>
  <si>
    <t>ID</t>
  </si>
  <si>
    <t>RIESGO (EVENTO)</t>
  </si>
  <si>
    <t>1. CALIFICACIÓN DEL RIESGO</t>
  </si>
  <si>
    <t>ER</t>
  </si>
  <si>
    <t>2. EVALUACIÓN DEL RIESGO
(NP * NI)</t>
  </si>
  <si>
    <t>3. ANÁLISIS DEL RIESGO</t>
  </si>
  <si>
    <t>4. CONTROLES EXISTENTES</t>
  </si>
  <si>
    <t>5. VALORACIÓN DEL RIESGO</t>
  </si>
  <si>
    <t>5.3. EVACUACIÓN FINAL DEL RIESGO
(NP * NI)</t>
  </si>
  <si>
    <t>6. TRATAMIENTO DE LOS RIESGOS</t>
  </si>
  <si>
    <t>NP</t>
  </si>
  <si>
    <t>1.1  NIVEL DE PROBABILIDAD (1-3)</t>
  </si>
  <si>
    <t>NI</t>
  </si>
  <si>
    <t>4.1 CRITERIOS DEL CONTROL</t>
  </si>
  <si>
    <t>4. 2 DESCRIPCIÓN DEL CONTROL</t>
  </si>
  <si>
    <t>4.3 VALORACIÓN DEL CONTROL</t>
  </si>
  <si>
    <t>5.1  NIVEL DE PROBABILIDAD (1-3)</t>
  </si>
  <si>
    <t>6.1 OPCIONES DE MANEJO</t>
  </si>
  <si>
    <t>6.2 ACCIONES</t>
  </si>
  <si>
    <t>6.3 RESPONSABLES</t>
  </si>
  <si>
    <t>Los Controles existentes son efectivos y están documentados</t>
  </si>
  <si>
    <t xml:space="preserve">Evitar </t>
  </si>
  <si>
    <t>Ejecutor, supervisor e interventor del proyecto</t>
  </si>
  <si>
    <t>Audiciencias públicas y rendición de cuentas</t>
  </si>
  <si>
    <t xml:space="preserve">Reducir </t>
  </si>
  <si>
    <t>Formulación Adecuada y objetiva del proyecto y sus alcances. Solicitudes oportunas de los ajustes  a los que haya lugar bajo la normativad vigente. Seguimiento a actividades por RPC . Evidencias de ejecución subidas al Gesproy</t>
  </si>
  <si>
    <t>Interventor y Contratista de obra</t>
  </si>
  <si>
    <t>Ejecutor, supervisor e interventor del proyecto, oficina jurídica de la entidad territorial</t>
  </si>
  <si>
    <t>Ejecutor, supervisor e interventor del proyecto, Entidad Territorial</t>
  </si>
  <si>
    <t>Entidad Territorial</t>
  </si>
  <si>
    <t>Reproceso en el cronograma de ejecución del proyecto</t>
  </si>
  <si>
    <t xml:space="preserve">Deficiencias y  materiales de baja calidad </t>
  </si>
  <si>
    <t>1.2 NIVEL DE IMPACTO 
(5-10-20)</t>
  </si>
  <si>
    <t>5.2 NIVEL DE IMPACTO 
(5-10-20)</t>
  </si>
  <si>
    <t>Actuaciones jurídicas en contra del proyecto</t>
  </si>
  <si>
    <t>Incumplimiento de los objetivos y metas del proyecto</t>
  </si>
  <si>
    <t>Planeación de la Ejecución financiera y física del proyecto así como la realización del costeo minucioso de los APUs y AIUs</t>
  </si>
  <si>
    <t>Permanente comunicación entre  la dirección del proyecto y los demás miembros involucrados .   Control de los informes de avances.  Planificación de acuerdo con tiempos de ejecución. Constitución de veedurías ciudadanas</t>
  </si>
  <si>
    <t>Audiciencias públicas y rendición de cuentas, Informes de Interventoría y Supervisión</t>
  </si>
  <si>
    <t xml:space="preserve">Permanente comunicación entre  la dirección del proyecto y los demás miembros involucrados .           Control de los informes de avances.  Planificación de acuerdo con tiempos de ejecución. Constitución de veedurías ciudadanas y Planes de contingencia </t>
  </si>
  <si>
    <t>Permanente comunicación entre  la dirección del proyecto y los demás miembros involucrados .          Capacitar en la estrategia para el seguimiento , monitoreo y control de los proyectos de inversión</t>
  </si>
  <si>
    <t xml:space="preserve">Permanente comunicación entre  la dirección del proyecto y los demás miembros involucrados .           Control de los informes de avances.  Planificación de acuerdo con tiempos de ejecución. Clausulas contractuales  y Pólizas </t>
  </si>
  <si>
    <t>Incumplimiento del plan de gestion ambiental del proyecto</t>
  </si>
  <si>
    <t>Retraso en los desembolsos para el pago del proyecto</t>
  </si>
  <si>
    <t>Inestabilidad política que genera incredulidad frente al proyecto</t>
  </si>
  <si>
    <t>Desinterés por parte de los Alcaldes  frente a los beneficios que traerán las obras viales previstas</t>
  </si>
  <si>
    <t>Suspension de giros y retrasos en contrapartidas</t>
  </si>
  <si>
    <t>Desconocimiento por parte de los funcionarios  de las funciones de la interventoría y la supervisión para el proyecto y frente al SGR</t>
  </si>
  <si>
    <t>Demandas contra la entidad y suspensión de giros por debilidad en los procesos de interventoría y supervisión</t>
  </si>
  <si>
    <t>Retraso en los pagos al contratista de obra</t>
  </si>
  <si>
    <t>Demandas y acciones de tutela en contra del ordenador del gasto</t>
  </si>
  <si>
    <t>Desconfianza en la institución</t>
  </si>
  <si>
    <t>Contaminación e impacto ambiental generado por debilidad en la ejecución del plan ambiental. Demandas e incumplimiento de normatividad ambiental por uso de fuentes de materiales que no cuentan con licencia ambiental y plan de manejo ambiental</t>
  </si>
  <si>
    <t>Imagen desfavorble de la institución frente a los demás entes gubernamentales</t>
  </si>
  <si>
    <t>Imposibilidad de ejecución del proyecto por situaciones orden publico</t>
  </si>
  <si>
    <t>Cambios enla normatividad ambiental que generan reproceso enlos planes ambientales de la obra</t>
  </si>
  <si>
    <t>Conflicto con al comunidad y suspensión de las obras</t>
  </si>
  <si>
    <t>Conflicto con al comunidad y con las partes interesadas y suspensión de las obras</t>
  </si>
  <si>
    <t>Desconocimiento de los procesos y procedimientos por parte de las partes involucradas en la obra generando reprocesos y atrasos en la ejecución de la obra</t>
  </si>
  <si>
    <t>Reprocesos en el ingreso de la información a las plataformas de monitoreo y control del SGR, alertas en las plataformas del SGR por información incompleta</t>
  </si>
  <si>
    <t>Corrupción en el proceso de selección de los contratistas de obra y de la interventoría</t>
  </si>
  <si>
    <t>Realizar una programación de obra previa al inicio de ejecución que contemple las sucesión de eventos de carácter climatico que puedan retrasar la ejecución de las obras mediante la cual se pueda hacer el seguimiento y control.</t>
  </si>
  <si>
    <t xml:space="preserve">Estructuración de un plan de inversiones que defina los valores y fechas de los desembolsos de los recursos para la financiación del proyecto. </t>
  </si>
  <si>
    <t>Cumplimiento de todas las obligaciones legales pre contractuales y contractuales según la legislación establecida para la contratación publica.</t>
  </si>
  <si>
    <t>Actualización de la información del proyecto en las plataformas correspondientes, informes de interventoría y de supervisión</t>
  </si>
  <si>
    <t>Audiciencias públicas y rendición de cuentas, Informes de Interventoría y Supervisión, informe a las plataformas correspondientes.</t>
  </si>
  <si>
    <t>Contacto directo con los representantes de la comunidad mediante el personal social contratado para la obra el cual atenderá la solicitudes e inquietudes de la comunidad en general</t>
  </si>
  <si>
    <t xml:space="preserve">Contacto directo con los representantes de la comunidad y la fuerza publica </t>
  </si>
  <si>
    <t>Definir como requisito previo para el inicio de la ejecución de las obras la obtención de todos los permisos y concesiones requeridas.</t>
  </si>
  <si>
    <t xml:space="preserve">Contratar la interventoría que vigile la correcta ejecución de la obras con la documentación de soporte exigida contractualmente </t>
  </si>
  <si>
    <t xml:space="preserve">Exigir previo al inicio de la ejecución e la obras el sistema de gestión en salud y seguridad en el trabajo según la reglamentación vigente a la fecha </t>
  </si>
  <si>
    <t>Capacitación y contacto permanente  entre los involucrados del proyecto</t>
  </si>
  <si>
    <t>Impartir la orden de inicio tras la formulación del SGSST</t>
  </si>
  <si>
    <t xml:space="preserve">Formulación del plan de inversiones </t>
  </si>
  <si>
    <t>Entidad</t>
  </si>
  <si>
    <t>Definir una programación de obra con holguras que prevean los factores climáticos que puedan afectar la ejecución de las obras</t>
  </si>
  <si>
    <t>Entidad contratista de obra e interventoría</t>
  </si>
  <si>
    <t>Conformación de veedurías, reuniones con la comunidad y conformación de un centro de atención al usuario.</t>
  </si>
  <si>
    <t>Impartir la orden de inicio tras la adquisición de los permisos ambientales y concesiones mineras</t>
  </si>
  <si>
    <t>Ejercer control sobre la ejecución del proyecto según las características planteadas por la entidad.</t>
  </si>
  <si>
    <t xml:space="preserve">Supervisión e interventoría </t>
  </si>
  <si>
    <t>Entidad, contratista de obra e interventoría</t>
  </si>
  <si>
    <t>Cumplimiento de la normatividad vigente para la contratación publica.</t>
  </si>
  <si>
    <t xml:space="preserve">“OBRAS DE INTERVENCIÓN DE LAS PLANTAS DE BENEFICIO ANIMAL DE LOS MUNICIPIOS DE AGUADAS, ANSERMA, CHINCHINÁ, LA MERCED, MANZANARES, MARQUETALIA, NORCASIA, PENSILVANIA, SALAMINA Y SAMANÁ, INCLUIDO SUMINISTRO DE EQUIPOS Y GESTIÓN DOCUMENTAL AMBIENTAL, DE CONFORMIDAD CON LA REGLAMENTACIÓN INVIMA Y LA RESOLUCIÓN 0631 DE 2015 DEL MINISTERIO DEL MEDIO AMBIENTE </t>
  </si>
  <si>
    <t>DEPARTAMENTO DE CALDAS</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</si>
</sst>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indexed="81"/>
      <name val="Tahoma"/>
      <family val="2"/>
    </font>
    <font>
      <b/>
      <sz val="8"/>
      <color indexed="81"/>
      <name val="Tahoma"/>
      <family val="2"/>
    </font>
    <font>
      <b/>
      <sz val="9"/>
      <color indexed="81"/>
      <name val="Tahoma"/>
      <family val="2"/>
    </font>
    <font>
      <sz val="8"/>
      <color indexed="81"/>
      <name val="Tahoma"/>
      <family val="2"/>
    </font>
    <font>
      <sz val="10"/>
      <name val="Calibri"/>
      <family val="2"/>
      <scheme val="minor"/>
    </font>
    <font>
      <b/>
      <sz val="10"/>
      <name val="Calibri"/>
      <family val="2"/>
      <scheme val="minor"/>
    </font>
    <font>
      <sz val="9"/>
      <name val="Calibri"/>
      <family val="2"/>
      <scheme val="minor"/>
    </font>
    <font>
      <b/>
      <sz val="9"/>
      <name val="Calibri"/>
      <family val="2"/>
      <scheme val="minor"/>
    </font>
  </fonts>
  <fills count="6">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0"/>
        <bgColor indexed="64"/>
      </patternFill>
    </fill>
    <fill>
      <patternFill patternType="solid">
        <fgColor theme="4"/>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55">
    <xf numFmtId="0" fontId="0" fillId="0" borderId="0" xfId="0"/>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0" xfId="0" applyFont="1" applyAlignment="1">
      <alignment horizontal="center" vertical="center"/>
    </xf>
    <xf numFmtId="0" fontId="5" fillId="4" borderId="1" xfId="0" applyFont="1" applyFill="1" applyBorder="1" applyAlignment="1" applyProtection="1">
      <alignment horizontal="center" vertical="center" wrapText="1"/>
      <protection locked="0"/>
    </xf>
    <xf numFmtId="0" fontId="5" fillId="4" borderId="1" xfId="0"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5" fillId="4" borderId="1" xfId="0" applyFont="1" applyFill="1" applyBorder="1" applyAlignment="1">
      <alignment horizontal="center" vertical="center"/>
    </xf>
    <xf numFmtId="0" fontId="5" fillId="4" borderId="1" xfId="0" applyFont="1" applyFill="1" applyBorder="1" applyAlignment="1" applyProtection="1">
      <alignment horizontal="center" vertical="center" wrapText="1"/>
    </xf>
    <xf numFmtId="0" fontId="5" fillId="4" borderId="0" xfId="0" applyFont="1" applyFill="1" applyAlignment="1">
      <alignment horizontal="center" vertical="center" wrapText="1"/>
    </xf>
    <xf numFmtId="0" fontId="5" fillId="5" borderId="1" xfId="0" applyFont="1" applyFill="1" applyBorder="1" applyAlignment="1" applyProtection="1">
      <alignment horizontal="center" vertical="center" wrapText="1"/>
      <protection locked="0"/>
    </xf>
    <xf numFmtId="0" fontId="5" fillId="5"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0" xfId="0" applyFont="1" applyAlignment="1">
      <alignment horizontal="center" vertical="center"/>
    </xf>
    <xf numFmtId="0" fontId="8" fillId="2"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0" xfId="0" applyFont="1" applyFill="1" applyAlignment="1">
      <alignment horizontal="center" vertical="center"/>
    </xf>
    <xf numFmtId="0" fontId="7" fillId="4" borderId="1" xfId="0" applyFont="1" applyFill="1" applyBorder="1" applyAlignment="1">
      <alignment horizontal="center" vertical="center" wrapText="1"/>
    </xf>
    <xf numFmtId="0" fontId="7" fillId="4" borderId="1" xfId="0" applyFont="1" applyFill="1" applyBorder="1" applyAlignment="1">
      <alignment horizontal="center" vertical="center"/>
    </xf>
    <xf numFmtId="0" fontId="7" fillId="4" borderId="1" xfId="0" applyFont="1" applyFill="1" applyBorder="1" applyAlignment="1" applyProtection="1">
      <alignment horizontal="center" vertical="center" wrapText="1"/>
    </xf>
    <xf numFmtId="0" fontId="7" fillId="4" borderId="0" xfId="0" applyFont="1" applyFill="1" applyAlignment="1">
      <alignment horizontal="center" vertical="center"/>
    </xf>
    <xf numFmtId="0" fontId="6" fillId="2" borderId="1" xfId="0" applyFont="1" applyFill="1" applyBorder="1" applyAlignment="1">
      <alignment horizontal="center" vertical="center"/>
    </xf>
    <xf numFmtId="0" fontId="6" fillId="0" borderId="1" xfId="0"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0" fontId="6" fillId="3"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textRotation="255" wrapText="1"/>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0" borderId="1" xfId="0" applyFont="1" applyBorder="1" applyAlignment="1" applyProtection="1">
      <alignment horizontal="center" vertical="center"/>
    </xf>
    <xf numFmtId="0" fontId="8" fillId="4" borderId="2"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4"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1" xfId="0" applyFont="1" applyFill="1" applyBorder="1" applyAlignment="1" applyProtection="1">
      <alignment horizontal="center" vertical="center" wrapText="1"/>
      <protection locked="0"/>
    </xf>
    <xf numFmtId="0" fontId="6" fillId="2"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Border="1" applyAlignment="1" applyProtection="1">
      <alignment horizontal="center" vertical="center" wrapText="1"/>
    </xf>
    <xf numFmtId="0" fontId="6" fillId="4" borderId="1" xfId="0" applyFont="1" applyFill="1" applyBorder="1" applyAlignment="1">
      <alignment horizontal="center" vertical="center" wrapText="1"/>
    </xf>
    <xf numFmtId="0" fontId="8" fillId="0" borderId="1" xfId="0" applyFont="1" applyBorder="1" applyAlignment="1" applyProtection="1">
      <alignment horizontal="center" vertical="center" wrapText="1"/>
    </xf>
    <xf numFmtId="0" fontId="6" fillId="0" borderId="4" xfId="0" applyFont="1" applyBorder="1" applyAlignment="1" applyProtection="1">
      <alignment horizontal="center" vertical="center"/>
    </xf>
    <xf numFmtId="0" fontId="6" fillId="0" borderId="6" xfId="0" applyFont="1" applyBorder="1" applyAlignment="1" applyProtection="1">
      <alignment horizontal="center" vertical="center"/>
    </xf>
    <xf numFmtId="0" fontId="6" fillId="0" borderId="5" xfId="0" applyFont="1" applyBorder="1" applyAlignment="1" applyProtection="1">
      <alignment horizontal="center" vertical="center"/>
    </xf>
    <xf numFmtId="0" fontId="6" fillId="2" borderId="4" xfId="0" applyFont="1" applyFill="1" applyBorder="1" applyAlignment="1">
      <alignment horizontal="center" vertical="center" wrapText="1"/>
    </xf>
    <xf numFmtId="0" fontId="6"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NIELA%20DIAZ\Desktop\PLANEACION\MATRIZ%20DE%20RIESGOS%20%20PROMETI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ario"/>
      <sheetName val="Descripción (2)"/>
      <sheetName val="Análisis y valoración (2)"/>
      <sheetName val="Hoja1"/>
      <sheetName val="LISTAS (2)"/>
      <sheetName val="Descripción"/>
      <sheetName val="Análisis y valoración"/>
      <sheetName val="LISTAS"/>
    </sheetNames>
    <sheetDataSet>
      <sheetData sheetId="0" refreshError="1">
        <row r="5">
          <cell r="A5" t="str">
            <v>OBJETIVO DE LA MATRIZ DE RIESGOS</v>
          </cell>
        </row>
      </sheetData>
      <sheetData sheetId="1" refreshError="1">
        <row r="4">
          <cell r="B4" t="str">
            <v>Apoyar el cumplimiento de los objetivos del proyecto y controlar su ejecución</v>
          </cell>
        </row>
      </sheetData>
      <sheetData sheetId="2" refreshError="1"/>
      <sheetData sheetId="3" refreshError="1"/>
      <sheetData sheetId="4" refreshError="1">
        <row r="2">
          <cell r="I2" t="str">
            <v>Aceptable</v>
          </cell>
          <cell r="J2" t="str">
            <v>El riesgo se encuentra en un nivel que puede aceptarlo sin necesidad de tomar otras medidas de control diferentes a las que se poseen.</v>
          </cell>
          <cell r="N2" t="str">
            <v xml:space="preserve">No  ejecución de los proyectos por desconocimiento de la normatividad vigente </v>
          </cell>
        </row>
        <row r="3">
          <cell r="I3" t="str">
            <v>Tolerable</v>
          </cell>
          <cell r="J3" t="str">
            <v>Se debe realizar un análisis del costo beneficio con el que se pueda decidir entre, asumirlo o compartirlo.</v>
          </cell>
          <cell r="N3" t="str">
            <v>Incremento en el presuesto de obra</v>
          </cell>
        </row>
        <row r="4">
          <cell r="F4" t="str">
            <v>Alta</v>
          </cell>
          <cell r="I4" t="str">
            <v>Moderado</v>
          </cell>
          <cell r="N4" t="str">
            <v>Retrasos en la obra por debilidades en los procesos de supervisión e interventoría Actuaciones jurídcas en contra del proyecto</v>
          </cell>
        </row>
        <row r="5">
          <cell r="F5" t="str">
            <v>Media</v>
          </cell>
          <cell r="N5" t="str">
            <v>Incumplimiento de los objetivos del proyecto. Incumplimiento a las metas de producto del proyecto</v>
          </cell>
        </row>
        <row r="6">
          <cell r="F6" t="str">
            <v>Baja</v>
          </cell>
          <cell r="I6" t="str">
            <v>Importante</v>
          </cell>
          <cell r="N6" t="str">
            <v>NA</v>
          </cell>
        </row>
        <row r="7">
          <cell r="I7" t="str">
            <v>Inaceptable</v>
          </cell>
          <cell r="J7" t="str">
            <v>Eliminar la actividad en la medida que sea posible, de lo contrario implementar controles de prevención para evitar la probabilidad del riesgo o de protección para disminuir el impacto o compartir o transferir el riesgo.</v>
          </cell>
          <cell r="N7" t="str">
            <v>Atraso en el cumplimiento de los programas y generación de alertas en las plataformas del SGR</v>
          </cell>
        </row>
        <row r="8">
          <cell r="N8" t="e">
            <v>#REF!</v>
          </cell>
        </row>
        <row r="9">
          <cell r="H9" t="str">
            <v>No existen Controles</v>
          </cell>
          <cell r="N9" t="str">
            <v xml:space="preserve">Retraso en los proyectos, Suspensiones  </v>
          </cell>
        </row>
        <row r="10">
          <cell r="F10" t="str">
            <v>Catastrófico</v>
          </cell>
          <cell r="H10" t="str">
            <v>Los Controles existentes no son efectivos</v>
          </cell>
          <cell r="I10" t="str">
            <v xml:space="preserve"> Se mantiene el resultado de la evaluación antes de controles</v>
          </cell>
          <cell r="N10" t="str">
            <v>Retrasos en la obra por debilidades en los procesos de supervisión e interventoría</v>
          </cell>
        </row>
        <row r="11">
          <cell r="F11" t="str">
            <v>Moderado</v>
          </cell>
          <cell r="H11" t="str">
            <v>Los Controles existentes son efectivos pero no están documentados</v>
          </cell>
          <cell r="I11" t="str">
            <v>Cambia el resultado a una casilla inferior de la matriz de evaluación antes de controles (el desplazamiento depende de si el control afecta el impacto o la probabilidad)</v>
          </cell>
          <cell r="N11" t="str">
            <v>Reprocesos la ejecución del proyecto</v>
          </cell>
        </row>
        <row r="12">
          <cell r="F12" t="str">
            <v>leve</v>
          </cell>
          <cell r="H12" t="str">
            <v>Los Controles existentes son efectivos y están documentados</v>
          </cell>
          <cell r="I12" t="str">
            <v xml:space="preserve"> Pasa a escala inferior (el desplazamiento depende de si el control afecta el impacto o la probabilidad)</v>
          </cell>
          <cell r="N12" t="str">
            <v>Reprocesos la ejecución del proyecto</v>
          </cell>
        </row>
        <row r="13">
          <cell r="N13" t="e">
            <v>#REF!</v>
          </cell>
        </row>
        <row r="14">
          <cell r="N14" t="str">
            <v>Generación de un clima de desconfianza frente a la actuación del funcionarios</v>
          </cell>
        </row>
        <row r="15">
          <cell r="N15" t="str">
            <v>NA</v>
          </cell>
        </row>
        <row r="16">
          <cell r="I16" t="str">
            <v xml:space="preserve">Evitar </v>
          </cell>
          <cell r="N16" t="str">
            <v>Demandas en contra de los funcionarios involucrados en el proyecto</v>
          </cell>
        </row>
        <row r="17">
          <cell r="I17" t="str">
            <v xml:space="preserve">Reducir </v>
          </cell>
          <cell r="N17" t="e">
            <v>#REF!</v>
          </cell>
        </row>
        <row r="18">
          <cell r="I18" t="str">
            <v xml:space="preserve">Compartir o Transferir el riesgo </v>
          </cell>
          <cell r="N18" t="str">
            <v xml:space="preserve">Incumplimiento de los entregables del proyecto, desconfianza de la comunidad hacia la instucionalidad </v>
          </cell>
        </row>
        <row r="19">
          <cell r="I19" t="str">
            <v xml:space="preserve">Asumir </v>
          </cell>
          <cell r="N19" t="str">
            <v>NA</v>
          </cell>
        </row>
        <row r="20">
          <cell r="N20" t="str">
            <v>NA</v>
          </cell>
        </row>
        <row r="21">
          <cell r="N21" t="e">
            <v>#REF!</v>
          </cell>
        </row>
        <row r="22">
          <cell r="N22" t="str">
            <v>Retraso en la entrega de las obras</v>
          </cell>
        </row>
        <row r="23">
          <cell r="N23" t="str">
            <v>NA</v>
          </cell>
        </row>
        <row r="24">
          <cell r="N24" t="e">
            <v>#REF!</v>
          </cell>
        </row>
        <row r="25">
          <cell r="N25" t="str">
            <v xml:space="preserve">Incumplimiento de los entregables del proyecto </v>
          </cell>
        </row>
      </sheetData>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13"/>
  <sheetViews>
    <sheetView zoomScale="90" zoomScaleNormal="90" workbookViewId="0">
      <selection activeCell="P9" sqref="P9"/>
    </sheetView>
  </sheetViews>
  <sheetFormatPr baseColWidth="10" defaultRowHeight="12.75" x14ac:dyDescent="0.25"/>
  <cols>
    <col min="1" max="2" width="11.42578125" style="5"/>
    <col min="3" max="3" width="20.28515625" style="5" customWidth="1"/>
    <col min="4" max="4" width="20.140625" style="5" customWidth="1"/>
    <col min="5" max="5" width="18.7109375" style="5" customWidth="1"/>
    <col min="6" max="6" width="17.42578125" style="5" customWidth="1"/>
    <col min="7" max="7" width="17.140625" style="5" customWidth="1"/>
    <col min="8" max="8" width="19.7109375" style="5" customWidth="1"/>
    <col min="9" max="9" width="20.140625" style="5" customWidth="1"/>
    <col min="10" max="16384" width="11.42578125" style="5"/>
  </cols>
  <sheetData>
    <row r="1" spans="1:9" x14ac:dyDescent="0.25">
      <c r="A1" s="29" t="s">
        <v>0</v>
      </c>
      <c r="B1" s="29"/>
      <c r="C1" s="29"/>
      <c r="D1" s="29"/>
      <c r="E1" s="29"/>
      <c r="F1" s="29"/>
      <c r="G1" s="29"/>
      <c r="H1" s="29"/>
      <c r="I1" s="29"/>
    </row>
    <row r="2" spans="1:9" x14ac:dyDescent="0.25">
      <c r="A2" s="29"/>
      <c r="B2" s="29"/>
      <c r="C2" s="29"/>
      <c r="D2" s="29"/>
      <c r="E2" s="29"/>
      <c r="F2" s="29"/>
      <c r="G2" s="29"/>
      <c r="H2" s="29"/>
      <c r="I2" s="29"/>
    </row>
    <row r="3" spans="1:9" ht="54.75" customHeight="1" x14ac:dyDescent="0.25">
      <c r="A3" s="30" t="s">
        <v>1</v>
      </c>
      <c r="B3" s="30"/>
      <c r="C3" s="30"/>
      <c r="D3" s="28" t="s">
        <v>116</v>
      </c>
      <c r="E3" s="28"/>
      <c r="F3" s="28"/>
      <c r="G3" s="28"/>
      <c r="H3" s="28"/>
      <c r="I3" s="28"/>
    </row>
    <row r="4" spans="1:9" ht="42" customHeight="1" x14ac:dyDescent="0.25">
      <c r="A4" s="27" t="s">
        <v>2</v>
      </c>
      <c r="B4" s="27"/>
      <c r="C4" s="27"/>
      <c r="D4" s="28" t="s">
        <v>117</v>
      </c>
      <c r="E4" s="28"/>
      <c r="F4" s="28"/>
      <c r="G4" s="28"/>
      <c r="H4" s="28"/>
      <c r="I4" s="28"/>
    </row>
    <row r="5" spans="1:9" ht="25.5" customHeight="1" x14ac:dyDescent="0.25">
      <c r="A5" s="27" t="s">
        <v>3</v>
      </c>
      <c r="B5" s="27"/>
      <c r="C5" s="27"/>
      <c r="D5" s="28" t="s">
        <v>4</v>
      </c>
      <c r="E5" s="28"/>
      <c r="F5" s="28"/>
      <c r="G5" s="28"/>
      <c r="H5" s="28"/>
      <c r="I5" s="28"/>
    </row>
    <row r="6" spans="1:9" x14ac:dyDescent="0.25">
      <c r="A6" s="31"/>
      <c r="B6" s="31"/>
      <c r="C6" s="31"/>
      <c r="D6" s="29" t="s">
        <v>5</v>
      </c>
      <c r="E6" s="29"/>
      <c r="F6" s="29"/>
      <c r="G6" s="29"/>
      <c r="H6" s="29"/>
      <c r="I6" s="29"/>
    </row>
    <row r="7" spans="1:9" ht="25.5" x14ac:dyDescent="0.25">
      <c r="A7" s="31"/>
      <c r="B7" s="31"/>
      <c r="C7" s="31"/>
      <c r="D7" s="4" t="s">
        <v>6</v>
      </c>
      <c r="E7" s="4" t="s">
        <v>7</v>
      </c>
      <c r="F7" s="4" t="s">
        <v>8</v>
      </c>
      <c r="G7" s="4" t="s">
        <v>9</v>
      </c>
      <c r="H7" s="4" t="s">
        <v>10</v>
      </c>
      <c r="I7" s="4" t="s">
        <v>11</v>
      </c>
    </row>
    <row r="8" spans="1:9" ht="114.75" x14ac:dyDescent="0.25">
      <c r="A8" s="32" t="s">
        <v>12</v>
      </c>
      <c r="B8" s="32" t="s">
        <v>13</v>
      </c>
      <c r="C8" s="4" t="s">
        <v>14</v>
      </c>
      <c r="D8" s="12" t="s">
        <v>15</v>
      </c>
      <c r="E8" s="6" t="s">
        <v>92</v>
      </c>
      <c r="F8" s="6" t="s">
        <v>91</v>
      </c>
      <c r="G8" s="6"/>
      <c r="H8" s="6" t="s">
        <v>88</v>
      </c>
      <c r="I8" s="13" t="s">
        <v>89</v>
      </c>
    </row>
    <row r="9" spans="1:9" ht="76.5" x14ac:dyDescent="0.25">
      <c r="A9" s="32"/>
      <c r="B9" s="32"/>
      <c r="C9" s="4" t="s">
        <v>16</v>
      </c>
      <c r="D9" s="7" t="s">
        <v>79</v>
      </c>
      <c r="E9" s="12" t="s">
        <v>17</v>
      </c>
      <c r="F9" s="6" t="s">
        <v>78</v>
      </c>
      <c r="G9" s="6" t="s">
        <v>77</v>
      </c>
      <c r="H9" s="7" t="s">
        <v>18</v>
      </c>
      <c r="I9" s="13" t="s">
        <v>19</v>
      </c>
    </row>
    <row r="10" spans="1:9" ht="102" x14ac:dyDescent="0.25">
      <c r="A10" s="32"/>
      <c r="B10" s="32"/>
      <c r="C10" s="4" t="s">
        <v>20</v>
      </c>
      <c r="D10" s="13" t="s">
        <v>67</v>
      </c>
      <c r="E10" s="11" t="s">
        <v>80</v>
      </c>
      <c r="F10" s="12" t="s">
        <v>21</v>
      </c>
      <c r="G10" s="6" t="s">
        <v>86</v>
      </c>
      <c r="H10" s="13" t="s">
        <v>87</v>
      </c>
      <c r="I10" s="7" t="s">
        <v>90</v>
      </c>
    </row>
    <row r="11" spans="1:9" ht="71.25" customHeight="1" x14ac:dyDescent="0.25">
      <c r="A11" s="32"/>
      <c r="B11" s="32" t="s">
        <v>22</v>
      </c>
      <c r="C11" s="4" t="s">
        <v>23</v>
      </c>
      <c r="D11" s="12" t="s">
        <v>68</v>
      </c>
      <c r="E11" s="13" t="s">
        <v>24</v>
      </c>
      <c r="F11" s="6"/>
      <c r="G11" s="12" t="s">
        <v>76</v>
      </c>
      <c r="H11" s="12" t="s">
        <v>25</v>
      </c>
      <c r="I11" s="12" t="s">
        <v>26</v>
      </c>
    </row>
    <row r="12" spans="1:9" ht="76.5" x14ac:dyDescent="0.25">
      <c r="A12" s="32"/>
      <c r="B12" s="32"/>
      <c r="C12" s="4" t="s">
        <v>27</v>
      </c>
      <c r="D12" s="6" t="s">
        <v>81</v>
      </c>
      <c r="E12" s="6" t="s">
        <v>82</v>
      </c>
      <c r="F12" s="12" t="s">
        <v>83</v>
      </c>
      <c r="G12" s="13" t="s">
        <v>64</v>
      </c>
      <c r="H12" s="6" t="s">
        <v>75</v>
      </c>
      <c r="I12" s="12" t="s">
        <v>93</v>
      </c>
    </row>
    <row r="13" spans="1:9" ht="192.75" customHeight="1" x14ac:dyDescent="0.25">
      <c r="A13" s="32"/>
      <c r="B13" s="32"/>
      <c r="C13" s="4" t="s">
        <v>28</v>
      </c>
      <c r="D13" s="6" t="s">
        <v>81</v>
      </c>
      <c r="E13" s="7" t="s">
        <v>29</v>
      </c>
      <c r="F13" s="13" t="s">
        <v>30</v>
      </c>
      <c r="G13" s="12" t="s">
        <v>63</v>
      </c>
      <c r="H13" s="12" t="s">
        <v>85</v>
      </c>
      <c r="I13" s="6" t="s">
        <v>84</v>
      </c>
    </row>
  </sheetData>
  <mergeCells count="12">
    <mergeCell ref="A6:C7"/>
    <mergeCell ref="D6:I6"/>
    <mergeCell ref="A8:A13"/>
    <mergeCell ref="B8:B10"/>
    <mergeCell ref="B11:B13"/>
    <mergeCell ref="A5:C5"/>
    <mergeCell ref="D5:I5"/>
    <mergeCell ref="A1:I2"/>
    <mergeCell ref="A3:C3"/>
    <mergeCell ref="D3:I3"/>
    <mergeCell ref="A4:C4"/>
    <mergeCell ref="D4:I4"/>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W25"/>
  <sheetViews>
    <sheetView zoomScale="90" zoomScaleNormal="90" workbookViewId="0">
      <selection activeCell="C4" sqref="C4:W4"/>
    </sheetView>
  </sheetViews>
  <sheetFormatPr baseColWidth="10" defaultRowHeight="12" x14ac:dyDescent="0.25"/>
  <cols>
    <col min="1" max="1" width="6.140625" style="26" customWidth="1"/>
    <col min="2" max="2" width="34.42578125" style="26" customWidth="1"/>
    <col min="3" max="3" width="6.7109375" style="15" customWidth="1"/>
    <col min="4" max="4" width="11.42578125" style="15"/>
    <col min="5" max="5" width="5.28515625" style="15" customWidth="1"/>
    <col min="6" max="6" width="11.42578125" style="15"/>
    <col min="7" max="7" width="5.85546875" style="15" hidden="1" customWidth="1"/>
    <col min="8" max="8" width="5.28515625" style="15" customWidth="1"/>
    <col min="9" max="9" width="11.42578125" style="15"/>
    <col min="10" max="10" width="20.85546875" style="15" customWidth="1"/>
    <col min="11" max="11" width="14.42578125" style="15" customWidth="1"/>
    <col min="12" max="12" width="21.42578125" style="15" customWidth="1"/>
    <col min="13" max="13" width="20" style="15" customWidth="1"/>
    <col min="14" max="14" width="7.42578125" style="15" customWidth="1"/>
    <col min="15" max="15" width="12" style="15" customWidth="1"/>
    <col min="16" max="16" width="6.28515625" style="15" customWidth="1"/>
    <col min="17" max="17" width="11" style="15" customWidth="1"/>
    <col min="18" max="18" width="0" style="15" hidden="1" customWidth="1"/>
    <col min="19" max="19" width="6.85546875" style="15" customWidth="1"/>
    <col min="20" max="21" width="11.42578125" style="15"/>
    <col min="22" max="22" width="22.85546875" style="15" customWidth="1"/>
    <col min="23" max="23" width="20.5703125" style="15" customWidth="1"/>
    <col min="24" max="16384" width="11.42578125" style="15"/>
  </cols>
  <sheetData>
    <row r="1" spans="1:23" x14ac:dyDescent="0.25">
      <c r="A1" s="40"/>
      <c r="B1" s="40"/>
      <c r="C1" s="41" t="s">
        <v>31</v>
      </c>
      <c r="D1" s="41"/>
      <c r="E1" s="41"/>
      <c r="F1" s="41"/>
      <c r="G1" s="41"/>
      <c r="H1" s="41"/>
      <c r="I1" s="41"/>
      <c r="J1" s="41"/>
      <c r="K1" s="41"/>
      <c r="L1" s="41"/>
      <c r="M1" s="41"/>
      <c r="N1" s="41"/>
      <c r="O1" s="41"/>
      <c r="P1" s="41"/>
      <c r="Q1" s="41"/>
      <c r="R1" s="41"/>
      <c r="S1" s="41"/>
      <c r="T1" s="41"/>
      <c r="U1" s="40"/>
      <c r="V1" s="40"/>
      <c r="W1" s="40"/>
    </row>
    <row r="2" spans="1:23" x14ac:dyDescent="0.25">
      <c r="A2" s="40"/>
      <c r="B2" s="40"/>
      <c r="C2" s="41"/>
      <c r="D2" s="41"/>
      <c r="E2" s="41"/>
      <c r="F2" s="41"/>
      <c r="G2" s="41"/>
      <c r="H2" s="41"/>
      <c r="I2" s="41"/>
      <c r="J2" s="41"/>
      <c r="K2" s="41"/>
      <c r="L2" s="41"/>
      <c r="M2" s="41"/>
      <c r="N2" s="41"/>
      <c r="O2" s="41"/>
      <c r="P2" s="41"/>
      <c r="Q2" s="41"/>
      <c r="R2" s="41"/>
      <c r="S2" s="41"/>
      <c r="T2" s="41"/>
      <c r="U2" s="40"/>
      <c r="V2" s="40"/>
      <c r="W2" s="40"/>
    </row>
    <row r="3" spans="1:23" ht="36" customHeight="1" x14ac:dyDescent="0.25">
      <c r="A3" s="42" t="s">
        <v>1</v>
      </c>
      <c r="B3" s="43"/>
      <c r="C3" s="49" t="str">
        <f>+INVENTARIO!D3</f>
        <v xml:space="preserve">“OBRAS DE INTERVENCIÓN DE LAS PLANTAS DE BENEFICIO ANIMAL DE LOS MUNICIPIOS DE AGUADAS, ANSERMA, CHINCHINÁ, LA MERCED, MANZANARES, MARQUETALIA, NORCASIA, PENSILVANIA, SALAMINA Y SAMANÁ, INCLUIDO SUMINISTRO DE EQUIPOS Y GESTIÓN DOCUMENTAL AMBIENTAL, DE CONFORMIDAD CON LA REGLAMENTACIÓN INVIMA Y LA RESOLUCIÓN 0631 DE 2015 DEL MINISTERIO DEL MEDIO AMBIENTE </v>
      </c>
      <c r="D3" s="49"/>
      <c r="E3" s="49"/>
      <c r="F3" s="49"/>
      <c r="G3" s="49"/>
      <c r="H3" s="49"/>
      <c r="I3" s="49"/>
      <c r="J3" s="49"/>
      <c r="K3" s="49"/>
      <c r="L3" s="49"/>
      <c r="M3" s="49"/>
      <c r="N3" s="49"/>
      <c r="O3" s="49"/>
      <c r="P3" s="49"/>
      <c r="Q3" s="49"/>
      <c r="R3" s="49"/>
      <c r="S3" s="49"/>
      <c r="T3" s="49"/>
      <c r="U3" s="49"/>
      <c r="V3" s="49"/>
      <c r="W3" s="49"/>
    </row>
    <row r="4" spans="1:23" ht="39" customHeight="1" x14ac:dyDescent="0.25">
      <c r="A4" s="33" t="s">
        <v>32</v>
      </c>
      <c r="B4" s="34"/>
      <c r="C4" s="44" t="s">
        <v>117</v>
      </c>
      <c r="D4" s="44"/>
      <c r="E4" s="44"/>
      <c r="F4" s="44"/>
      <c r="G4" s="44"/>
      <c r="H4" s="44"/>
      <c r="I4" s="44"/>
      <c r="J4" s="44"/>
      <c r="K4" s="44"/>
      <c r="L4" s="44"/>
      <c r="M4" s="44"/>
      <c r="N4" s="44"/>
      <c r="O4" s="44"/>
      <c r="P4" s="44"/>
      <c r="Q4" s="44"/>
      <c r="R4" s="44"/>
      <c r="S4" s="44"/>
      <c r="T4" s="44"/>
      <c r="U4" s="44"/>
      <c r="V4" s="44"/>
      <c r="W4" s="44"/>
    </row>
    <row r="5" spans="1:23" x14ac:dyDescent="0.25">
      <c r="A5" s="33" t="str">
        <f>[1]Inventario!A5</f>
        <v>OBJETIVO DE LA MATRIZ DE RIESGOS</v>
      </c>
      <c r="B5" s="34"/>
      <c r="C5" s="35" t="str">
        <f>'[1]Descripción (2)'!B4</f>
        <v>Apoyar el cumplimiento de los objetivos del proyecto y controlar su ejecución</v>
      </c>
      <c r="D5" s="35"/>
      <c r="E5" s="35"/>
      <c r="F5" s="35"/>
      <c r="G5" s="35"/>
      <c r="H5" s="35"/>
      <c r="I5" s="35"/>
      <c r="J5" s="35"/>
      <c r="K5" s="35"/>
      <c r="L5" s="35"/>
      <c r="M5" s="35"/>
      <c r="N5" s="35"/>
      <c r="O5" s="35"/>
      <c r="P5" s="35"/>
      <c r="Q5" s="35"/>
      <c r="R5" s="35"/>
      <c r="S5" s="35"/>
      <c r="T5" s="35"/>
      <c r="U5" s="35"/>
      <c r="V5" s="35"/>
      <c r="W5" s="35"/>
    </row>
    <row r="6" spans="1:23" x14ac:dyDescent="0.25">
      <c r="A6" s="36" t="s">
        <v>33</v>
      </c>
      <c r="B6" s="38" t="s">
        <v>34</v>
      </c>
      <c r="C6" s="39" t="s">
        <v>35</v>
      </c>
      <c r="D6" s="39"/>
      <c r="E6" s="39"/>
      <c r="F6" s="39"/>
      <c r="G6" s="16"/>
      <c r="H6" s="39" t="s">
        <v>36</v>
      </c>
      <c r="I6" s="39" t="s">
        <v>37</v>
      </c>
      <c r="J6" s="39" t="s">
        <v>38</v>
      </c>
      <c r="K6" s="39" t="s">
        <v>39</v>
      </c>
      <c r="L6" s="39"/>
      <c r="M6" s="39"/>
      <c r="N6" s="39" t="s">
        <v>40</v>
      </c>
      <c r="O6" s="39"/>
      <c r="P6" s="39"/>
      <c r="Q6" s="39"/>
      <c r="R6" s="16"/>
      <c r="S6" s="39" t="s">
        <v>36</v>
      </c>
      <c r="T6" s="39" t="s">
        <v>41</v>
      </c>
      <c r="U6" s="39" t="s">
        <v>42</v>
      </c>
      <c r="V6" s="39"/>
      <c r="W6" s="39"/>
    </row>
    <row r="7" spans="1:23" ht="36" x14ac:dyDescent="0.25">
      <c r="A7" s="37"/>
      <c r="B7" s="38"/>
      <c r="C7" s="16" t="s">
        <v>43</v>
      </c>
      <c r="D7" s="16" t="s">
        <v>44</v>
      </c>
      <c r="E7" s="16" t="s">
        <v>45</v>
      </c>
      <c r="F7" s="16" t="s">
        <v>65</v>
      </c>
      <c r="G7" s="16"/>
      <c r="H7" s="39"/>
      <c r="I7" s="39"/>
      <c r="J7" s="39"/>
      <c r="K7" s="16" t="s">
        <v>46</v>
      </c>
      <c r="L7" s="16" t="s">
        <v>47</v>
      </c>
      <c r="M7" s="16" t="s">
        <v>48</v>
      </c>
      <c r="N7" s="16" t="s">
        <v>43</v>
      </c>
      <c r="O7" s="16" t="s">
        <v>49</v>
      </c>
      <c r="P7" s="16" t="s">
        <v>45</v>
      </c>
      <c r="Q7" s="16" t="s">
        <v>66</v>
      </c>
      <c r="R7" s="16"/>
      <c r="S7" s="39"/>
      <c r="T7" s="39"/>
      <c r="U7" s="16" t="s">
        <v>50</v>
      </c>
      <c r="V7" s="16" t="s">
        <v>51</v>
      </c>
      <c r="W7" s="16" t="s">
        <v>52</v>
      </c>
    </row>
    <row r="8" spans="1:23" s="22" customFormat="1" ht="218.25" customHeight="1" x14ac:dyDescent="0.25">
      <c r="A8" s="17"/>
      <c r="B8" s="18" t="str">
        <f>+INVENTARIO!H9</f>
        <v xml:space="preserve">La construcción se ve afectada por eventos extraordinarios y condiciones climáticas adversas </v>
      </c>
      <c r="C8" s="17">
        <v>3</v>
      </c>
      <c r="D8" s="19" t="str">
        <f>IF(C8=0," ",IF(C8=1,'[1]LISTAS (2)'!$F$6,IF(C8=2,'[1]LISTAS (2)'!$F$5,'[1]LISTAS (2)'!$F$4)))</f>
        <v>Alta</v>
      </c>
      <c r="E8" s="17">
        <v>10</v>
      </c>
      <c r="F8" s="18" t="str">
        <f>IF(E8=0," ",IF(E8=20,'[1]LISTAS (2)'!$F$10,IF(E8=10,'[1]LISTAS (2)'!$F$11,'[1]LISTAS (2)'!$F$12)))</f>
        <v>Moderado</v>
      </c>
      <c r="G8" s="17">
        <f t="shared" ref="G8:G18" si="0">IF(H8=" "," ",IF(H8&gt;59,5,IF(H8&gt;20,4,IF(H8&gt;11,3,IF(H8&gt;5,2,1)))))</f>
        <v>4</v>
      </c>
      <c r="H8" s="17">
        <f t="shared" ref="H8:H18" si="1">IF(C8=0," ",C8*E8)</f>
        <v>30</v>
      </c>
      <c r="I8" s="18" t="str">
        <f>IF(G8=" "," ",IF(G8=5,'[1]LISTAS (2)'!$I$7,IF(G8=4,'[1]LISTAS (2)'!$I$6,IF(G8=3,'[1]LISTAS (2)'!$I$4,IF(G8=2,'[1]LISTAS (2)'!$I$3,'[1]LISTAS (2)'!$I$2)))))</f>
        <v>Importante</v>
      </c>
      <c r="J8" s="18" t="str">
        <f>IF(I8=" "," ",IF(I8="Aceptable",'[1]LISTAS (2)'!$J$2,IF(I8="Inaceptable",'[1]LISTAS (2)'!$J$7,'[1]LISTAS (2)'!$J$3)))</f>
        <v>Se debe realizar un análisis del costo beneficio con el que se pueda decidir entre, asumirlo o compartirlo.</v>
      </c>
      <c r="K8" s="20" t="s">
        <v>53</v>
      </c>
      <c r="L8" s="20" t="s">
        <v>94</v>
      </c>
      <c r="M8" s="19" t="str">
        <f>IF(K8=0," ",IF(K8='[1]LISTAS (2)'!$H$11,'[1]LISTAS (2)'!$I$11,IF(K8='[1]LISTAS (2)'!$H$12,'[1]LISTAS (2)'!$I$12,'[1]LISTAS (2)'!$I$10)))</f>
        <v xml:space="preserve"> Pasa a escala inferior (el desplazamiento depende de si el control afecta el impacto o la probabilidad)</v>
      </c>
      <c r="N8" s="17">
        <v>2</v>
      </c>
      <c r="O8" s="18" t="str">
        <f>IF(N8=0," ",IF(N8=1,'[1]LISTAS (2)'!$F$6,IF(N8=2,'[1]LISTAS (2)'!$F$5,'[1]LISTAS (2)'!$F$4)))</f>
        <v>Media</v>
      </c>
      <c r="P8" s="17">
        <v>5</v>
      </c>
      <c r="Q8" s="18" t="str">
        <f>IF(P8=0," ",IF(P8=20,'[1]LISTAS (2)'!$F$10,IF(P8=10,'[1]LISTAS (2)'!$F$11,'[1]LISTAS (2)'!$F$12)))</f>
        <v>leve</v>
      </c>
      <c r="R8" s="17">
        <f t="shared" ref="R8:R18" si="2">IF(S8=" "," ",IF(S8&gt;59,5,IF(S8&gt;20,4,IF(S8&gt;11,3,IF(S8&gt;5,2,1)))))</f>
        <v>2</v>
      </c>
      <c r="S8" s="17">
        <f t="shared" ref="S8:S18" si="3">IF(N8=0," ",N8*P8)</f>
        <v>10</v>
      </c>
      <c r="T8" s="18" t="str">
        <f>IF(R8=" "," ",IF(R8=5,'[1]LISTAS (2)'!$I$7,IF(R8=4,'[1]LISTAS (2)'!$I$6,IF(R8=3,'[1]LISTAS (2)'!$I$4,IF(R8=2,'[1]LISTAS (2)'!$I$3,'[1]LISTAS (2)'!$I$2)))))</f>
        <v>Tolerable</v>
      </c>
      <c r="U8" s="20" t="s">
        <v>57</v>
      </c>
      <c r="V8" s="21" t="s">
        <v>108</v>
      </c>
      <c r="W8" s="21" t="s">
        <v>109</v>
      </c>
    </row>
    <row r="9" spans="1:23" s="22" customFormat="1" ht="209.25" customHeight="1" x14ac:dyDescent="0.25">
      <c r="A9" s="17"/>
      <c r="B9" s="18" t="str">
        <f>+INVENTARIO!I9</f>
        <v>Inconformidades de la comunidad adyacente a la ubicación del proyecto</v>
      </c>
      <c r="C9" s="17">
        <v>1</v>
      </c>
      <c r="D9" s="19" t="str">
        <f>IF(C9=0," ",IF(C9=1,'[1]LISTAS (2)'!$F$6,IF(C9=2,'[1]LISTAS (2)'!$F$5,'[1]LISTAS (2)'!$F$4)))</f>
        <v>Baja</v>
      </c>
      <c r="E9" s="17">
        <v>5</v>
      </c>
      <c r="F9" s="18" t="str">
        <f>IF(E9=0," ",IF(E9=20,'[1]LISTAS (2)'!$F$10,IF(E9=10,'[1]LISTAS (2)'!$F$11,'[1]LISTAS (2)'!$F$12)))</f>
        <v>leve</v>
      </c>
      <c r="G9" s="17">
        <f t="shared" si="0"/>
        <v>1</v>
      </c>
      <c r="H9" s="17">
        <f t="shared" si="1"/>
        <v>5</v>
      </c>
      <c r="I9" s="18" t="str">
        <f>IF(G9=" "," ",IF(G9=5,'[1]LISTAS (2)'!$I$7,IF(G9=4,'[1]LISTAS (2)'!$I$6,IF(G9=3,'[1]LISTAS (2)'!$I$4,IF(G9=2,'[1]LISTAS (2)'!$I$3,'[1]LISTAS (2)'!$I$2)))))</f>
        <v>Aceptable</v>
      </c>
      <c r="J9" s="18" t="str">
        <f>IF(I9=" "," ",IF(I9="Aceptable",'[1]LISTAS (2)'!$J$2,IF(I9="Inaceptable",'[1]LISTAS (2)'!$J$7,'[1]LISTAS (2)'!$J$3)))</f>
        <v>El riesgo se encuentra en un nivel que puede aceptarlo sin necesidad de tomar otras medidas de control diferentes a las que se poseen.</v>
      </c>
      <c r="K9" s="20" t="s">
        <v>53</v>
      </c>
      <c r="L9" s="20" t="s">
        <v>99</v>
      </c>
      <c r="M9" s="19" t="str">
        <f>IF(K9=0," ",IF(K9='[1]LISTAS (2)'!$H$11,'[1]LISTAS (2)'!$I$11,IF(K9='[1]LISTAS (2)'!$H$12,'[1]LISTAS (2)'!$I$12,'[1]LISTAS (2)'!$I$10)))</f>
        <v xml:space="preserve"> Pasa a escala inferior (el desplazamiento depende de si el control afecta el impacto o la probabilidad)</v>
      </c>
      <c r="N9" s="17">
        <v>1</v>
      </c>
      <c r="O9" s="18" t="str">
        <f>IF(N9=0," ",IF(N9=1,'[1]LISTAS (2)'!$F$6,IF(N9=2,'[1]LISTAS (2)'!$F$5,'[1]LISTAS (2)'!$F$4)))</f>
        <v>Baja</v>
      </c>
      <c r="P9" s="17">
        <v>5</v>
      </c>
      <c r="Q9" s="18" t="str">
        <f>IF(P9=0," ",IF(P9=20,'[1]LISTAS (2)'!$F$10,IF(P9=10,'[1]LISTAS (2)'!$F$11,'[1]LISTAS (2)'!$F$12)))</f>
        <v>leve</v>
      </c>
      <c r="R9" s="17">
        <f t="shared" si="2"/>
        <v>1</v>
      </c>
      <c r="S9" s="17">
        <f t="shared" si="3"/>
        <v>5</v>
      </c>
      <c r="T9" s="18" t="str">
        <f>IF(R9=" "," ",IF(R9=5,'[1]LISTAS (2)'!$I$7,IF(R9=4,'[1]LISTAS (2)'!$I$6,IF(R9=3,'[1]LISTAS (2)'!$I$4,IF(R9=2,'[1]LISTAS (2)'!$I$3,'[1]LISTAS (2)'!$I$2)))))</f>
        <v>Aceptable</v>
      </c>
      <c r="U9" s="20" t="s">
        <v>54</v>
      </c>
      <c r="V9" s="21" t="s">
        <v>110</v>
      </c>
      <c r="W9" s="21" t="s">
        <v>114</v>
      </c>
    </row>
    <row r="10" spans="1:23" s="22" customFormat="1" ht="72" x14ac:dyDescent="0.25">
      <c r="A10" s="17"/>
      <c r="B10" s="18" t="str">
        <f>+INVENTARIO!H10</f>
        <v>Imposibilidad de ejecución del proyecto por situaciones orden publico</v>
      </c>
      <c r="C10" s="17">
        <v>1</v>
      </c>
      <c r="D10" s="19" t="str">
        <f>IF(C10=0," ",IF(C10=1,'[1]LISTAS (2)'!$F$6,IF(C10=2,'[1]LISTAS (2)'!$F$5,'[1]LISTAS (2)'!$F$4)))</f>
        <v>Baja</v>
      </c>
      <c r="E10" s="17">
        <v>10</v>
      </c>
      <c r="F10" s="18" t="str">
        <f>IF(E10=0," ",IF(E10=20,'[1]LISTAS (2)'!$F$10,IF(E10=10,'[1]LISTAS (2)'!$F$11,'[1]LISTAS (2)'!$F$12)))</f>
        <v>Moderado</v>
      </c>
      <c r="G10" s="17">
        <f t="shared" si="0"/>
        <v>2</v>
      </c>
      <c r="H10" s="17">
        <f t="shared" si="1"/>
        <v>10</v>
      </c>
      <c r="I10" s="18" t="str">
        <f>IF(G10=" "," ",IF(G10=5,'[1]LISTAS (2)'!$I$7,IF(G10=4,'[1]LISTAS (2)'!$I$6,IF(G10=3,'[1]LISTAS (2)'!$I$4,IF(G10=2,'[1]LISTAS (2)'!$I$3,'[1]LISTAS (2)'!$I$2)))))</f>
        <v>Tolerable</v>
      </c>
      <c r="J10" s="18" t="str">
        <f>IF(I10=" "," ",IF(I10="Aceptable",'[1]LISTAS (2)'!$J$2,IF(I10="Inaceptable",'[1]LISTAS (2)'!$J$7,'[1]LISTAS (2)'!$J$3)))</f>
        <v>Se debe realizar un análisis del costo beneficio con el que se pueda decidir entre, asumirlo o compartirlo.</v>
      </c>
      <c r="K10" s="20" t="s">
        <v>53</v>
      </c>
      <c r="L10" s="20" t="s">
        <v>100</v>
      </c>
      <c r="M10" s="19" t="str">
        <f>IF(K10=0," ",IF(K10='[1]LISTAS (2)'!$H$11,'[1]LISTAS (2)'!$I$11,IF(K10='[1]LISTAS (2)'!$H$12,'[1]LISTAS (2)'!$I$12,'[1]LISTAS (2)'!$I$10)))</f>
        <v xml:space="preserve"> Pasa a escala inferior (el desplazamiento depende de si el control afecta el impacto o la probabilidad)</v>
      </c>
      <c r="N10" s="17">
        <v>1</v>
      </c>
      <c r="O10" s="18" t="str">
        <f>IF(N10=0," ",IF(N10=1,'[1]LISTAS (2)'!$F$6,IF(N10=2,'[1]LISTAS (2)'!$F$5,'[1]LISTAS (2)'!$F$4)))</f>
        <v>Baja</v>
      </c>
      <c r="P10" s="17">
        <v>10</v>
      </c>
      <c r="Q10" s="18" t="str">
        <f>IF(P10=0," ",IF(P10=20,'[1]LISTAS (2)'!$F$10,IF(P10=10,'[1]LISTAS (2)'!$F$11,'[1]LISTAS (2)'!$F$12)))</f>
        <v>Moderado</v>
      </c>
      <c r="R10" s="17">
        <f t="shared" si="2"/>
        <v>2</v>
      </c>
      <c r="S10" s="17">
        <f t="shared" si="3"/>
        <v>10</v>
      </c>
      <c r="T10" s="18" t="str">
        <f>IF(R10=" "," ",IF(R10=5,'[1]LISTAS (2)'!$I$7,IF(R10=4,'[1]LISTAS (2)'!$I$6,IF(R10=3,'[1]LISTAS (2)'!$I$4,IF(R10=2,'[1]LISTAS (2)'!$I$3,'[1]LISTAS (2)'!$I$2)))))</f>
        <v>Tolerable</v>
      </c>
      <c r="U10" s="20" t="s">
        <v>57</v>
      </c>
      <c r="V10" s="21" t="s">
        <v>110</v>
      </c>
      <c r="W10" s="21" t="s">
        <v>114</v>
      </c>
    </row>
    <row r="11" spans="1:23" s="22" customFormat="1" ht="104.25" customHeight="1" x14ac:dyDescent="0.25">
      <c r="A11" s="17"/>
      <c r="B11" s="18" t="str">
        <f>+INVENTARIO!E11</f>
        <v>Demora en la autorización y expedición de permisos</v>
      </c>
      <c r="C11" s="17">
        <v>2</v>
      </c>
      <c r="D11" s="19" t="str">
        <f>IF(C11=0," ",IF(C11=1,'[1]LISTAS (2)'!$F$6,IF(C11=2,'[1]LISTAS (2)'!$F$5,'[1]LISTAS (2)'!$F$4)))</f>
        <v>Media</v>
      </c>
      <c r="E11" s="17">
        <v>10</v>
      </c>
      <c r="F11" s="18" t="str">
        <f>IF(E11=0," ",IF(E11=20,'[1]LISTAS (2)'!$F$10,IF(E11=10,'[1]LISTAS (2)'!$F$11,'[1]LISTAS (2)'!$F$12)))</f>
        <v>Moderado</v>
      </c>
      <c r="G11" s="17">
        <f t="shared" si="0"/>
        <v>3</v>
      </c>
      <c r="H11" s="17">
        <f t="shared" si="1"/>
        <v>20</v>
      </c>
      <c r="I11" s="18" t="str">
        <f>IF(G11=" "," ",IF(G11=5,'[1]LISTAS (2)'!$I$7,IF(G11=4,'[1]LISTAS (2)'!$I$6,IF(G11=3,'[1]LISTAS (2)'!$I$4,IF(G11=2,'[1]LISTAS (2)'!$I$3,'[1]LISTAS (2)'!$I$2)))))</f>
        <v>Moderado</v>
      </c>
      <c r="J11" s="18" t="str">
        <f>IF(I11=" "," ",IF(I11="Aceptable",'[1]LISTAS (2)'!$J$2,IF(I11="Inaceptable",'[1]LISTAS (2)'!$J$7,'[1]LISTAS (2)'!$J$3)))</f>
        <v>Se debe realizar un análisis del costo beneficio con el que se pueda decidir entre, asumirlo o compartirlo.</v>
      </c>
      <c r="K11" s="20" t="s">
        <v>53</v>
      </c>
      <c r="L11" s="20" t="s">
        <v>101</v>
      </c>
      <c r="M11" s="19" t="str">
        <f>IF(K11=0," ",IF(K11='[1]LISTAS (2)'!$H$11,'[1]LISTAS (2)'!$I$11,IF(K11='[1]LISTAS (2)'!$H$12,'[1]LISTAS (2)'!$I$12,'[1]LISTAS (2)'!$I$10)))</f>
        <v xml:space="preserve"> Pasa a escala inferior (el desplazamiento depende de si el control afecta el impacto o la probabilidad)</v>
      </c>
      <c r="N11" s="17">
        <v>1</v>
      </c>
      <c r="O11" s="18" t="str">
        <f>IF(N11=0," ",IF(N11=1,'[1]LISTAS (2)'!$F$6,IF(N11=2,'[1]LISTAS (2)'!$F$5,'[1]LISTAS (2)'!$F$4)))</f>
        <v>Baja</v>
      </c>
      <c r="P11" s="17">
        <v>5</v>
      </c>
      <c r="Q11" s="18" t="str">
        <f>IF(P11=0," ",IF(P11=20,'[1]LISTAS (2)'!$F$10,IF(P11=10,'[1]LISTAS (2)'!$F$11,'[1]LISTAS (2)'!$F$12)))</f>
        <v>leve</v>
      </c>
      <c r="R11" s="17">
        <f t="shared" si="2"/>
        <v>1</v>
      </c>
      <c r="S11" s="17">
        <f t="shared" si="3"/>
        <v>5</v>
      </c>
      <c r="T11" s="18" t="str">
        <f>IF(R11=" "," ",IF(R11=5,'[1]LISTAS (2)'!$I$7,IF(R11=4,'[1]LISTAS (2)'!$I$6,IF(R11=3,'[1]LISTAS (2)'!$I$4,IF(R11=2,'[1]LISTAS (2)'!$I$3,'[1]LISTAS (2)'!$I$2)))))</f>
        <v>Aceptable</v>
      </c>
      <c r="U11" s="20" t="s">
        <v>54</v>
      </c>
      <c r="V11" s="21" t="s">
        <v>111</v>
      </c>
      <c r="W11" s="21" t="s">
        <v>109</v>
      </c>
    </row>
    <row r="12" spans="1:23" s="22" customFormat="1" ht="72" x14ac:dyDescent="0.25">
      <c r="A12" s="17"/>
      <c r="B12" s="20" t="str">
        <f>+INVENTARIO!I11</f>
        <v xml:space="preserve">Incumplimiento de los entregables del proyecto </v>
      </c>
      <c r="C12" s="17">
        <v>2</v>
      </c>
      <c r="D12" s="19" t="str">
        <f>IF(C12=0," ",IF(C12=1,'[1]LISTAS (2)'!$F$6,IF(C12=2,'[1]LISTAS (2)'!$F$5,'[1]LISTAS (2)'!$F$4)))</f>
        <v>Media</v>
      </c>
      <c r="E12" s="17">
        <v>5</v>
      </c>
      <c r="F12" s="18" t="str">
        <f>IF(E12=0," ",IF(E12=20,'[1]LISTAS (2)'!$F$10,IF(E12=10,'[1]LISTAS (2)'!$F$11,'[1]LISTAS (2)'!$F$12)))</f>
        <v>leve</v>
      </c>
      <c r="G12" s="17">
        <f t="shared" si="0"/>
        <v>2</v>
      </c>
      <c r="H12" s="17">
        <f t="shared" si="1"/>
        <v>10</v>
      </c>
      <c r="I12" s="18" t="str">
        <f>IF(G12=" "," ",IF(G12=5,'[1]LISTAS (2)'!$I$7,IF(G12=4,'[1]LISTAS (2)'!$I$6,IF(G12=3,'[1]LISTAS (2)'!$I$4,IF(G12=2,'[1]LISTAS (2)'!$I$3,'[1]LISTAS (2)'!$I$2)))))</f>
        <v>Tolerable</v>
      </c>
      <c r="J12" s="18" t="str">
        <f>IF(I12=" "," ",IF(I12="Aceptable",'[1]LISTAS (2)'!$J$2,IF(I12="Inaceptable",'[1]LISTAS (2)'!$J$7,'[1]LISTAS (2)'!$J$3)))</f>
        <v>Se debe realizar un análisis del costo beneficio con el que se pueda decidir entre, asumirlo o compartirlo.</v>
      </c>
      <c r="K12" s="18" t="s">
        <v>53</v>
      </c>
      <c r="L12" s="18" t="s">
        <v>102</v>
      </c>
      <c r="M12" s="19" t="str">
        <f>IF(K12=0," ",IF(K12='[1]LISTAS (2)'!$H$11,'[1]LISTAS (2)'!$I$11,IF(K12='[1]LISTAS (2)'!$H$12,'[1]LISTAS (2)'!$I$12,'[1]LISTAS (2)'!$I$10)))</f>
        <v xml:space="preserve"> Pasa a escala inferior (el desplazamiento depende de si el control afecta el impacto o la probabilidad)</v>
      </c>
      <c r="N12" s="17">
        <v>1</v>
      </c>
      <c r="O12" s="18" t="str">
        <f>IF(N12=0," ",IF(N12=1,'[1]LISTAS (2)'!$F$6,IF(N12=2,'[1]LISTAS (2)'!$F$5,'[1]LISTAS (2)'!$F$4)))</f>
        <v>Baja</v>
      </c>
      <c r="P12" s="17">
        <v>5</v>
      </c>
      <c r="Q12" s="18" t="str">
        <f>IF(P12=0," ",IF(P12=20,'[1]LISTAS (2)'!$F$10,IF(P12=10,'[1]LISTAS (2)'!$F$11,'[1]LISTAS (2)'!$F$12)))</f>
        <v>leve</v>
      </c>
      <c r="R12" s="17">
        <f t="shared" si="2"/>
        <v>1</v>
      </c>
      <c r="S12" s="17">
        <f t="shared" si="3"/>
        <v>5</v>
      </c>
      <c r="T12" s="18" t="str">
        <f>IF(R12=" "," ",IF(R12=5,'[1]LISTAS (2)'!$I$7,IF(R12=4,'[1]LISTAS (2)'!$I$6,IF(R12=3,'[1]LISTAS (2)'!$I$4,IF(R12=2,'[1]LISTAS (2)'!$I$3,'[1]LISTAS (2)'!$I$2)))))</f>
        <v>Aceptable</v>
      </c>
      <c r="U12" s="20" t="s">
        <v>54</v>
      </c>
      <c r="V12" s="23" t="s">
        <v>112</v>
      </c>
      <c r="W12" s="23" t="s">
        <v>113</v>
      </c>
    </row>
    <row r="13" spans="1:23" s="22" customFormat="1" ht="72" x14ac:dyDescent="0.25">
      <c r="A13" s="17"/>
      <c r="B13" s="18" t="str">
        <f>+INVENTARIO!G12</f>
        <v xml:space="preserve">Deficiencias y  materiales de baja calidad </v>
      </c>
      <c r="C13" s="17">
        <v>1</v>
      </c>
      <c r="D13" s="19" t="str">
        <f>IF(C13=0," ",IF(C13=1,'[1]LISTAS (2)'!$F$6,IF(C13=2,'[1]LISTAS (2)'!$F$5,'[1]LISTAS (2)'!$F$4)))</f>
        <v>Baja</v>
      </c>
      <c r="E13" s="17">
        <v>20</v>
      </c>
      <c r="F13" s="18" t="str">
        <f>IF(E13=0," ",IF(E13=20,'[1]LISTAS (2)'!$F$10,IF(E13=10,'[1]LISTAS (2)'!$F$11,'[1]LISTAS (2)'!$F$12)))</f>
        <v>Catastrófico</v>
      </c>
      <c r="G13" s="17">
        <f t="shared" si="0"/>
        <v>3</v>
      </c>
      <c r="H13" s="17">
        <f t="shared" si="1"/>
        <v>20</v>
      </c>
      <c r="I13" s="18" t="str">
        <f>IF(G13=" "," ",IF(G13=5,'[1]LISTAS (2)'!$I$7,IF(G13=4,'[1]LISTAS (2)'!$I$6,IF(G13=3,'[1]LISTAS (2)'!$I$4,IF(G13=2,'[1]LISTAS (2)'!$I$3,'[1]LISTAS (2)'!$I$2)))))</f>
        <v>Moderado</v>
      </c>
      <c r="J13" s="18" t="str">
        <f>IF(I13=" "," ",IF(I13="Aceptable",'[1]LISTAS (2)'!$J$2,IF(I13="Inaceptable",'[1]LISTAS (2)'!$J$7,'[1]LISTAS (2)'!$J$3)))</f>
        <v>Se debe realizar un análisis del costo beneficio con el que se pueda decidir entre, asumirlo o compartirlo.</v>
      </c>
      <c r="K13" s="18" t="s">
        <v>53</v>
      </c>
      <c r="L13" s="18" t="s">
        <v>102</v>
      </c>
      <c r="M13" s="19" t="str">
        <f>IF(K13=0," ",IF(K13='[1]LISTAS (2)'!$H$11,'[1]LISTAS (2)'!$I$11,IF(K13='[1]LISTAS (2)'!$H$12,'[1]LISTAS (2)'!$I$12,'[1]LISTAS (2)'!$I$10)))</f>
        <v xml:space="preserve"> Pasa a escala inferior (el desplazamiento depende de si el control afecta el impacto o la probabilidad)</v>
      </c>
      <c r="N13" s="17">
        <v>1</v>
      </c>
      <c r="O13" s="18" t="str">
        <f>IF(N13=0," ",IF(N13=1,'[1]LISTAS (2)'!$F$6,IF(N13=2,'[1]LISTAS (2)'!$F$5,'[1]LISTAS (2)'!$F$4)))</f>
        <v>Baja</v>
      </c>
      <c r="P13" s="17">
        <v>10</v>
      </c>
      <c r="Q13" s="18" t="str">
        <f>IF(P13=0," ",IF(P13=20,'[1]LISTAS (2)'!$F$10,IF(P13=10,'[1]LISTAS (2)'!$F$11,'[1]LISTAS (2)'!$F$12)))</f>
        <v>Moderado</v>
      </c>
      <c r="R13" s="17">
        <f t="shared" si="2"/>
        <v>2</v>
      </c>
      <c r="S13" s="17">
        <f t="shared" si="3"/>
        <v>10</v>
      </c>
      <c r="T13" s="18" t="str">
        <f>IF(R13=" "," ",IF(R13=5,'[1]LISTAS (2)'!$I$7,IF(R13=4,'[1]LISTAS (2)'!$I$6,IF(R13=3,'[1]LISTAS (2)'!$I$4,IF(R13=2,'[1]LISTAS (2)'!$I$3,'[1]LISTAS (2)'!$I$2)))))</f>
        <v>Tolerable</v>
      </c>
      <c r="U13" s="20" t="s">
        <v>54</v>
      </c>
      <c r="V13" s="23" t="s">
        <v>112</v>
      </c>
      <c r="W13" s="23" t="s">
        <v>113</v>
      </c>
    </row>
    <row r="14" spans="1:23" s="22" customFormat="1" ht="84" x14ac:dyDescent="0.25">
      <c r="A14" s="17"/>
      <c r="B14" s="18" t="str">
        <f>+INVENTARIO!F13</f>
        <v>Accidentes de Trabajo</v>
      </c>
      <c r="C14" s="17">
        <v>3</v>
      </c>
      <c r="D14" s="19" t="str">
        <f>IF(C14=0," ",IF(C14=1,'[1]LISTAS (2)'!$F$6,IF(C14=2,'[1]LISTAS (2)'!$F$5,'[1]LISTAS (2)'!$F$4)))</f>
        <v>Alta</v>
      </c>
      <c r="E14" s="17">
        <v>10</v>
      </c>
      <c r="F14" s="18" t="str">
        <f>IF(E14=0," ",IF(E14=20,'[1]LISTAS (2)'!$F$10,IF(E14=10,'[1]LISTAS (2)'!$F$11,'[1]LISTAS (2)'!$F$12)))</f>
        <v>Moderado</v>
      </c>
      <c r="G14" s="17">
        <f t="shared" si="0"/>
        <v>4</v>
      </c>
      <c r="H14" s="17">
        <f t="shared" si="1"/>
        <v>30</v>
      </c>
      <c r="I14" s="18" t="str">
        <f>IF(G14=" "," ",IF(G14=5,'[1]LISTAS (2)'!$I$7,IF(G14=4,'[1]LISTAS (2)'!$I$6,IF(G14=3,'[1]LISTAS (2)'!$I$4,IF(G14=2,'[1]LISTAS (2)'!$I$3,'[1]LISTAS (2)'!$I$2)))))</f>
        <v>Importante</v>
      </c>
      <c r="J14" s="18" t="str">
        <f>IF(I14=" "," ",IF(I14="Aceptable",'[1]LISTAS (2)'!$J$2,IF(I14="Inaceptable",'[1]LISTAS (2)'!$J$7,'[1]LISTAS (2)'!$J$3)))</f>
        <v>Se debe realizar un análisis del costo beneficio con el que se pueda decidir entre, asumirlo o compartirlo.</v>
      </c>
      <c r="K14" s="18" t="s">
        <v>53</v>
      </c>
      <c r="L14" s="18" t="s">
        <v>103</v>
      </c>
      <c r="M14" s="19" t="str">
        <f>IF(K14=0," ",IF(K14='[1]LISTAS (2)'!$H$11,'[1]LISTAS (2)'!$I$11,IF(K14='[1]LISTAS (2)'!$H$12,'[1]LISTAS (2)'!$I$12,'[1]LISTAS (2)'!$I$10)))</f>
        <v xml:space="preserve"> Pasa a escala inferior (el desplazamiento depende de si el control afecta el impacto o la probabilidad)</v>
      </c>
      <c r="N14" s="17">
        <v>2</v>
      </c>
      <c r="O14" s="18" t="str">
        <f>IF(N14=0," ",IF(N14=1,'[1]LISTAS (2)'!$F$6,IF(N14=2,'[1]LISTAS (2)'!$F$5,'[1]LISTAS (2)'!$F$4)))</f>
        <v>Media</v>
      </c>
      <c r="P14" s="17">
        <v>5</v>
      </c>
      <c r="Q14" s="18" t="str">
        <f>IF(P14=0," ",IF(P14=20,'[1]LISTAS (2)'!$F$10,IF(P14=10,'[1]LISTAS (2)'!$F$11,'[1]LISTAS (2)'!$F$12)))</f>
        <v>leve</v>
      </c>
      <c r="R14" s="17">
        <f t="shared" si="2"/>
        <v>2</v>
      </c>
      <c r="S14" s="17">
        <f t="shared" si="3"/>
        <v>10</v>
      </c>
      <c r="T14" s="18" t="str">
        <f>IF(R14=" "," ",IF(R14=5,'[1]LISTAS (2)'!$I$7,IF(R14=4,'[1]LISTAS (2)'!$I$6,IF(R14=3,'[1]LISTAS (2)'!$I$4,IF(R14=2,'[1]LISTAS (2)'!$I$3,'[1]LISTAS (2)'!$I$2)))))</f>
        <v>Tolerable</v>
      </c>
      <c r="U14" s="20" t="s">
        <v>57</v>
      </c>
      <c r="V14" s="21" t="s">
        <v>105</v>
      </c>
      <c r="W14" s="21" t="s">
        <v>114</v>
      </c>
    </row>
    <row r="15" spans="1:23" s="22" customFormat="1" ht="84" x14ac:dyDescent="0.25">
      <c r="A15" s="17"/>
      <c r="B15" s="18" t="str">
        <f>+INVENTARIO!G11</f>
        <v>Retraso en los desembolsos para el pago del proyecto</v>
      </c>
      <c r="C15" s="17">
        <v>1</v>
      </c>
      <c r="D15" s="19" t="str">
        <f>IF(C15=0," ",IF(C15=1,'[1]LISTAS (2)'!$F$6,IF(C15=2,'[1]LISTAS (2)'!$F$5,'[1]LISTAS (2)'!$F$4)))</f>
        <v>Baja</v>
      </c>
      <c r="E15" s="17">
        <v>10</v>
      </c>
      <c r="F15" s="18" t="str">
        <f>IF(E15=0," ",IF(E15=20,'[1]LISTAS (2)'!$F$10,IF(E15=10,'[1]LISTAS (2)'!$F$11,'[1]LISTAS (2)'!$F$12)))</f>
        <v>Moderado</v>
      </c>
      <c r="G15" s="17">
        <f t="shared" si="0"/>
        <v>2</v>
      </c>
      <c r="H15" s="17">
        <f t="shared" si="1"/>
        <v>10</v>
      </c>
      <c r="I15" s="18" t="str">
        <f>IF(G15=" "," ",IF(G15=5,'[1]LISTAS (2)'!$I$7,IF(G15=4,'[1]LISTAS (2)'!$I$6,IF(G15=3,'[1]LISTAS (2)'!$I$4,IF(G15=2,'[1]LISTAS (2)'!$I$3,'[1]LISTAS (2)'!$I$2)))))</f>
        <v>Tolerable</v>
      </c>
      <c r="J15" s="18" t="str">
        <f>IF(I15=" "," ",IF(I15="Aceptable",'[1]LISTAS (2)'!$J$2,IF(I15="Inaceptable",'[1]LISTAS (2)'!$J$7,'[1]LISTAS (2)'!$J$3)))</f>
        <v>Se debe realizar un análisis del costo beneficio con el que se pueda decidir entre, asumirlo o compartirlo.</v>
      </c>
      <c r="K15" s="18" t="s">
        <v>53</v>
      </c>
      <c r="L15" s="18" t="s">
        <v>95</v>
      </c>
      <c r="M15" s="19" t="str">
        <f>IF(K15=0," ",IF(K15='[1]LISTAS (2)'!$H$11,'[1]LISTAS (2)'!$I$11,IF(K15='[1]LISTAS (2)'!$H$12,'[1]LISTAS (2)'!$I$12,'[1]LISTAS (2)'!$I$10)))</f>
        <v xml:space="preserve"> Pasa a escala inferior (el desplazamiento depende de si el control afecta el impacto o la probabilidad)</v>
      </c>
      <c r="N15" s="17">
        <v>1</v>
      </c>
      <c r="O15" s="18" t="str">
        <f>IF(N15=0," ",IF(N15=1,'[1]LISTAS (2)'!$F$6,IF(N15=2,'[1]LISTAS (2)'!$F$5,'[1]LISTAS (2)'!$F$4)))</f>
        <v>Baja</v>
      </c>
      <c r="P15" s="17">
        <v>5</v>
      </c>
      <c r="Q15" s="18" t="str">
        <f>IF(P15=0," ",IF(P15=20,'[1]LISTAS (2)'!$F$10,IF(P15=10,'[1]LISTAS (2)'!$F$11,'[1]LISTAS (2)'!$F$12)))</f>
        <v>leve</v>
      </c>
      <c r="R15" s="17">
        <f t="shared" si="2"/>
        <v>1</v>
      </c>
      <c r="S15" s="17">
        <f t="shared" si="3"/>
        <v>5</v>
      </c>
      <c r="T15" s="18" t="str">
        <f>IF(R15=" "," ",IF(R15=5,'[1]LISTAS (2)'!$I$7,IF(R15=4,'[1]LISTAS (2)'!$I$6,IF(R15=3,'[1]LISTAS (2)'!$I$4,IF(R15=2,'[1]LISTAS (2)'!$I$3,'[1]LISTAS (2)'!$I$2)))))</f>
        <v>Aceptable</v>
      </c>
      <c r="U15" s="20" t="s">
        <v>54</v>
      </c>
      <c r="V15" s="23" t="s">
        <v>106</v>
      </c>
      <c r="W15" s="24" t="s">
        <v>107</v>
      </c>
    </row>
    <row r="16" spans="1:23" s="22" customFormat="1" ht="114" customHeight="1" x14ac:dyDescent="0.25">
      <c r="A16" s="17"/>
      <c r="B16" s="18" t="str">
        <f>+INVENTARIO!F12</f>
        <v>Demandas y acciones de tutela en contra del ordenador del gasto</v>
      </c>
      <c r="C16" s="17">
        <v>2</v>
      </c>
      <c r="D16" s="19" t="str">
        <f>IF(C16=0," ",IF(C16=1,'[1]LISTAS (2)'!$F$6,IF(C16=2,'[1]LISTAS (2)'!$F$5,'[1]LISTAS (2)'!$F$4)))</f>
        <v>Media</v>
      </c>
      <c r="E16" s="17">
        <v>10</v>
      </c>
      <c r="F16" s="18" t="str">
        <f>IF(E16=0," ",IF(E16=20,'[1]LISTAS (2)'!$F$10,IF(E16=10,'[1]LISTAS (2)'!$F$11,'[1]LISTAS (2)'!$F$12)))</f>
        <v>Moderado</v>
      </c>
      <c r="G16" s="17">
        <f t="shared" si="0"/>
        <v>3</v>
      </c>
      <c r="H16" s="17">
        <f t="shared" si="1"/>
        <v>20</v>
      </c>
      <c r="I16" s="18" t="str">
        <f>IF(G16=" "," ",IF(G16=5,'[1]LISTAS (2)'!$I$7,IF(G16=4,'[1]LISTAS (2)'!$I$6,IF(G16=3,'[1]LISTAS (2)'!$I$4,IF(G16=2,'[1]LISTAS (2)'!$I$3,'[1]LISTAS (2)'!$I$2)))))</f>
        <v>Moderado</v>
      </c>
      <c r="J16" s="18" t="str">
        <f>IF(I16=" "," ",IF(I16="Aceptable",'[1]LISTAS (2)'!$J$2,IF(I16="Inaceptable",'[1]LISTAS (2)'!$J$7,'[1]LISTAS (2)'!$J$3)))</f>
        <v>Se debe realizar un análisis del costo beneficio con el que se pueda decidir entre, asumirlo o compartirlo.</v>
      </c>
      <c r="K16" s="18" t="s">
        <v>53</v>
      </c>
      <c r="L16" s="18" t="s">
        <v>96</v>
      </c>
      <c r="M16" s="19" t="str">
        <f>IF(K16=0," ",IF(K16='[1]LISTAS (2)'!$H$11,'[1]LISTAS (2)'!$I$11,IF(K16='[1]LISTAS (2)'!$H$12,'[1]LISTAS (2)'!$I$12,'[1]LISTAS (2)'!$I$10)))</f>
        <v xml:space="preserve"> Pasa a escala inferior (el desplazamiento depende de si el control afecta el impacto o la probabilidad)</v>
      </c>
      <c r="N16" s="17">
        <v>1</v>
      </c>
      <c r="O16" s="18" t="str">
        <f>IF(N16=0," ",IF(N16=1,'[1]LISTAS (2)'!$F$6,IF(N16=2,'[1]LISTAS (2)'!$F$5,'[1]LISTAS (2)'!$F$4)))</f>
        <v>Baja</v>
      </c>
      <c r="P16" s="17">
        <v>5</v>
      </c>
      <c r="Q16" s="18" t="str">
        <f>IF(P16=0," ",IF(P16=20,'[1]LISTAS (2)'!$F$10,IF(P16=10,'[1]LISTAS (2)'!$F$11,'[1]LISTAS (2)'!$F$12)))</f>
        <v>leve</v>
      </c>
      <c r="R16" s="17">
        <f t="shared" si="2"/>
        <v>1</v>
      </c>
      <c r="S16" s="17">
        <f t="shared" si="3"/>
        <v>5</v>
      </c>
      <c r="T16" s="18" t="str">
        <f>IF(R16=" "," ",IF(R16=5,'[1]LISTAS (2)'!$I$7,IF(R16=4,'[1]LISTAS (2)'!$I$6,IF(R16=3,'[1]LISTAS (2)'!$I$4,IF(R16=2,'[1]LISTAS (2)'!$I$3,'[1]LISTAS (2)'!$I$2)))))</f>
        <v>Aceptable</v>
      </c>
      <c r="U16" s="20" t="s">
        <v>54</v>
      </c>
      <c r="V16" s="23" t="s">
        <v>115</v>
      </c>
      <c r="W16" s="24" t="s">
        <v>107</v>
      </c>
    </row>
    <row r="17" spans="1:23" s="22" customFormat="1" ht="106.5" customHeight="1" x14ac:dyDescent="0.25">
      <c r="A17" s="17"/>
      <c r="B17" s="18" t="str">
        <f>+INVENTARIO!I12</f>
        <v>Corrupción en el proceso de selección de los contratistas de obra y de la interventoría</v>
      </c>
      <c r="C17" s="17">
        <v>2</v>
      </c>
      <c r="D17" s="19" t="str">
        <f>IF(C17=0," ",IF(C17=1,'[1]LISTAS (2)'!$F$6,IF(C17=2,'[1]LISTAS (2)'!$F$5,'[1]LISTAS (2)'!$F$4)))</f>
        <v>Media</v>
      </c>
      <c r="E17" s="17">
        <v>10</v>
      </c>
      <c r="F17" s="18" t="str">
        <f>IF(E17=0," ",IF(E17=20,'[1]LISTAS (2)'!$F$10,IF(E17=10,'[1]LISTAS (2)'!$F$11,'[1]LISTAS (2)'!$F$12)))</f>
        <v>Moderado</v>
      </c>
      <c r="G17" s="17">
        <f t="shared" si="0"/>
        <v>3</v>
      </c>
      <c r="H17" s="17">
        <f t="shared" si="1"/>
        <v>20</v>
      </c>
      <c r="I17" s="18" t="str">
        <f>IF(G17=" "," ",IF(G17=5,'[1]LISTAS (2)'!$I$7,IF(G17=4,'[1]LISTAS (2)'!$I$6,IF(G17=3,'[1]LISTAS (2)'!$I$4,IF(G17=2,'[1]LISTAS (2)'!$I$3,'[1]LISTAS (2)'!$I$2)))))</f>
        <v>Moderado</v>
      </c>
      <c r="J17" s="18" t="str">
        <f>IF(I17=" "," ",IF(I17="Aceptable",'[1]LISTAS (2)'!$J$2,IF(I17="Inaceptable",'[1]LISTAS (2)'!$J$7,'[1]LISTAS (2)'!$J$3)))</f>
        <v>Se debe realizar un análisis del costo beneficio con el que se pueda decidir entre, asumirlo o compartirlo.</v>
      </c>
      <c r="K17" s="17" t="s">
        <v>53</v>
      </c>
      <c r="L17" s="18" t="s">
        <v>96</v>
      </c>
      <c r="M17" s="19" t="str">
        <f>IF(K17=0," ",IF(K17='[1]LISTAS (2)'!$H$11,'[1]LISTAS (2)'!$I$11,IF(K17='[1]LISTAS (2)'!$H$12,'[1]LISTAS (2)'!$I$12,'[1]LISTAS (2)'!$I$10)))</f>
        <v xml:space="preserve"> Pasa a escala inferior (el desplazamiento depende de si el control afecta el impacto o la probabilidad)</v>
      </c>
      <c r="N17" s="17">
        <v>1</v>
      </c>
      <c r="O17" s="18" t="str">
        <f>IF(N17=0," ",IF(N17=1,'[1]LISTAS (2)'!$F$6,IF(N17=2,'[1]LISTAS (2)'!$F$5,'[1]LISTAS (2)'!$F$4)))</f>
        <v>Baja</v>
      </c>
      <c r="P17" s="17">
        <v>5</v>
      </c>
      <c r="Q17" s="18" t="str">
        <f>IF(P17=0," ",IF(P17=20,'[1]LISTAS (2)'!$F$10,IF(P17=10,'[1]LISTAS (2)'!$F$11,'[1]LISTAS (2)'!$F$12)))</f>
        <v>leve</v>
      </c>
      <c r="R17" s="17">
        <f t="shared" si="2"/>
        <v>1</v>
      </c>
      <c r="S17" s="17">
        <f t="shared" si="3"/>
        <v>5</v>
      </c>
      <c r="T17" s="18" t="str">
        <f>IF(R17=" "," ",IF(R17=5,'[1]LISTAS (2)'!$I$7,IF(R17=4,'[1]LISTAS (2)'!$I$6,IF(R17=3,'[1]LISTAS (2)'!$I$4,IF(R17=2,'[1]LISTAS (2)'!$I$3,'[1]LISTAS (2)'!$I$2)))))</f>
        <v>Aceptable</v>
      </c>
      <c r="U17" s="20" t="s">
        <v>54</v>
      </c>
      <c r="V17" s="23" t="s">
        <v>115</v>
      </c>
      <c r="W17" s="24" t="s">
        <v>107</v>
      </c>
    </row>
    <row r="18" spans="1:23" s="22" customFormat="1" ht="120.75" customHeight="1" x14ac:dyDescent="0.25">
      <c r="A18" s="17"/>
      <c r="B18" s="18" t="str">
        <f>+INVENTARIO!H13</f>
        <v>Contaminación e impacto ambiental generado por debilidad en la ejecución del plan ambiental. Demandas e incumplimiento de normatividad ambiental por uso de fuentes de materiales que no cuentan con licencia ambiental y plan de manejo ambiental</v>
      </c>
      <c r="C18" s="17">
        <v>2</v>
      </c>
      <c r="D18" s="19" t="str">
        <f>IF(C18=0," ",IF(C18=1,'[1]LISTAS (2)'!$F$6,IF(C18=2,'[1]LISTAS (2)'!$F$5,'[1]LISTAS (2)'!$F$4)))</f>
        <v>Media</v>
      </c>
      <c r="E18" s="17">
        <v>10</v>
      </c>
      <c r="F18" s="18" t="str">
        <f>IF(E18=0," ",IF(E18=20,'[1]LISTAS (2)'!$F$10,IF(E18=10,'[1]LISTAS (2)'!$F$11,'[1]LISTAS (2)'!$F$12)))</f>
        <v>Moderado</v>
      </c>
      <c r="G18" s="17">
        <f t="shared" si="0"/>
        <v>3</v>
      </c>
      <c r="H18" s="17">
        <f t="shared" si="1"/>
        <v>20</v>
      </c>
      <c r="I18" s="18" t="str">
        <f>IF(G18=" "," ",IF(G18=5,'[1]LISTAS (2)'!$I$7,IF(G18=4,'[1]LISTAS (2)'!$I$6,IF(G18=3,'[1]LISTAS (2)'!$I$4,IF(G18=2,'[1]LISTAS (2)'!$I$3,'[1]LISTAS (2)'!$I$2)))))</f>
        <v>Moderado</v>
      </c>
      <c r="J18" s="18" t="str">
        <f>IF(I18=" "," ",IF(I18="Aceptable",'[1]LISTAS (2)'!$J$2,IF(I18="Inaceptable",'[1]LISTAS (2)'!$J$7,'[1]LISTAS (2)'!$J$3)))</f>
        <v>Se debe realizar un análisis del costo beneficio con el que se pueda decidir entre, asumirlo o compartirlo.</v>
      </c>
      <c r="K18" s="17" t="s">
        <v>53</v>
      </c>
      <c r="L18" s="18" t="s">
        <v>102</v>
      </c>
      <c r="M18" s="19" t="str">
        <f>IF(K18=0," ",IF(K18='[1]LISTAS (2)'!$H$11,'[1]LISTAS (2)'!$I$11,IF(K18='[1]LISTAS (2)'!$H$12,'[1]LISTAS (2)'!$I$12,'[1]LISTAS (2)'!$I$10)))</f>
        <v xml:space="preserve"> Pasa a escala inferior (el desplazamiento depende de si el control afecta el impacto o la probabilidad)</v>
      </c>
      <c r="N18" s="17">
        <v>1</v>
      </c>
      <c r="O18" s="18" t="str">
        <f>IF(N18=0," ",IF(N18=1,'[1]LISTAS (2)'!$F$6,IF(N18=2,'[1]LISTAS (2)'!$F$5,'[1]LISTAS (2)'!$F$4)))</f>
        <v>Baja</v>
      </c>
      <c r="P18" s="17">
        <v>5</v>
      </c>
      <c r="Q18" s="18" t="str">
        <f>IF(P18=0," ",IF(P18=20,'[1]LISTAS (2)'!$F$10,IF(P18=10,'[1]LISTAS (2)'!$F$11,'[1]LISTAS (2)'!$F$12)))</f>
        <v>leve</v>
      </c>
      <c r="R18" s="17">
        <f t="shared" si="2"/>
        <v>1</v>
      </c>
      <c r="S18" s="17">
        <f t="shared" si="3"/>
        <v>5</v>
      </c>
      <c r="T18" s="18" t="str">
        <f>IF(R18=" "," ",IF(R18=5,'[1]LISTAS (2)'!$I$7,IF(R18=4,'[1]LISTAS (2)'!$I$6,IF(R18=3,'[1]LISTAS (2)'!$I$4,IF(R18=2,'[1]LISTAS (2)'!$I$3,'[1]LISTAS (2)'!$I$2)))))</f>
        <v>Aceptable</v>
      </c>
      <c r="U18" s="20" t="s">
        <v>54</v>
      </c>
      <c r="V18" s="23" t="s">
        <v>112</v>
      </c>
      <c r="W18" s="23" t="s">
        <v>113</v>
      </c>
    </row>
    <row r="19" spans="1:23" ht="72" customHeight="1" x14ac:dyDescent="0.25">
      <c r="A19" s="24"/>
      <c r="B19" s="21" t="str">
        <f>+INVENTARIO!D8</f>
        <v xml:space="preserve">No  ejecución de los proyectos por desconocimiento de la normatividad vigente </v>
      </c>
      <c r="C19" s="24">
        <v>1</v>
      </c>
      <c r="D19" s="25" t="str">
        <f>IF(C19=0," ",IF(C19=1,'[1]LISTAS (2)'!$F$6,IF(C19=2,'[1]LISTAS (2)'!$F$5,'[1]LISTAS (2)'!$F$4)))</f>
        <v>Baja</v>
      </c>
      <c r="E19" s="24">
        <v>10</v>
      </c>
      <c r="F19" s="23" t="str">
        <f>IF(E19=0," ",IF(E19=20,'[1]LISTAS (2)'!$F$10,IF(E19=10,'[1]LISTAS (2)'!$F$11,'[1]LISTAS (2)'!$F$12)))</f>
        <v>Moderado</v>
      </c>
      <c r="G19" s="24">
        <f t="shared" ref="G19:G25" si="4">IF(H19=" "," ",IF(H19&gt;59,5,IF(H19&gt;20,4,IF(H19&gt;11,3,IF(H19&gt;5,2,1)))))</f>
        <v>2</v>
      </c>
      <c r="H19" s="24">
        <f t="shared" ref="H19:H25" si="5">IF(C19=0," ",C19*E19)</f>
        <v>10</v>
      </c>
      <c r="I19" s="23" t="str">
        <f>IF(G19=" "," ",IF(G19=5,'[1]LISTAS (2)'!$I$7,IF(G19=4,'[1]LISTAS (2)'!$I$6,IF(G19=3,'[1]LISTAS (2)'!$I$4,IF(G19=2,'[1]LISTAS (2)'!$I$3,'[1]LISTAS (2)'!$I$2)))))</f>
        <v>Tolerable</v>
      </c>
      <c r="J19" s="23" t="str">
        <f>IF(I19=" "," ",IF(I19="Aceptable",'[1]LISTAS (2)'!$J$2,IF(I19="Inaceptable",'[1]LISTAS (2)'!$J$7,'[1]LISTAS (2)'!$J$3)))</f>
        <v>Se debe realizar un análisis del costo beneficio con el que se pueda decidir entre, asumirlo o compartirlo.</v>
      </c>
      <c r="K19" s="21" t="s">
        <v>53</v>
      </c>
      <c r="L19" s="21" t="s">
        <v>71</v>
      </c>
      <c r="M19" s="25" t="str">
        <f>IF(K19=0," ",IF(K19='[1]LISTAS (2)'!$H$11,'[1]LISTAS (2)'!$I$11,IF(K19='[1]LISTAS (2)'!$H$12,'[1]LISTAS (2)'!$I$12,'[1]LISTAS (2)'!$I$10)))</f>
        <v xml:space="preserve"> Pasa a escala inferior (el desplazamiento depende de si el control afecta el impacto o la probabilidad)</v>
      </c>
      <c r="N19" s="24">
        <v>1</v>
      </c>
      <c r="O19" s="23" t="str">
        <f>IF(N19=0," ",IF(N19=1,'[1]LISTAS (2)'!$F$6,IF(N19=2,'[1]LISTAS (2)'!$F$5,'[1]LISTAS (2)'!$F$4)))</f>
        <v>Baja</v>
      </c>
      <c r="P19" s="24">
        <v>10</v>
      </c>
      <c r="Q19" s="23" t="str">
        <f>IF(P19=0," ",IF(P19=20,'[1]LISTAS (2)'!$F$10,IF(P19=10,'[1]LISTAS (2)'!$F$11,'[1]LISTAS (2)'!$F$12)))</f>
        <v>Moderado</v>
      </c>
      <c r="R19" s="24">
        <f t="shared" ref="R19:R25" si="6">IF(S19=" "," ",IF(S19&gt;59,5,IF(S19&gt;20,4,IF(S19&gt;11,3,IF(S19&gt;5,2,1)))))</f>
        <v>2</v>
      </c>
      <c r="S19" s="24">
        <f t="shared" ref="S19:S25" si="7">IF(N19=0," ",N19*P19)</f>
        <v>10</v>
      </c>
      <c r="T19" s="23" t="str">
        <f>IF(R19=" "," ",IF(R19=5,'[1]LISTAS (2)'!$I$7,IF(R19=4,'[1]LISTAS (2)'!$I$6,IF(R19=3,'[1]LISTAS (2)'!$I$4,IF(R19=2,'[1]LISTAS (2)'!$I$3,'[1]LISTAS (2)'!$I$2)))))</f>
        <v>Tolerable</v>
      </c>
      <c r="U19" s="21" t="s">
        <v>54</v>
      </c>
      <c r="V19" s="21" t="s">
        <v>104</v>
      </c>
      <c r="W19" s="21" t="s">
        <v>61</v>
      </c>
    </row>
    <row r="20" spans="1:23" ht="162.75" customHeight="1" x14ac:dyDescent="0.25">
      <c r="A20" s="24"/>
      <c r="B20" s="21" t="str">
        <f>+INVENTARIO!E9</f>
        <v>Incremento en el presuesto de obra</v>
      </c>
      <c r="C20" s="24">
        <v>1</v>
      </c>
      <c r="D20" s="25" t="str">
        <f>IF(C20=0," ",IF(C20=1,'[1]LISTAS (2)'!$F$6,IF(C20=2,'[1]LISTAS (2)'!$F$5,'[1]LISTAS (2)'!$F$4)))</f>
        <v>Baja</v>
      </c>
      <c r="E20" s="24">
        <v>20</v>
      </c>
      <c r="F20" s="23" t="str">
        <f>IF(E20=0," ",IF(E20=20,'[1]LISTAS (2)'!$F$10,IF(E20=10,'[1]LISTAS (2)'!$F$11,'[1]LISTAS (2)'!$F$12)))</f>
        <v>Catastrófico</v>
      </c>
      <c r="G20" s="24">
        <f t="shared" si="4"/>
        <v>3</v>
      </c>
      <c r="H20" s="24">
        <f t="shared" si="5"/>
        <v>20</v>
      </c>
      <c r="I20" s="23" t="str">
        <f>IF(G20=" "," ",IF(G20=5,'[1]LISTAS (2)'!$I$7,IF(G20=4,'[1]LISTAS (2)'!$I$6,IF(G20=3,'[1]LISTAS (2)'!$I$4,IF(G20=2,'[1]LISTAS (2)'!$I$3,'[1]LISTAS (2)'!$I$2)))))</f>
        <v>Moderado</v>
      </c>
      <c r="J20" s="23" t="str">
        <f>IF(I20=" "," ",IF(I20="Aceptable",'[1]LISTAS (2)'!$J$2,IF(I20="Inaceptable",'[1]LISTAS (2)'!$J$7,'[1]LISTAS (2)'!$J$3)))</f>
        <v>Se debe realizar un análisis del costo beneficio con el que se pueda decidir entre, asumirlo o compartirlo.</v>
      </c>
      <c r="K20" s="21" t="s">
        <v>53</v>
      </c>
      <c r="L20" s="21" t="s">
        <v>69</v>
      </c>
      <c r="M20" s="25" t="str">
        <f>IF(K20=0," ",IF(K20='[1]LISTAS (2)'!$H$11,'[1]LISTAS (2)'!$I$11,IF(K20='[1]LISTAS (2)'!$H$12,'[1]LISTAS (2)'!$I$12,'[1]LISTAS (2)'!$I$10)))</f>
        <v xml:space="preserve"> Pasa a escala inferior (el desplazamiento depende de si el control afecta el impacto o la probabilidad)</v>
      </c>
      <c r="N20" s="24">
        <v>1</v>
      </c>
      <c r="O20" s="23" t="str">
        <f>IF(N20=0," ",IF(N20=1,'[1]LISTAS (2)'!$F$6,IF(N20=2,'[1]LISTAS (2)'!$F$5,'[1]LISTAS (2)'!$F$4)))</f>
        <v>Baja</v>
      </c>
      <c r="P20" s="24">
        <v>10</v>
      </c>
      <c r="Q20" s="23" t="str">
        <f>IF(P20=0," ",IF(P20=20,'[1]LISTAS (2)'!$F$10,IF(P20=10,'[1]LISTAS (2)'!$F$11,'[1]LISTAS (2)'!$F$12)))</f>
        <v>Moderado</v>
      </c>
      <c r="R20" s="24">
        <f t="shared" si="6"/>
        <v>2</v>
      </c>
      <c r="S20" s="24">
        <f t="shared" si="7"/>
        <v>10</v>
      </c>
      <c r="T20" s="23" t="str">
        <f>IF(R20=" "," ",IF(R20=5,'[1]LISTAS (2)'!$I$7,IF(R20=4,'[1]LISTAS (2)'!$I$6,IF(R20=3,'[1]LISTAS (2)'!$I$4,IF(R20=2,'[1]LISTAS (2)'!$I$3,'[1]LISTAS (2)'!$I$2)))))</f>
        <v>Tolerable</v>
      </c>
      <c r="U20" s="21" t="s">
        <v>57</v>
      </c>
      <c r="V20" s="21" t="s">
        <v>58</v>
      </c>
      <c r="W20" s="21" t="s">
        <v>59</v>
      </c>
    </row>
    <row r="21" spans="1:23" ht="143.25" customHeight="1" x14ac:dyDescent="0.25">
      <c r="A21" s="24"/>
      <c r="B21" s="23" t="str">
        <f>+INVENTARIO!D10</f>
        <v>Actuaciones jurídicas en contra del proyecto</v>
      </c>
      <c r="C21" s="24">
        <v>1</v>
      </c>
      <c r="D21" s="25" t="str">
        <f>IF(C21=0," ",IF(C21=1,'[1]LISTAS (2)'!$F$6,IF(C21=2,'[1]LISTAS (2)'!$F$5,'[1]LISTAS (2)'!$F$4)))</f>
        <v>Baja</v>
      </c>
      <c r="E21" s="24">
        <v>10</v>
      </c>
      <c r="F21" s="23" t="str">
        <f>IF(E21=0," ",IF(E21=20,'[1]LISTAS (2)'!$F$10,IF(E21=10,'[1]LISTAS (2)'!$F$11,'[1]LISTAS (2)'!$F$12)))</f>
        <v>Moderado</v>
      </c>
      <c r="G21" s="24">
        <f t="shared" si="4"/>
        <v>2</v>
      </c>
      <c r="H21" s="24">
        <f t="shared" si="5"/>
        <v>10</v>
      </c>
      <c r="I21" s="23" t="str">
        <f>IF(G21=" "," ",IF(G21=5,'[1]LISTAS (2)'!$I$7,IF(G21=4,'[1]LISTAS (2)'!$I$6,IF(G21=3,'[1]LISTAS (2)'!$I$4,IF(G21=2,'[1]LISTAS (2)'!$I$3,'[1]LISTAS (2)'!$I$2)))))</f>
        <v>Tolerable</v>
      </c>
      <c r="J21" s="23" t="str">
        <f>IF(I21=" "," ",IF(I21="Aceptable",'[1]LISTAS (2)'!$J$2,IF(I21="Inaceptable",'[1]LISTAS (2)'!$J$7,'[1]LISTAS (2)'!$J$3)))</f>
        <v>Se debe realizar un análisis del costo beneficio con el que se pueda decidir entre, asumirlo o compartirlo.</v>
      </c>
      <c r="K21" s="21" t="s">
        <v>53</v>
      </c>
      <c r="L21" s="21" t="s">
        <v>97</v>
      </c>
      <c r="M21" s="25" t="str">
        <f>IF(K21=0," ",IF(K21='[1]LISTAS (2)'!$H$11,'[1]LISTAS (2)'!$I$11,IF(K21='[1]LISTAS (2)'!$H$12,'[1]LISTAS (2)'!$I$12,'[1]LISTAS (2)'!$I$10)))</f>
        <v xml:space="preserve"> Pasa a escala inferior (el desplazamiento depende de si el control afecta el impacto o la probabilidad)</v>
      </c>
      <c r="N21" s="24">
        <v>1</v>
      </c>
      <c r="O21" s="23" t="str">
        <f>IF(N21=0," ",IF(N21=1,'[1]LISTAS (2)'!$F$6,IF(N21=2,'[1]LISTAS (2)'!$F$5,'[1]LISTAS (2)'!$F$4)))</f>
        <v>Baja</v>
      </c>
      <c r="P21" s="24">
        <v>10</v>
      </c>
      <c r="Q21" s="23" t="str">
        <f>IF(P21=0," ",IF(P21=20,'[1]LISTAS (2)'!$F$10,IF(P21=10,'[1]LISTAS (2)'!$F$11,'[1]LISTAS (2)'!$F$12)))</f>
        <v>Moderado</v>
      </c>
      <c r="R21" s="24">
        <f t="shared" si="6"/>
        <v>2</v>
      </c>
      <c r="S21" s="24">
        <f t="shared" si="7"/>
        <v>10</v>
      </c>
      <c r="T21" s="23" t="str">
        <f>IF(R21=" "," ",IF(R21=5,'[1]LISTAS (2)'!$I$7,IF(R21=4,'[1]LISTAS (2)'!$I$6,IF(R21=3,'[1]LISTAS (2)'!$I$4,IF(R21=2,'[1]LISTAS (2)'!$I$3,'[1]LISTAS (2)'!$I$2)))))</f>
        <v>Tolerable</v>
      </c>
      <c r="U21" s="21" t="s">
        <v>54</v>
      </c>
      <c r="V21" s="21" t="s">
        <v>70</v>
      </c>
      <c r="W21" s="21" t="s">
        <v>55</v>
      </c>
    </row>
    <row r="22" spans="1:23" ht="152.25" customHeight="1" x14ac:dyDescent="0.25">
      <c r="A22" s="24"/>
      <c r="B22" s="21" t="str">
        <f>+INVENTARIO!G13</f>
        <v>Reproceso en el cronograma de ejecución del proyecto</v>
      </c>
      <c r="C22" s="24">
        <v>2</v>
      </c>
      <c r="D22" s="25" t="str">
        <f>IF(C22=0," ",IF(C22=1,'[1]LISTAS (2)'!$F$6,IF(C22=2,'[1]LISTAS (2)'!$F$5,'[1]LISTAS (2)'!$F$4)))</f>
        <v>Media</v>
      </c>
      <c r="E22" s="24">
        <v>20</v>
      </c>
      <c r="F22" s="23" t="str">
        <f>IF(E22=0," ",IF(E22=20,'[1]LISTAS (2)'!$F$10,IF(E22=10,'[1]LISTAS (2)'!$F$11,'[1]LISTAS (2)'!$F$12)))</f>
        <v>Catastrófico</v>
      </c>
      <c r="G22" s="24">
        <f t="shared" si="4"/>
        <v>4</v>
      </c>
      <c r="H22" s="24">
        <f t="shared" si="5"/>
        <v>40</v>
      </c>
      <c r="I22" s="23" t="str">
        <f>IF(G22=" "," ",IF(G22=5,'[1]LISTAS (2)'!$I$7,IF(G22=4,'[1]LISTAS (2)'!$I$6,IF(G22=3,'[1]LISTAS (2)'!$I$4,IF(G22=2,'[1]LISTAS (2)'!$I$3,'[1]LISTAS (2)'!$I$2)))))</f>
        <v>Importante</v>
      </c>
      <c r="J22" s="23" t="str">
        <f>IF(I22=" "," ",IF(I22="Aceptable",'[1]LISTAS (2)'!$J$2,IF(I22="Inaceptable",'[1]LISTAS (2)'!$J$7,'[1]LISTAS (2)'!$J$3)))</f>
        <v>Se debe realizar un análisis del costo beneficio con el que se pueda decidir entre, asumirlo o compartirlo.</v>
      </c>
      <c r="K22" s="21" t="s">
        <v>53</v>
      </c>
      <c r="L22" s="21" t="s">
        <v>71</v>
      </c>
      <c r="M22" s="25" t="str">
        <f>IF(K22=0," ",IF(K22='[1]LISTAS (2)'!$H$11,'[1]LISTAS (2)'!$I$11,IF(K22='[1]LISTAS (2)'!$H$12,'[1]LISTAS (2)'!$I$12,'[1]LISTAS (2)'!$I$10)))</f>
        <v xml:space="preserve"> Pasa a escala inferior (el desplazamiento depende de si el control afecta el impacto o la probabilidad)</v>
      </c>
      <c r="N22" s="24">
        <v>1</v>
      </c>
      <c r="O22" s="23" t="str">
        <f>IF(N22=0," ",IF(N22=1,'[1]LISTAS (2)'!$F$6,IF(N22=2,'[1]LISTAS (2)'!$F$5,'[1]LISTAS (2)'!$F$4)))</f>
        <v>Baja</v>
      </c>
      <c r="P22" s="24">
        <v>10</v>
      </c>
      <c r="Q22" s="23" t="str">
        <f>IF(P22=0," ",IF(P22=20,'[1]LISTAS (2)'!$F$10,IF(P22=10,'[1]LISTAS (2)'!$F$11,'[1]LISTAS (2)'!$F$12)))</f>
        <v>Moderado</v>
      </c>
      <c r="R22" s="24">
        <f t="shared" si="6"/>
        <v>2</v>
      </c>
      <c r="S22" s="24">
        <f t="shared" si="7"/>
        <v>10</v>
      </c>
      <c r="T22" s="23" t="str">
        <f>IF(R22=" "," ",IF(R22=5,'[1]LISTAS (2)'!$I$7,IF(R22=4,'[1]LISTAS (2)'!$I$6,IF(R22=3,'[1]LISTAS (2)'!$I$4,IF(R22=2,'[1]LISTAS (2)'!$I$3,'[1]LISTAS (2)'!$I$2)))))</f>
        <v>Tolerable</v>
      </c>
      <c r="U22" s="21" t="s">
        <v>57</v>
      </c>
      <c r="V22" s="21" t="s">
        <v>72</v>
      </c>
      <c r="W22" s="21" t="s">
        <v>55</v>
      </c>
    </row>
    <row r="23" spans="1:23" ht="131.25" customHeight="1" x14ac:dyDescent="0.25">
      <c r="A23" s="24"/>
      <c r="B23" s="21" t="str">
        <f>+INVENTARIO!F10</f>
        <v>Retrasos en la obra por debilidades en los procesos de supervisión e interventoría</v>
      </c>
      <c r="C23" s="24">
        <v>2</v>
      </c>
      <c r="D23" s="25" t="str">
        <f>IF(C23=0," ",IF(C23=1,'[1]LISTAS (2)'!$F$6,IF(C23=2,'[1]LISTAS (2)'!$F$5,'[1]LISTAS (2)'!$F$4)))</f>
        <v>Media</v>
      </c>
      <c r="E23" s="24">
        <v>10</v>
      </c>
      <c r="F23" s="23" t="str">
        <f>IF(E23=0," ",IF(E23=20,'[1]LISTAS (2)'!$F$10,IF(E23=10,'[1]LISTAS (2)'!$F$11,'[1]LISTAS (2)'!$F$12)))</f>
        <v>Moderado</v>
      </c>
      <c r="G23" s="24">
        <f t="shared" si="4"/>
        <v>3</v>
      </c>
      <c r="H23" s="24">
        <f t="shared" si="5"/>
        <v>20</v>
      </c>
      <c r="I23" s="23" t="str">
        <f>IF(G23=" "," ",IF(G23=5,'[1]LISTAS (2)'!$I$7,IF(G23=4,'[1]LISTAS (2)'!$I$6,IF(G23=3,'[1]LISTAS (2)'!$I$4,IF(G23=2,'[1]LISTAS (2)'!$I$3,'[1]LISTAS (2)'!$I$2)))))</f>
        <v>Moderado</v>
      </c>
      <c r="J23" s="23" t="str">
        <f>IF(I23=" "," ",IF(I23="Aceptable",'[1]LISTAS (2)'!$J$2,IF(I23="Inaceptable",'[1]LISTAS (2)'!$J$7,'[1]LISTAS (2)'!$J$3)))</f>
        <v>Se debe realizar un análisis del costo beneficio con el que se pueda decidir entre, asumirlo o compartirlo.</v>
      </c>
      <c r="K23" s="21" t="s">
        <v>53</v>
      </c>
      <c r="L23" s="21" t="s">
        <v>98</v>
      </c>
      <c r="M23" s="25" t="str">
        <f>IF(K23=0," ",IF(K23='[1]LISTAS (2)'!$H$11,'[1]LISTAS (2)'!$I$11,IF(K23='[1]LISTAS (2)'!$H$12,'[1]LISTAS (2)'!$I$12,'[1]LISTAS (2)'!$I$10)))</f>
        <v xml:space="preserve"> Pasa a escala inferior (el desplazamiento depende de si el control afecta el impacto o la probabilidad)</v>
      </c>
      <c r="N23" s="24">
        <v>1</v>
      </c>
      <c r="O23" s="23" t="str">
        <f>IF(N23=0," ",IF(N23=1,'[1]LISTAS (2)'!$F$6,IF(N23=2,'[1]LISTAS (2)'!$F$5,'[1]LISTAS (2)'!$F$4)))</f>
        <v>Baja</v>
      </c>
      <c r="P23" s="24">
        <v>10</v>
      </c>
      <c r="Q23" s="23" t="str">
        <f>IF(P23=0," ",IF(P23=20,'[1]LISTAS (2)'!$F$10,IF(P23=10,'[1]LISTAS (2)'!$F$11,'[1]LISTAS (2)'!$F$12)))</f>
        <v>Moderado</v>
      </c>
      <c r="R23" s="24">
        <f t="shared" si="6"/>
        <v>2</v>
      </c>
      <c r="S23" s="24">
        <f t="shared" si="7"/>
        <v>10</v>
      </c>
      <c r="T23" s="23" t="str">
        <f>IF(R23=" "," ",IF(R23=5,'[1]LISTAS (2)'!$I$7,IF(R23=4,'[1]LISTAS (2)'!$I$6,IF(R23=3,'[1]LISTAS (2)'!$I$4,IF(R23=2,'[1]LISTAS (2)'!$I$3,'[1]LISTAS (2)'!$I$2)))))</f>
        <v>Tolerable</v>
      </c>
      <c r="U23" s="21" t="s">
        <v>54</v>
      </c>
      <c r="V23" s="21" t="s">
        <v>73</v>
      </c>
      <c r="W23" s="21" t="s">
        <v>62</v>
      </c>
    </row>
    <row r="24" spans="1:23" ht="108" x14ac:dyDescent="0.25">
      <c r="A24" s="24"/>
      <c r="B24" s="21" t="str">
        <f>+INVENTARIO!D11</f>
        <v>Incumplimiento de los objetivos y metas del proyecto</v>
      </c>
      <c r="C24" s="24">
        <v>1</v>
      </c>
      <c r="D24" s="25" t="str">
        <f>IF(C24=0," ",IF(C24=1,'[1]LISTAS (2)'!$F$6,IF(C24=2,'[1]LISTAS (2)'!$F$5,'[1]LISTAS (2)'!$F$4)))</f>
        <v>Baja</v>
      </c>
      <c r="E24" s="24">
        <v>10</v>
      </c>
      <c r="F24" s="23" t="str">
        <f>IF(E24=0," ",IF(E24=20,'[1]LISTAS (2)'!$F$10,IF(E24=10,'[1]LISTAS (2)'!$F$11,'[1]LISTAS (2)'!$F$12)))</f>
        <v>Moderado</v>
      </c>
      <c r="G24" s="24">
        <f t="shared" si="4"/>
        <v>2</v>
      </c>
      <c r="H24" s="24">
        <f t="shared" si="5"/>
        <v>10</v>
      </c>
      <c r="I24" s="23" t="str">
        <f>IF(G24=" "," ",IF(G24=5,'[1]LISTAS (2)'!$I$7,IF(G24=4,'[1]LISTAS (2)'!$I$6,IF(G24=3,'[1]LISTAS (2)'!$I$4,IF(G24=2,'[1]LISTAS (2)'!$I$3,'[1]LISTAS (2)'!$I$2)))))</f>
        <v>Tolerable</v>
      </c>
      <c r="J24" s="23" t="str">
        <f>IF(I24=" "," ",IF(I24="Aceptable",'[1]LISTAS (2)'!$J$2,IF(I24="Inaceptable",'[1]LISTAS (2)'!$J$7,'[1]LISTAS (2)'!$J$3)))</f>
        <v>Se debe realizar un análisis del costo beneficio con el que se pueda decidir entre, asumirlo o compartirlo.</v>
      </c>
      <c r="K24" s="21" t="s">
        <v>53</v>
      </c>
      <c r="L24" s="21" t="s">
        <v>71</v>
      </c>
      <c r="M24" s="25" t="str">
        <f>IF(K24=0," ",IF(K24='[1]LISTAS (2)'!$H$11,'[1]LISTAS (2)'!$I$11,IF(K24='[1]LISTAS (2)'!$H$12,'[1]LISTAS (2)'!$I$12,'[1]LISTAS (2)'!$I$10)))</f>
        <v xml:space="preserve"> Pasa a escala inferior (el desplazamiento depende de si el control afecta el impacto o la probabilidad)</v>
      </c>
      <c r="N24" s="24">
        <v>1</v>
      </c>
      <c r="O24" s="23" t="str">
        <f>IF(N24=0," ",IF(N24=1,'[1]LISTAS (2)'!$F$6,IF(N24=2,'[1]LISTAS (2)'!$F$5,'[1]LISTAS (2)'!$F$4)))</f>
        <v>Baja</v>
      </c>
      <c r="P24" s="24">
        <v>10</v>
      </c>
      <c r="Q24" s="23" t="str">
        <f>IF(P24=0," ",IF(P24=20,'[1]LISTAS (2)'!$F$10,IF(P24=10,'[1]LISTAS (2)'!$F$11,'[1]LISTAS (2)'!$F$12)))</f>
        <v>Moderado</v>
      </c>
      <c r="R24" s="24">
        <f t="shared" si="6"/>
        <v>2</v>
      </c>
      <c r="S24" s="24">
        <f t="shared" si="7"/>
        <v>10</v>
      </c>
      <c r="T24" s="23" t="str">
        <f>IF(R24=" "," ",IF(R24=5,'[1]LISTAS (2)'!$I$7,IF(R24=4,'[1]LISTAS (2)'!$I$6,IF(R24=3,'[1]LISTAS (2)'!$I$4,IF(R24=2,'[1]LISTAS (2)'!$I$3,'[1]LISTAS (2)'!$I$2)))))</f>
        <v>Tolerable</v>
      </c>
      <c r="U24" s="21" t="s">
        <v>54</v>
      </c>
      <c r="V24" s="21" t="s">
        <v>74</v>
      </c>
      <c r="W24" s="21" t="s">
        <v>60</v>
      </c>
    </row>
    <row r="25" spans="1:23" ht="120" x14ac:dyDescent="0.25">
      <c r="A25" s="24"/>
      <c r="B25" s="21" t="str">
        <f>+INVENTARIO!H11</f>
        <v>Generación de un clima de desconfianza frente a la actuación del funcionarios</v>
      </c>
      <c r="C25" s="24">
        <v>3</v>
      </c>
      <c r="D25" s="25" t="str">
        <f>IF(C25=0," ",IF(C25=1,'[1]LISTAS (2)'!$F$6,IF(C25=2,'[1]LISTAS (2)'!$F$5,'[1]LISTAS (2)'!$F$4)))</f>
        <v>Alta</v>
      </c>
      <c r="E25" s="24">
        <v>10</v>
      </c>
      <c r="F25" s="23" t="str">
        <f>IF(E25=0," ",IF(E25=20,'[1]LISTAS (2)'!$F$10,IF(E25=10,'[1]LISTAS (2)'!$F$11,'[1]LISTAS (2)'!$F$12)))</f>
        <v>Moderado</v>
      </c>
      <c r="G25" s="24">
        <f t="shared" si="4"/>
        <v>4</v>
      </c>
      <c r="H25" s="24">
        <f t="shared" si="5"/>
        <v>30</v>
      </c>
      <c r="I25" s="23" t="str">
        <f>IF(G25=" "," ",IF(G25=5,'[1]LISTAS (2)'!$I$7,IF(G25=4,'[1]LISTAS (2)'!$I$6,IF(G25=3,'[1]LISTAS (2)'!$I$4,IF(G25=2,'[1]LISTAS (2)'!$I$3,'[1]LISTAS (2)'!$I$2)))))</f>
        <v>Importante</v>
      </c>
      <c r="J25" s="23" t="str">
        <f>IF(I25=" "," ",IF(I25="Aceptable",'[1]LISTAS (2)'!$J$2,IF(I25="Inaceptable",'[1]LISTAS (2)'!$J$7,'[1]LISTAS (2)'!$J$3)))</f>
        <v>Se debe realizar un análisis del costo beneficio con el que se pueda decidir entre, asumirlo o compartirlo.</v>
      </c>
      <c r="K25" s="21" t="s">
        <v>53</v>
      </c>
      <c r="L25" s="21" t="s">
        <v>56</v>
      </c>
      <c r="M25" s="25" t="str">
        <f>IF(K25=0," ",IF(K25='[1]LISTAS (2)'!$H$11,'[1]LISTAS (2)'!$I$11,IF(K25='[1]LISTAS (2)'!$H$12,'[1]LISTAS (2)'!$I$12,'[1]LISTAS (2)'!$I$10)))</f>
        <v xml:space="preserve"> Pasa a escala inferior (el desplazamiento depende de si el control afecta el impacto o la probabilidad)</v>
      </c>
      <c r="N25" s="24">
        <v>1</v>
      </c>
      <c r="O25" s="23" t="str">
        <f>IF(N25=0," ",IF(N25=1,'[1]LISTAS (2)'!$F$6,IF(N25=2,'[1]LISTAS (2)'!$F$5,'[1]LISTAS (2)'!$F$4)))</f>
        <v>Baja</v>
      </c>
      <c r="P25" s="24">
        <v>10</v>
      </c>
      <c r="Q25" s="23" t="str">
        <f>IF(P25=0," ",IF(P25=20,'[1]LISTAS (2)'!$F$10,IF(P25=10,'[1]LISTAS (2)'!$F$11,'[1]LISTAS (2)'!$F$12)))</f>
        <v>Moderado</v>
      </c>
      <c r="R25" s="24">
        <f t="shared" si="6"/>
        <v>2</v>
      </c>
      <c r="S25" s="24">
        <f t="shared" si="7"/>
        <v>10</v>
      </c>
      <c r="T25" s="23" t="str">
        <f>IF(R25=" "," ",IF(R25=5,'[1]LISTAS (2)'!$I$7,IF(R25=4,'[1]LISTAS (2)'!$I$6,IF(R25=3,'[1]LISTAS (2)'!$I$4,IF(R25=2,'[1]LISTAS (2)'!$I$3,'[1]LISTAS (2)'!$I$2)))))</f>
        <v>Tolerable</v>
      </c>
      <c r="U25" s="21" t="s">
        <v>57</v>
      </c>
      <c r="V25" s="21" t="s">
        <v>72</v>
      </c>
      <c r="W25" s="21" t="s">
        <v>55</v>
      </c>
    </row>
  </sheetData>
  <mergeCells count="19">
    <mergeCell ref="A1:B2"/>
    <mergeCell ref="C1:W2"/>
    <mergeCell ref="A3:B3"/>
    <mergeCell ref="C3:W3"/>
    <mergeCell ref="C4:W4"/>
    <mergeCell ref="A5:B5"/>
    <mergeCell ref="C5:W5"/>
    <mergeCell ref="A4:B4"/>
    <mergeCell ref="A6:A7"/>
    <mergeCell ref="B6:B7"/>
    <mergeCell ref="C6:F6"/>
    <mergeCell ref="H6:H7"/>
    <mergeCell ref="K6:M6"/>
    <mergeCell ref="N6:Q6"/>
    <mergeCell ref="S6:S7"/>
    <mergeCell ref="T6:T7"/>
    <mergeCell ref="U6:W6"/>
    <mergeCell ref="I6:I7"/>
    <mergeCell ref="J6:J7"/>
  </mergeCells>
  <dataValidations count="3">
    <dataValidation type="list" errorStyle="warning" allowBlank="1" showInputMessage="1" showErrorMessage="1" errorTitle="Seleccion de riesgos" error="Para Garantizar la coherencia del análisis se deben trabajar los riesgos identificados en la matriz inicial" sqref="B19">
      <formula1>Riesgo</formula1>
    </dataValidation>
    <dataValidation type="list" allowBlank="1" showInputMessage="1" showErrorMessage="1" sqref="U8:U25">
      <formula1>tratamiento</formula1>
    </dataValidation>
    <dataValidation type="list" allowBlank="1" showInputMessage="1" showErrorMessage="1" sqref="K19:K25 K8:K11">
      <formula1>CONTROLES</formula1>
    </dataValidation>
  </dataValidations>
  <printOptions horizontalCentered="1"/>
  <pageMargins left="0.39370078740157483" right="0.39370078740157483" top="0.78740157480314965" bottom="0.39370078740157483" header="0.31496062992125984" footer="0.31496062992125984"/>
  <pageSetup scale="46" fitToHeight="5" orientation="landscape" horizontalDpi="4294967292"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23"/>
  <sheetViews>
    <sheetView tabSelected="1" workbookViewId="0">
      <selection activeCell="C4" sqref="C4:F4"/>
    </sheetView>
  </sheetViews>
  <sheetFormatPr baseColWidth="10" defaultRowHeight="15" x14ac:dyDescent="0.25"/>
  <sheetData>
    <row r="1" spans="1:23" ht="33" customHeight="1" x14ac:dyDescent="0.25">
      <c r="A1" s="46" t="s">
        <v>1</v>
      </c>
      <c r="B1" s="46"/>
      <c r="C1" s="47" t="str">
        <f>+'ANALISIS Y VALORACIÓN'!C3:W3</f>
        <v xml:space="preserve">“OBRAS DE INTERVENCIÓN DE LAS PLANTAS DE BENEFICIO ANIMAL DE LOS MUNICIPIOS DE AGUADAS, ANSERMA, CHINCHINÁ, LA MERCED, MANZANARES, MARQUETALIA, NORCASIA, PENSILVANIA, SALAMINA Y SAMANÁ, INCLUIDO SUMINISTRO DE EQUIPOS Y GESTIÓN DOCUMENTAL AMBIENTAL, DE CONFORMIDAD CON LA REGLAMENTACIÓN INVIMA Y LA RESOLUCIÓN 0631 DE 2015 DEL MINISTERIO DEL MEDIO AMBIENTE </v>
      </c>
      <c r="D1" s="47"/>
      <c r="E1" s="47"/>
      <c r="F1" s="47"/>
      <c r="G1" s="47"/>
      <c r="H1" s="47"/>
      <c r="I1" s="47"/>
      <c r="J1" s="47"/>
      <c r="K1" s="47"/>
      <c r="L1" s="47"/>
      <c r="M1" s="47"/>
      <c r="N1" s="47"/>
      <c r="O1" s="47"/>
      <c r="P1" s="47"/>
      <c r="Q1" s="47"/>
      <c r="R1" s="47"/>
      <c r="S1" s="47"/>
      <c r="T1" s="47"/>
      <c r="U1" s="47"/>
      <c r="V1" s="47"/>
      <c r="W1" s="47"/>
    </row>
    <row r="2" spans="1:23" x14ac:dyDescent="0.25">
      <c r="A2" s="27" t="s">
        <v>32</v>
      </c>
      <c r="B2" s="27"/>
      <c r="C2" s="28" t="str">
        <f>+'ANALISIS Y VALORACIÓN'!C4:W4</f>
        <v>DEPARTAMENTO DE CALDAS</v>
      </c>
      <c r="D2" s="28"/>
      <c r="E2" s="28"/>
      <c r="F2" s="28"/>
      <c r="G2" s="28"/>
      <c r="H2" s="28"/>
      <c r="I2" s="28"/>
      <c r="J2" s="28"/>
      <c r="K2" s="28"/>
      <c r="L2" s="28"/>
      <c r="M2" s="28"/>
      <c r="N2" s="28"/>
      <c r="O2" s="28"/>
      <c r="P2" s="28"/>
      <c r="Q2" s="28"/>
      <c r="R2" s="28"/>
      <c r="S2" s="28"/>
      <c r="T2" s="28"/>
      <c r="U2" s="28"/>
      <c r="V2" s="28"/>
      <c r="W2" s="28"/>
    </row>
    <row r="3" spans="1:23" ht="23.25" customHeight="1" x14ac:dyDescent="0.25">
      <c r="A3" s="53" t="str">
        <f>+'ANALISIS Y VALORACIÓN'!A5:B5</f>
        <v>OBJETIVO DE LA MATRIZ DE RIESGOS</v>
      </c>
      <c r="B3" s="54"/>
      <c r="C3" s="50" t="str">
        <f>+'ANALISIS Y VALORACIÓN'!C5:W5</f>
        <v>Apoyar el cumplimiento de los objetivos del proyecto y controlar su ejecución</v>
      </c>
      <c r="D3" s="51"/>
      <c r="E3" s="51"/>
      <c r="F3" s="51"/>
      <c r="G3" s="51"/>
      <c r="H3" s="51"/>
      <c r="I3" s="51"/>
      <c r="J3" s="51"/>
      <c r="K3" s="51"/>
      <c r="L3" s="51"/>
      <c r="M3" s="51"/>
      <c r="N3" s="51"/>
      <c r="O3" s="51"/>
      <c r="P3" s="51"/>
      <c r="Q3" s="51"/>
      <c r="R3" s="51"/>
      <c r="S3" s="51"/>
      <c r="T3" s="51"/>
      <c r="U3" s="51"/>
      <c r="V3" s="51"/>
      <c r="W3" s="52"/>
    </row>
    <row r="4" spans="1:23" x14ac:dyDescent="0.25">
      <c r="A4" s="48" t="s">
        <v>33</v>
      </c>
      <c r="B4" s="48" t="s">
        <v>34</v>
      </c>
      <c r="C4" s="45" t="s">
        <v>35</v>
      </c>
      <c r="D4" s="45"/>
      <c r="E4" s="45"/>
      <c r="F4" s="45"/>
      <c r="G4" s="14"/>
      <c r="H4" s="45" t="s">
        <v>36</v>
      </c>
      <c r="I4" s="45" t="s">
        <v>37</v>
      </c>
      <c r="J4" s="45" t="s">
        <v>38</v>
      </c>
      <c r="K4" s="45" t="s">
        <v>39</v>
      </c>
      <c r="L4" s="45"/>
      <c r="M4" s="45"/>
      <c r="N4" s="45" t="s">
        <v>40</v>
      </c>
      <c r="O4" s="45"/>
      <c r="P4" s="45"/>
      <c r="Q4" s="45"/>
      <c r="R4" s="14"/>
      <c r="S4" s="45" t="s">
        <v>36</v>
      </c>
      <c r="T4" s="45" t="s">
        <v>41</v>
      </c>
      <c r="U4" s="45" t="s">
        <v>42</v>
      </c>
      <c r="V4" s="45"/>
      <c r="W4" s="45"/>
    </row>
    <row r="5" spans="1:23" ht="51" x14ac:dyDescent="0.25">
      <c r="A5" s="48"/>
      <c r="B5" s="48"/>
      <c r="C5" s="14" t="s">
        <v>43</v>
      </c>
      <c r="D5" s="14" t="s">
        <v>44</v>
      </c>
      <c r="E5" s="14" t="s">
        <v>45</v>
      </c>
      <c r="F5" s="14" t="s">
        <v>65</v>
      </c>
      <c r="G5" s="14"/>
      <c r="H5" s="45"/>
      <c r="I5" s="45"/>
      <c r="J5" s="45"/>
      <c r="K5" s="14" t="s">
        <v>46</v>
      </c>
      <c r="L5" s="14" t="s">
        <v>47</v>
      </c>
      <c r="M5" s="14" t="s">
        <v>48</v>
      </c>
      <c r="N5" s="14" t="s">
        <v>43</v>
      </c>
      <c r="O5" s="14" t="s">
        <v>49</v>
      </c>
      <c r="P5" s="14" t="s">
        <v>45</v>
      </c>
      <c r="Q5" s="14" t="s">
        <v>66</v>
      </c>
      <c r="R5" s="14"/>
      <c r="S5" s="45"/>
      <c r="T5" s="45"/>
      <c r="U5" s="14" t="s">
        <v>50</v>
      </c>
      <c r="V5" s="14" t="s">
        <v>51</v>
      </c>
      <c r="W5" s="14" t="s">
        <v>52</v>
      </c>
    </row>
    <row r="6" spans="1:23" ht="280.5" x14ac:dyDescent="0.25">
      <c r="A6" s="2"/>
      <c r="B6" s="3" t="str">
        <f>+INVENTARIO!H7</f>
        <v>AMBIENTE</v>
      </c>
      <c r="C6" s="2">
        <v>3</v>
      </c>
      <c r="D6" s="8" t="str">
        <f>IF(C6=0," ",IF(C6=1,'[1]LISTAS (2)'!$F$6,IF(C6=2,'[1]LISTAS (2)'!$F$5,'[1]LISTAS (2)'!$F$4)))</f>
        <v>Alta</v>
      </c>
      <c r="E6" s="2">
        <v>10</v>
      </c>
      <c r="F6" s="3" t="str">
        <f>IF(E6=0," ",IF(E6=20,'[1]LISTAS (2)'!$F$10,IF(E6=10,'[1]LISTAS (2)'!$F$11,'[1]LISTAS (2)'!$F$12)))</f>
        <v>Moderado</v>
      </c>
      <c r="G6" s="2">
        <f t="shared" ref="G6:G23" si="0">IF(H6=" "," ",IF(H6&gt;59,5,IF(H6&gt;20,4,IF(H6&gt;11,3,IF(H6&gt;5,2,1)))))</f>
        <v>4</v>
      </c>
      <c r="H6" s="2">
        <f t="shared" ref="H6:H23" si="1">IF(C6=0," ",C6*E6)</f>
        <v>30</v>
      </c>
      <c r="I6" s="3" t="str">
        <f>IF(G6=" "," ",IF(G6=5,'[1]LISTAS (2)'!$I$7,IF(G6=4,'[1]LISTAS (2)'!$I$6,IF(G6=3,'[1]LISTAS (2)'!$I$4,IF(G6=2,'[1]LISTAS (2)'!$I$3,'[1]LISTAS (2)'!$I$2)))))</f>
        <v>Importante</v>
      </c>
      <c r="J6" s="3" t="str">
        <f>IF(I6=" "," ",IF(I6="Aceptable",'[1]LISTAS (2)'!$J$2,IF(I6="Inaceptable",'[1]LISTAS (2)'!$J$7,'[1]LISTAS (2)'!$J$3)))</f>
        <v>Se debe realizar un análisis del costo beneficio con el que se pueda decidir entre, asumirlo o compartirlo.</v>
      </c>
      <c r="K6" s="1" t="s">
        <v>53</v>
      </c>
      <c r="L6" s="1" t="s">
        <v>94</v>
      </c>
      <c r="M6" s="8" t="str">
        <f>IF(K6=0," ",IF(K6='[1]LISTAS (2)'!$H$11,'[1]LISTAS (2)'!$I$11,IF(K6='[1]LISTAS (2)'!$H$12,'[1]LISTAS (2)'!$I$12,'[1]LISTAS (2)'!$I$10)))</f>
        <v xml:space="preserve"> Pasa a escala inferior (el desplazamiento depende de si el control afecta el impacto o la probabilidad)</v>
      </c>
      <c r="N6" s="2">
        <v>2</v>
      </c>
      <c r="O6" s="3" t="str">
        <f>IF(N6=0," ",IF(N6=1,'[1]LISTAS (2)'!$F$6,IF(N6=2,'[1]LISTAS (2)'!$F$5,'[1]LISTAS (2)'!$F$4)))</f>
        <v>Media</v>
      </c>
      <c r="P6" s="2">
        <v>5</v>
      </c>
      <c r="Q6" s="3" t="str">
        <f>IF(P6=0," ",IF(P6=20,'[1]LISTAS (2)'!$F$10,IF(P6=10,'[1]LISTAS (2)'!$F$11,'[1]LISTAS (2)'!$F$12)))</f>
        <v>leve</v>
      </c>
      <c r="R6" s="2">
        <f t="shared" ref="R6:R23" si="2">IF(S6=" "," ",IF(S6&gt;59,5,IF(S6&gt;20,4,IF(S6&gt;11,3,IF(S6&gt;5,2,1)))))</f>
        <v>2</v>
      </c>
      <c r="S6" s="2">
        <f t="shared" ref="S6:S23" si="3">IF(N6=0," ",N6*P6)</f>
        <v>10</v>
      </c>
      <c r="T6" s="3" t="str">
        <f>IF(R6=" "," ",IF(R6=5,'[1]LISTAS (2)'!$I$7,IF(R6=4,'[1]LISTAS (2)'!$I$6,IF(R6=3,'[1]LISTAS (2)'!$I$4,IF(R6=2,'[1]LISTAS (2)'!$I$3,'[1]LISTAS (2)'!$I$2)))))</f>
        <v>Tolerable</v>
      </c>
      <c r="U6" s="1" t="s">
        <v>57</v>
      </c>
      <c r="V6" s="6" t="s">
        <v>108</v>
      </c>
      <c r="W6" s="6" t="s">
        <v>109</v>
      </c>
    </row>
    <row r="7" spans="1:23" ht="229.5" x14ac:dyDescent="0.25">
      <c r="A7" s="2"/>
      <c r="B7" s="3" t="str">
        <f>+INVENTARIO!I7</f>
        <v>2.4 USUARIOS / PARTES INTERESADAS</v>
      </c>
      <c r="C7" s="2">
        <v>1</v>
      </c>
      <c r="D7" s="8" t="str">
        <f>IF(C7=0," ",IF(C7=1,'[1]LISTAS (2)'!$F$6,IF(C7=2,'[1]LISTAS (2)'!$F$5,'[1]LISTAS (2)'!$F$4)))</f>
        <v>Baja</v>
      </c>
      <c r="E7" s="2">
        <v>5</v>
      </c>
      <c r="F7" s="3" t="str">
        <f>IF(E7=0," ",IF(E7=20,'[1]LISTAS (2)'!$F$10,IF(E7=10,'[1]LISTAS (2)'!$F$11,'[1]LISTAS (2)'!$F$12)))</f>
        <v>leve</v>
      </c>
      <c r="G7" s="2">
        <f t="shared" si="0"/>
        <v>1</v>
      </c>
      <c r="H7" s="2">
        <f t="shared" si="1"/>
        <v>5</v>
      </c>
      <c r="I7" s="3" t="str">
        <f>IF(G7=" "," ",IF(G7=5,'[1]LISTAS (2)'!$I$7,IF(G7=4,'[1]LISTAS (2)'!$I$6,IF(G7=3,'[1]LISTAS (2)'!$I$4,IF(G7=2,'[1]LISTAS (2)'!$I$3,'[1]LISTAS (2)'!$I$2)))))</f>
        <v>Aceptable</v>
      </c>
      <c r="J7" s="3" t="str">
        <f>IF(I7=" "," ",IF(I7="Aceptable",'[1]LISTAS (2)'!$J$2,IF(I7="Inaceptable",'[1]LISTAS (2)'!$J$7,'[1]LISTAS (2)'!$J$3)))</f>
        <v>El riesgo se encuentra en un nivel que puede aceptarlo sin necesidad de tomar otras medidas de control diferentes a las que se poseen.</v>
      </c>
      <c r="K7" s="1" t="s">
        <v>53</v>
      </c>
      <c r="L7" s="1" t="s">
        <v>99</v>
      </c>
      <c r="M7" s="8" t="str">
        <f>IF(K7=0," ",IF(K7='[1]LISTAS (2)'!$H$11,'[1]LISTAS (2)'!$I$11,IF(K7='[1]LISTAS (2)'!$H$12,'[1]LISTAS (2)'!$I$12,'[1]LISTAS (2)'!$I$10)))</f>
        <v xml:space="preserve"> Pasa a escala inferior (el desplazamiento depende de si el control afecta el impacto o la probabilidad)</v>
      </c>
      <c r="N7" s="2">
        <v>1</v>
      </c>
      <c r="O7" s="3" t="str">
        <f>IF(N7=0," ",IF(N7=1,'[1]LISTAS (2)'!$F$6,IF(N7=2,'[1]LISTAS (2)'!$F$5,'[1]LISTAS (2)'!$F$4)))</f>
        <v>Baja</v>
      </c>
      <c r="P7" s="2">
        <v>5</v>
      </c>
      <c r="Q7" s="3" t="str">
        <f>IF(P7=0," ",IF(P7=20,'[1]LISTAS (2)'!$F$10,IF(P7=10,'[1]LISTAS (2)'!$F$11,'[1]LISTAS (2)'!$F$12)))</f>
        <v>leve</v>
      </c>
      <c r="R7" s="2">
        <f t="shared" si="2"/>
        <v>1</v>
      </c>
      <c r="S7" s="2">
        <f t="shared" si="3"/>
        <v>5</v>
      </c>
      <c r="T7" s="3" t="str">
        <f>IF(R7=" "," ",IF(R7=5,'[1]LISTAS (2)'!$I$7,IF(R7=4,'[1]LISTAS (2)'!$I$6,IF(R7=3,'[1]LISTAS (2)'!$I$4,IF(R7=2,'[1]LISTAS (2)'!$I$3,'[1]LISTAS (2)'!$I$2)))))</f>
        <v>Aceptable</v>
      </c>
      <c r="U7" s="1" t="s">
        <v>54</v>
      </c>
      <c r="V7" s="6" t="s">
        <v>110</v>
      </c>
      <c r="W7" s="6" t="s">
        <v>114</v>
      </c>
    </row>
    <row r="8" spans="1:23" ht="140.25" x14ac:dyDescent="0.25">
      <c r="A8" s="2"/>
      <c r="B8" s="3" t="str">
        <f>+INVENTARIO!H8</f>
        <v>Cambios enla normatividad ambiental que generan reproceso enlos planes ambientales de la obra</v>
      </c>
      <c r="C8" s="2">
        <v>1</v>
      </c>
      <c r="D8" s="8" t="str">
        <f>IF(C8=0," ",IF(C8=1,'[1]LISTAS (2)'!$F$6,IF(C8=2,'[1]LISTAS (2)'!$F$5,'[1]LISTAS (2)'!$F$4)))</f>
        <v>Baja</v>
      </c>
      <c r="E8" s="2">
        <v>10</v>
      </c>
      <c r="F8" s="3" t="str">
        <f>IF(E8=0," ",IF(E8=20,'[1]LISTAS (2)'!$F$10,IF(E8=10,'[1]LISTAS (2)'!$F$11,'[1]LISTAS (2)'!$F$12)))</f>
        <v>Moderado</v>
      </c>
      <c r="G8" s="2">
        <f t="shared" si="0"/>
        <v>2</v>
      </c>
      <c r="H8" s="2">
        <f t="shared" si="1"/>
        <v>10</v>
      </c>
      <c r="I8" s="3" t="str">
        <f>IF(G8=" "," ",IF(G8=5,'[1]LISTAS (2)'!$I$7,IF(G8=4,'[1]LISTAS (2)'!$I$6,IF(G8=3,'[1]LISTAS (2)'!$I$4,IF(G8=2,'[1]LISTAS (2)'!$I$3,'[1]LISTAS (2)'!$I$2)))))</f>
        <v>Tolerable</v>
      </c>
      <c r="J8" s="3" t="str">
        <f>IF(I8=" "," ",IF(I8="Aceptable",'[1]LISTAS (2)'!$J$2,IF(I8="Inaceptable",'[1]LISTAS (2)'!$J$7,'[1]LISTAS (2)'!$J$3)))</f>
        <v>Se debe realizar un análisis del costo beneficio con el que se pueda decidir entre, asumirlo o compartirlo.</v>
      </c>
      <c r="K8" s="1" t="s">
        <v>53</v>
      </c>
      <c r="L8" s="1" t="s">
        <v>100</v>
      </c>
      <c r="M8" s="8" t="str">
        <f>IF(K8=0," ",IF(K8='[1]LISTAS (2)'!$H$11,'[1]LISTAS (2)'!$I$11,IF(K8='[1]LISTAS (2)'!$H$12,'[1]LISTAS (2)'!$I$12,'[1]LISTAS (2)'!$I$10)))</f>
        <v xml:space="preserve"> Pasa a escala inferior (el desplazamiento depende de si el control afecta el impacto o la probabilidad)</v>
      </c>
      <c r="N8" s="2">
        <v>1</v>
      </c>
      <c r="O8" s="3" t="str">
        <f>IF(N8=0," ",IF(N8=1,'[1]LISTAS (2)'!$F$6,IF(N8=2,'[1]LISTAS (2)'!$F$5,'[1]LISTAS (2)'!$F$4)))</f>
        <v>Baja</v>
      </c>
      <c r="P8" s="2">
        <v>10</v>
      </c>
      <c r="Q8" s="3" t="str">
        <f>IF(P8=0," ",IF(P8=20,'[1]LISTAS (2)'!$F$10,IF(P8=10,'[1]LISTAS (2)'!$F$11,'[1]LISTAS (2)'!$F$12)))</f>
        <v>Moderado</v>
      </c>
      <c r="R8" s="2">
        <f t="shared" si="2"/>
        <v>2</v>
      </c>
      <c r="S8" s="2">
        <f t="shared" si="3"/>
        <v>10</v>
      </c>
      <c r="T8" s="3" t="str">
        <f>IF(R8=" "," ",IF(R8=5,'[1]LISTAS (2)'!$I$7,IF(R8=4,'[1]LISTAS (2)'!$I$6,IF(R8=3,'[1]LISTAS (2)'!$I$4,IF(R8=2,'[1]LISTAS (2)'!$I$3,'[1]LISTAS (2)'!$I$2)))))</f>
        <v>Tolerable</v>
      </c>
      <c r="U8" s="1" t="s">
        <v>57</v>
      </c>
      <c r="V8" s="6" t="s">
        <v>110</v>
      </c>
      <c r="W8" s="6" t="s">
        <v>114</v>
      </c>
    </row>
    <row r="9" spans="1:23" ht="140.25" x14ac:dyDescent="0.25">
      <c r="A9" s="2"/>
      <c r="B9" s="3" t="str">
        <f>+INVENTARIO!E9</f>
        <v>Incremento en el presuesto de obra</v>
      </c>
      <c r="C9" s="2">
        <v>2</v>
      </c>
      <c r="D9" s="8" t="str">
        <f>IF(C9=0," ",IF(C9=1,'[1]LISTAS (2)'!$F$6,IF(C9=2,'[1]LISTAS (2)'!$F$5,'[1]LISTAS (2)'!$F$4)))</f>
        <v>Media</v>
      </c>
      <c r="E9" s="2">
        <v>10</v>
      </c>
      <c r="F9" s="3" t="str">
        <f>IF(E9=0," ",IF(E9=20,'[1]LISTAS (2)'!$F$10,IF(E9=10,'[1]LISTAS (2)'!$F$11,'[1]LISTAS (2)'!$F$12)))</f>
        <v>Moderado</v>
      </c>
      <c r="G9" s="2">
        <f t="shared" si="0"/>
        <v>3</v>
      </c>
      <c r="H9" s="2">
        <f t="shared" si="1"/>
        <v>20</v>
      </c>
      <c r="I9" s="3" t="str">
        <f>IF(G9=" "," ",IF(G9=5,'[1]LISTAS (2)'!$I$7,IF(G9=4,'[1]LISTAS (2)'!$I$6,IF(G9=3,'[1]LISTAS (2)'!$I$4,IF(G9=2,'[1]LISTAS (2)'!$I$3,'[1]LISTAS (2)'!$I$2)))))</f>
        <v>Moderado</v>
      </c>
      <c r="J9" s="3" t="str">
        <f>IF(I9=" "," ",IF(I9="Aceptable",'[1]LISTAS (2)'!$J$2,IF(I9="Inaceptable",'[1]LISTAS (2)'!$J$7,'[1]LISTAS (2)'!$J$3)))</f>
        <v>Se debe realizar un análisis del costo beneficio con el que se pueda decidir entre, asumirlo o compartirlo.</v>
      </c>
      <c r="K9" s="1" t="s">
        <v>53</v>
      </c>
      <c r="L9" s="1" t="s">
        <v>101</v>
      </c>
      <c r="M9" s="8" t="str">
        <f>IF(K9=0," ",IF(K9='[1]LISTAS (2)'!$H$11,'[1]LISTAS (2)'!$I$11,IF(K9='[1]LISTAS (2)'!$H$12,'[1]LISTAS (2)'!$I$12,'[1]LISTAS (2)'!$I$10)))</f>
        <v xml:space="preserve"> Pasa a escala inferior (el desplazamiento depende de si el control afecta el impacto o la probabilidad)</v>
      </c>
      <c r="N9" s="2">
        <v>1</v>
      </c>
      <c r="O9" s="3" t="str">
        <f>IF(N9=0," ",IF(N9=1,'[1]LISTAS (2)'!$F$6,IF(N9=2,'[1]LISTAS (2)'!$F$5,'[1]LISTAS (2)'!$F$4)))</f>
        <v>Baja</v>
      </c>
      <c r="P9" s="2">
        <v>5</v>
      </c>
      <c r="Q9" s="3" t="str">
        <f>IF(P9=0," ",IF(P9=20,'[1]LISTAS (2)'!$F$10,IF(P9=10,'[1]LISTAS (2)'!$F$11,'[1]LISTAS (2)'!$F$12)))</f>
        <v>leve</v>
      </c>
      <c r="R9" s="2">
        <f t="shared" si="2"/>
        <v>1</v>
      </c>
      <c r="S9" s="2">
        <f t="shared" si="3"/>
        <v>5</v>
      </c>
      <c r="T9" s="3" t="str">
        <f>IF(R9=" "," ",IF(R9=5,'[1]LISTAS (2)'!$I$7,IF(R9=4,'[1]LISTAS (2)'!$I$6,IF(R9=3,'[1]LISTAS (2)'!$I$4,IF(R9=2,'[1]LISTAS (2)'!$I$3,'[1]LISTAS (2)'!$I$2)))))</f>
        <v>Aceptable</v>
      </c>
      <c r="U9" s="1" t="s">
        <v>54</v>
      </c>
      <c r="V9" s="6" t="s">
        <v>111</v>
      </c>
      <c r="W9" s="6" t="s">
        <v>109</v>
      </c>
    </row>
    <row r="10" spans="1:23" ht="165.75" x14ac:dyDescent="0.25">
      <c r="A10" s="2"/>
      <c r="B10" s="1" t="str">
        <f>+INVENTARIO!I9</f>
        <v>Inconformidades de la comunidad adyacente a la ubicación del proyecto</v>
      </c>
      <c r="C10" s="2">
        <v>2</v>
      </c>
      <c r="D10" s="8" t="str">
        <f>IF(C10=0," ",IF(C10=1,'[1]LISTAS (2)'!$F$6,IF(C10=2,'[1]LISTAS (2)'!$F$5,'[1]LISTAS (2)'!$F$4)))</f>
        <v>Media</v>
      </c>
      <c r="E10" s="2">
        <v>5</v>
      </c>
      <c r="F10" s="3" t="str">
        <f>IF(E10=0," ",IF(E10=20,'[1]LISTAS (2)'!$F$10,IF(E10=10,'[1]LISTAS (2)'!$F$11,'[1]LISTAS (2)'!$F$12)))</f>
        <v>leve</v>
      </c>
      <c r="G10" s="2">
        <f t="shared" si="0"/>
        <v>2</v>
      </c>
      <c r="H10" s="2">
        <f t="shared" si="1"/>
        <v>10</v>
      </c>
      <c r="I10" s="3" t="str">
        <f>IF(G10=" "," ",IF(G10=5,'[1]LISTAS (2)'!$I$7,IF(G10=4,'[1]LISTAS (2)'!$I$6,IF(G10=3,'[1]LISTAS (2)'!$I$4,IF(G10=2,'[1]LISTAS (2)'!$I$3,'[1]LISTAS (2)'!$I$2)))))</f>
        <v>Tolerable</v>
      </c>
      <c r="J10" s="3" t="str">
        <f>IF(I10=" "," ",IF(I10="Aceptable",'[1]LISTAS (2)'!$J$2,IF(I10="Inaceptable",'[1]LISTAS (2)'!$J$7,'[1]LISTAS (2)'!$J$3)))</f>
        <v>Se debe realizar un análisis del costo beneficio con el que se pueda decidir entre, asumirlo o compartirlo.</v>
      </c>
      <c r="K10" s="3" t="s">
        <v>53</v>
      </c>
      <c r="L10" s="3" t="s">
        <v>102</v>
      </c>
      <c r="M10" s="8" t="str">
        <f>IF(K10=0," ",IF(K10='[1]LISTAS (2)'!$H$11,'[1]LISTAS (2)'!$I$11,IF(K10='[1]LISTAS (2)'!$H$12,'[1]LISTAS (2)'!$I$12,'[1]LISTAS (2)'!$I$10)))</f>
        <v xml:space="preserve"> Pasa a escala inferior (el desplazamiento depende de si el control afecta el impacto o la probabilidad)</v>
      </c>
      <c r="N10" s="2">
        <v>1</v>
      </c>
      <c r="O10" s="3" t="str">
        <f>IF(N10=0," ",IF(N10=1,'[1]LISTAS (2)'!$F$6,IF(N10=2,'[1]LISTAS (2)'!$F$5,'[1]LISTAS (2)'!$F$4)))</f>
        <v>Baja</v>
      </c>
      <c r="P10" s="2">
        <v>5</v>
      </c>
      <c r="Q10" s="3" t="str">
        <f>IF(P10=0," ",IF(P10=20,'[1]LISTAS (2)'!$F$10,IF(P10=10,'[1]LISTAS (2)'!$F$11,'[1]LISTAS (2)'!$F$12)))</f>
        <v>leve</v>
      </c>
      <c r="R10" s="2">
        <f t="shared" si="2"/>
        <v>1</v>
      </c>
      <c r="S10" s="2">
        <f t="shared" si="3"/>
        <v>5</v>
      </c>
      <c r="T10" s="3" t="str">
        <f>IF(R10=" "," ",IF(R10=5,'[1]LISTAS (2)'!$I$7,IF(R10=4,'[1]LISTAS (2)'!$I$6,IF(R10=3,'[1]LISTAS (2)'!$I$4,IF(R10=2,'[1]LISTAS (2)'!$I$3,'[1]LISTAS (2)'!$I$2)))))</f>
        <v>Aceptable</v>
      </c>
      <c r="U10" s="1" t="s">
        <v>54</v>
      </c>
      <c r="V10" s="7" t="s">
        <v>112</v>
      </c>
      <c r="W10" s="7" t="s">
        <v>113</v>
      </c>
    </row>
    <row r="11" spans="1:23" ht="165.75" x14ac:dyDescent="0.25">
      <c r="A11" s="2"/>
      <c r="B11" s="3" t="str">
        <f>+INVENTARIO!G10</f>
        <v>Imagen desfavorble de la institución frente a los demás entes gubernamentales</v>
      </c>
      <c r="C11" s="2">
        <v>1</v>
      </c>
      <c r="D11" s="8" t="str">
        <f>IF(C11=0," ",IF(C11=1,'[1]LISTAS (2)'!$F$6,IF(C11=2,'[1]LISTAS (2)'!$F$5,'[1]LISTAS (2)'!$F$4)))</f>
        <v>Baja</v>
      </c>
      <c r="E11" s="2">
        <v>20</v>
      </c>
      <c r="F11" s="3" t="str">
        <f>IF(E11=0," ",IF(E11=20,'[1]LISTAS (2)'!$F$10,IF(E11=10,'[1]LISTAS (2)'!$F$11,'[1]LISTAS (2)'!$F$12)))</f>
        <v>Catastrófico</v>
      </c>
      <c r="G11" s="2">
        <f t="shared" si="0"/>
        <v>3</v>
      </c>
      <c r="H11" s="2">
        <f t="shared" si="1"/>
        <v>20</v>
      </c>
      <c r="I11" s="3" t="str">
        <f>IF(G11=" "," ",IF(G11=5,'[1]LISTAS (2)'!$I$7,IF(G11=4,'[1]LISTAS (2)'!$I$6,IF(G11=3,'[1]LISTAS (2)'!$I$4,IF(G11=2,'[1]LISTAS (2)'!$I$3,'[1]LISTAS (2)'!$I$2)))))</f>
        <v>Moderado</v>
      </c>
      <c r="J11" s="3" t="str">
        <f>IF(I11=" "," ",IF(I11="Aceptable",'[1]LISTAS (2)'!$J$2,IF(I11="Inaceptable",'[1]LISTAS (2)'!$J$7,'[1]LISTAS (2)'!$J$3)))</f>
        <v>Se debe realizar un análisis del costo beneficio con el que se pueda decidir entre, asumirlo o compartirlo.</v>
      </c>
      <c r="K11" s="3" t="s">
        <v>53</v>
      </c>
      <c r="L11" s="3" t="s">
        <v>102</v>
      </c>
      <c r="M11" s="8" t="str">
        <f>IF(K11=0," ",IF(K11='[1]LISTAS (2)'!$H$11,'[1]LISTAS (2)'!$I$11,IF(K11='[1]LISTAS (2)'!$H$12,'[1]LISTAS (2)'!$I$12,'[1]LISTAS (2)'!$I$10)))</f>
        <v xml:space="preserve"> Pasa a escala inferior (el desplazamiento depende de si el control afecta el impacto o la probabilidad)</v>
      </c>
      <c r="N11" s="2">
        <v>1</v>
      </c>
      <c r="O11" s="3" t="str">
        <f>IF(N11=0," ",IF(N11=1,'[1]LISTAS (2)'!$F$6,IF(N11=2,'[1]LISTAS (2)'!$F$5,'[1]LISTAS (2)'!$F$4)))</f>
        <v>Baja</v>
      </c>
      <c r="P11" s="2">
        <v>10</v>
      </c>
      <c r="Q11" s="3" t="str">
        <f>IF(P11=0," ",IF(P11=20,'[1]LISTAS (2)'!$F$10,IF(P11=10,'[1]LISTAS (2)'!$F$11,'[1]LISTAS (2)'!$F$12)))</f>
        <v>Moderado</v>
      </c>
      <c r="R11" s="2">
        <f t="shared" si="2"/>
        <v>2</v>
      </c>
      <c r="S11" s="2">
        <f t="shared" si="3"/>
        <v>10</v>
      </c>
      <c r="T11" s="3" t="str">
        <f>IF(R11=" "," ",IF(R11=5,'[1]LISTAS (2)'!$I$7,IF(R11=4,'[1]LISTAS (2)'!$I$6,IF(R11=3,'[1]LISTAS (2)'!$I$4,IF(R11=2,'[1]LISTAS (2)'!$I$3,'[1]LISTAS (2)'!$I$2)))))</f>
        <v>Tolerable</v>
      </c>
      <c r="U11" s="1" t="s">
        <v>54</v>
      </c>
      <c r="V11" s="7" t="s">
        <v>112</v>
      </c>
      <c r="W11" s="7" t="s">
        <v>113</v>
      </c>
    </row>
    <row r="12" spans="1:23" ht="165.75" x14ac:dyDescent="0.25">
      <c r="A12" s="2"/>
      <c r="B12" s="3">
        <f>+INVENTARIO!F11</f>
        <v>0</v>
      </c>
      <c r="C12" s="2">
        <v>3</v>
      </c>
      <c r="D12" s="8" t="str">
        <f>IF(C12=0," ",IF(C12=1,'[1]LISTAS (2)'!$F$6,IF(C12=2,'[1]LISTAS (2)'!$F$5,'[1]LISTAS (2)'!$F$4)))</f>
        <v>Alta</v>
      </c>
      <c r="E12" s="2">
        <v>10</v>
      </c>
      <c r="F12" s="3" t="str">
        <f>IF(E12=0," ",IF(E12=20,'[1]LISTAS (2)'!$F$10,IF(E12=10,'[1]LISTAS (2)'!$F$11,'[1]LISTAS (2)'!$F$12)))</f>
        <v>Moderado</v>
      </c>
      <c r="G12" s="2">
        <f t="shared" si="0"/>
        <v>4</v>
      </c>
      <c r="H12" s="2">
        <f t="shared" si="1"/>
        <v>30</v>
      </c>
      <c r="I12" s="3" t="str">
        <f>IF(G12=" "," ",IF(G12=5,'[1]LISTAS (2)'!$I$7,IF(G12=4,'[1]LISTAS (2)'!$I$6,IF(G12=3,'[1]LISTAS (2)'!$I$4,IF(G12=2,'[1]LISTAS (2)'!$I$3,'[1]LISTAS (2)'!$I$2)))))</f>
        <v>Importante</v>
      </c>
      <c r="J12" s="3" t="str">
        <f>IF(I12=" "," ",IF(I12="Aceptable",'[1]LISTAS (2)'!$J$2,IF(I12="Inaceptable",'[1]LISTAS (2)'!$J$7,'[1]LISTAS (2)'!$J$3)))</f>
        <v>Se debe realizar un análisis del costo beneficio con el que se pueda decidir entre, asumirlo o compartirlo.</v>
      </c>
      <c r="K12" s="3" t="s">
        <v>53</v>
      </c>
      <c r="L12" s="3" t="s">
        <v>103</v>
      </c>
      <c r="M12" s="8" t="str">
        <f>IF(K12=0," ",IF(K12='[1]LISTAS (2)'!$H$11,'[1]LISTAS (2)'!$I$11,IF(K12='[1]LISTAS (2)'!$H$12,'[1]LISTAS (2)'!$I$12,'[1]LISTAS (2)'!$I$10)))</f>
        <v xml:space="preserve"> Pasa a escala inferior (el desplazamiento depende de si el control afecta el impacto o la probabilidad)</v>
      </c>
      <c r="N12" s="2">
        <v>2</v>
      </c>
      <c r="O12" s="3" t="str">
        <f>IF(N12=0," ",IF(N12=1,'[1]LISTAS (2)'!$F$6,IF(N12=2,'[1]LISTAS (2)'!$F$5,'[1]LISTAS (2)'!$F$4)))</f>
        <v>Media</v>
      </c>
      <c r="P12" s="2">
        <v>5</v>
      </c>
      <c r="Q12" s="3" t="str">
        <f>IF(P12=0," ",IF(P12=20,'[1]LISTAS (2)'!$F$10,IF(P12=10,'[1]LISTAS (2)'!$F$11,'[1]LISTAS (2)'!$F$12)))</f>
        <v>leve</v>
      </c>
      <c r="R12" s="2">
        <f t="shared" si="2"/>
        <v>2</v>
      </c>
      <c r="S12" s="2">
        <f t="shared" si="3"/>
        <v>10</v>
      </c>
      <c r="T12" s="3" t="str">
        <f>IF(R12=" "," ",IF(R12=5,'[1]LISTAS (2)'!$I$7,IF(R12=4,'[1]LISTAS (2)'!$I$6,IF(R12=3,'[1]LISTAS (2)'!$I$4,IF(R12=2,'[1]LISTAS (2)'!$I$3,'[1]LISTAS (2)'!$I$2)))))</f>
        <v>Tolerable</v>
      </c>
      <c r="U12" s="1" t="s">
        <v>57</v>
      </c>
      <c r="V12" s="6" t="s">
        <v>105</v>
      </c>
      <c r="W12" s="6" t="s">
        <v>114</v>
      </c>
    </row>
    <row r="13" spans="1:23" ht="165.75" x14ac:dyDescent="0.25">
      <c r="A13" s="2"/>
      <c r="B13" s="3" t="str">
        <f>+INVENTARIO!G9</f>
        <v>Inestabilidad política que genera incredulidad frente al proyecto</v>
      </c>
      <c r="C13" s="2">
        <v>1</v>
      </c>
      <c r="D13" s="8" t="str">
        <f>IF(C13=0," ",IF(C13=1,'[1]LISTAS (2)'!$F$6,IF(C13=2,'[1]LISTAS (2)'!$F$5,'[1]LISTAS (2)'!$F$4)))</f>
        <v>Baja</v>
      </c>
      <c r="E13" s="2">
        <v>10</v>
      </c>
      <c r="F13" s="3" t="str">
        <f>IF(E13=0," ",IF(E13=20,'[1]LISTAS (2)'!$F$10,IF(E13=10,'[1]LISTAS (2)'!$F$11,'[1]LISTAS (2)'!$F$12)))</f>
        <v>Moderado</v>
      </c>
      <c r="G13" s="2">
        <f t="shared" si="0"/>
        <v>2</v>
      </c>
      <c r="H13" s="2">
        <f t="shared" si="1"/>
        <v>10</v>
      </c>
      <c r="I13" s="3" t="str">
        <f>IF(G13=" "," ",IF(G13=5,'[1]LISTAS (2)'!$I$7,IF(G13=4,'[1]LISTAS (2)'!$I$6,IF(G13=3,'[1]LISTAS (2)'!$I$4,IF(G13=2,'[1]LISTAS (2)'!$I$3,'[1]LISTAS (2)'!$I$2)))))</f>
        <v>Tolerable</v>
      </c>
      <c r="J13" s="3" t="str">
        <f>IF(I13=" "," ",IF(I13="Aceptable",'[1]LISTAS (2)'!$J$2,IF(I13="Inaceptable",'[1]LISTAS (2)'!$J$7,'[1]LISTAS (2)'!$J$3)))</f>
        <v>Se debe realizar un análisis del costo beneficio con el que se pueda decidir entre, asumirlo o compartirlo.</v>
      </c>
      <c r="K13" s="3" t="s">
        <v>53</v>
      </c>
      <c r="L13" s="3" t="s">
        <v>95</v>
      </c>
      <c r="M13" s="8" t="str">
        <f>IF(K13=0," ",IF(K13='[1]LISTAS (2)'!$H$11,'[1]LISTAS (2)'!$I$11,IF(K13='[1]LISTAS (2)'!$H$12,'[1]LISTAS (2)'!$I$12,'[1]LISTAS (2)'!$I$10)))</f>
        <v xml:space="preserve"> Pasa a escala inferior (el desplazamiento depende de si el control afecta el impacto o la probabilidad)</v>
      </c>
      <c r="N13" s="2">
        <v>1</v>
      </c>
      <c r="O13" s="3" t="str">
        <f>IF(N13=0," ",IF(N13=1,'[1]LISTAS (2)'!$F$6,IF(N13=2,'[1]LISTAS (2)'!$F$5,'[1]LISTAS (2)'!$F$4)))</f>
        <v>Baja</v>
      </c>
      <c r="P13" s="2">
        <v>5</v>
      </c>
      <c r="Q13" s="3" t="str">
        <f>IF(P13=0," ",IF(P13=20,'[1]LISTAS (2)'!$F$10,IF(P13=10,'[1]LISTAS (2)'!$F$11,'[1]LISTAS (2)'!$F$12)))</f>
        <v>leve</v>
      </c>
      <c r="R13" s="2">
        <f t="shared" si="2"/>
        <v>1</v>
      </c>
      <c r="S13" s="2">
        <f t="shared" si="3"/>
        <v>5</v>
      </c>
      <c r="T13" s="3" t="str">
        <f>IF(R13=" "," ",IF(R13=5,'[1]LISTAS (2)'!$I$7,IF(R13=4,'[1]LISTAS (2)'!$I$6,IF(R13=3,'[1]LISTAS (2)'!$I$4,IF(R13=2,'[1]LISTAS (2)'!$I$3,'[1]LISTAS (2)'!$I$2)))))</f>
        <v>Aceptable</v>
      </c>
      <c r="U13" s="1" t="s">
        <v>54</v>
      </c>
      <c r="V13" s="7" t="s">
        <v>106</v>
      </c>
      <c r="W13" s="9" t="s">
        <v>107</v>
      </c>
    </row>
    <row r="14" spans="1:23" ht="178.5" x14ac:dyDescent="0.25">
      <c r="A14" s="2"/>
      <c r="B14" s="3" t="str">
        <f>+INVENTARIO!F10</f>
        <v>Retrasos en la obra por debilidades en los procesos de supervisión e interventoría</v>
      </c>
      <c r="C14" s="2">
        <v>2</v>
      </c>
      <c r="D14" s="8" t="str">
        <f>IF(C14=0," ",IF(C14=1,'[1]LISTAS (2)'!$F$6,IF(C14=2,'[1]LISTAS (2)'!$F$5,'[1]LISTAS (2)'!$F$4)))</f>
        <v>Media</v>
      </c>
      <c r="E14" s="2">
        <v>10</v>
      </c>
      <c r="F14" s="3" t="str">
        <f>IF(E14=0," ",IF(E14=20,'[1]LISTAS (2)'!$F$10,IF(E14=10,'[1]LISTAS (2)'!$F$11,'[1]LISTAS (2)'!$F$12)))</f>
        <v>Moderado</v>
      </c>
      <c r="G14" s="2">
        <f t="shared" si="0"/>
        <v>3</v>
      </c>
      <c r="H14" s="2">
        <f t="shared" si="1"/>
        <v>20</v>
      </c>
      <c r="I14" s="3" t="str">
        <f>IF(G14=" "," ",IF(G14=5,'[1]LISTAS (2)'!$I$7,IF(G14=4,'[1]LISTAS (2)'!$I$6,IF(G14=3,'[1]LISTAS (2)'!$I$4,IF(G14=2,'[1]LISTAS (2)'!$I$3,'[1]LISTAS (2)'!$I$2)))))</f>
        <v>Moderado</v>
      </c>
      <c r="J14" s="3" t="str">
        <f>IF(I14=" "," ",IF(I14="Aceptable",'[1]LISTAS (2)'!$J$2,IF(I14="Inaceptable",'[1]LISTAS (2)'!$J$7,'[1]LISTAS (2)'!$J$3)))</f>
        <v>Se debe realizar un análisis del costo beneficio con el que se pueda decidir entre, asumirlo o compartirlo.</v>
      </c>
      <c r="K14" s="3" t="s">
        <v>53</v>
      </c>
      <c r="L14" s="3" t="s">
        <v>96</v>
      </c>
      <c r="M14" s="8" t="str">
        <f>IF(K14=0," ",IF(K14='[1]LISTAS (2)'!$H$11,'[1]LISTAS (2)'!$I$11,IF(K14='[1]LISTAS (2)'!$H$12,'[1]LISTAS (2)'!$I$12,'[1]LISTAS (2)'!$I$10)))</f>
        <v xml:space="preserve"> Pasa a escala inferior (el desplazamiento depende de si el control afecta el impacto o la probabilidad)</v>
      </c>
      <c r="N14" s="2">
        <v>1</v>
      </c>
      <c r="O14" s="3" t="str">
        <f>IF(N14=0," ",IF(N14=1,'[1]LISTAS (2)'!$F$6,IF(N14=2,'[1]LISTAS (2)'!$F$5,'[1]LISTAS (2)'!$F$4)))</f>
        <v>Baja</v>
      </c>
      <c r="P14" s="2">
        <v>5</v>
      </c>
      <c r="Q14" s="3" t="str">
        <f>IF(P14=0," ",IF(P14=20,'[1]LISTAS (2)'!$F$10,IF(P14=10,'[1]LISTAS (2)'!$F$11,'[1]LISTAS (2)'!$F$12)))</f>
        <v>leve</v>
      </c>
      <c r="R14" s="2">
        <f t="shared" si="2"/>
        <v>1</v>
      </c>
      <c r="S14" s="2">
        <f t="shared" si="3"/>
        <v>5</v>
      </c>
      <c r="T14" s="3" t="str">
        <f>IF(R14=" "," ",IF(R14=5,'[1]LISTAS (2)'!$I$7,IF(R14=4,'[1]LISTAS (2)'!$I$6,IF(R14=3,'[1]LISTAS (2)'!$I$4,IF(R14=2,'[1]LISTAS (2)'!$I$3,'[1]LISTAS (2)'!$I$2)))))</f>
        <v>Aceptable</v>
      </c>
      <c r="U14" s="1" t="s">
        <v>54</v>
      </c>
      <c r="V14" s="7" t="s">
        <v>115</v>
      </c>
      <c r="W14" s="9" t="s">
        <v>107</v>
      </c>
    </row>
    <row r="15" spans="1:23" ht="178.5" x14ac:dyDescent="0.25">
      <c r="A15" s="2"/>
      <c r="B15" s="3" t="str">
        <f>+INVENTARIO!I10</f>
        <v>Conflicto con al comunidad y con las partes interesadas y suspensión de las obras</v>
      </c>
      <c r="C15" s="2">
        <v>2</v>
      </c>
      <c r="D15" s="8" t="str">
        <f>IF(C15=0," ",IF(C15=1,'[1]LISTAS (2)'!$F$6,IF(C15=2,'[1]LISTAS (2)'!$F$5,'[1]LISTAS (2)'!$F$4)))</f>
        <v>Media</v>
      </c>
      <c r="E15" s="2">
        <v>10</v>
      </c>
      <c r="F15" s="3" t="str">
        <f>IF(E15=0," ",IF(E15=20,'[1]LISTAS (2)'!$F$10,IF(E15=10,'[1]LISTAS (2)'!$F$11,'[1]LISTAS (2)'!$F$12)))</f>
        <v>Moderado</v>
      </c>
      <c r="G15" s="2">
        <f t="shared" si="0"/>
        <v>3</v>
      </c>
      <c r="H15" s="2">
        <f t="shared" si="1"/>
        <v>20</v>
      </c>
      <c r="I15" s="3" t="str">
        <f>IF(G15=" "," ",IF(G15=5,'[1]LISTAS (2)'!$I$7,IF(G15=4,'[1]LISTAS (2)'!$I$6,IF(G15=3,'[1]LISTAS (2)'!$I$4,IF(G15=2,'[1]LISTAS (2)'!$I$3,'[1]LISTAS (2)'!$I$2)))))</f>
        <v>Moderado</v>
      </c>
      <c r="J15" s="3" t="str">
        <f>IF(I15=" "," ",IF(I15="Aceptable",'[1]LISTAS (2)'!$J$2,IF(I15="Inaceptable",'[1]LISTAS (2)'!$J$7,'[1]LISTAS (2)'!$J$3)))</f>
        <v>Se debe realizar un análisis del costo beneficio con el que se pueda decidir entre, asumirlo o compartirlo.</v>
      </c>
      <c r="K15" s="2" t="s">
        <v>53</v>
      </c>
      <c r="L15" s="3" t="s">
        <v>96</v>
      </c>
      <c r="M15" s="8" t="str">
        <f>IF(K15=0," ",IF(K15='[1]LISTAS (2)'!$H$11,'[1]LISTAS (2)'!$I$11,IF(K15='[1]LISTAS (2)'!$H$12,'[1]LISTAS (2)'!$I$12,'[1]LISTAS (2)'!$I$10)))</f>
        <v xml:space="preserve"> Pasa a escala inferior (el desplazamiento depende de si el control afecta el impacto o la probabilidad)</v>
      </c>
      <c r="N15" s="2">
        <v>1</v>
      </c>
      <c r="O15" s="3" t="str">
        <f>IF(N15=0," ",IF(N15=1,'[1]LISTAS (2)'!$F$6,IF(N15=2,'[1]LISTAS (2)'!$F$5,'[1]LISTAS (2)'!$F$4)))</f>
        <v>Baja</v>
      </c>
      <c r="P15" s="2">
        <v>5</v>
      </c>
      <c r="Q15" s="3" t="str">
        <f>IF(P15=0," ",IF(P15=20,'[1]LISTAS (2)'!$F$10,IF(P15=10,'[1]LISTAS (2)'!$F$11,'[1]LISTAS (2)'!$F$12)))</f>
        <v>leve</v>
      </c>
      <c r="R15" s="2">
        <f t="shared" si="2"/>
        <v>1</v>
      </c>
      <c r="S15" s="2">
        <f t="shared" si="3"/>
        <v>5</v>
      </c>
      <c r="T15" s="3" t="str">
        <f>IF(R15=" "," ",IF(R15=5,'[1]LISTAS (2)'!$I$7,IF(R15=4,'[1]LISTAS (2)'!$I$6,IF(R15=3,'[1]LISTAS (2)'!$I$4,IF(R15=2,'[1]LISTAS (2)'!$I$3,'[1]LISTAS (2)'!$I$2)))))</f>
        <v>Aceptable</v>
      </c>
      <c r="U15" s="1" t="s">
        <v>54</v>
      </c>
      <c r="V15" s="7" t="s">
        <v>115</v>
      </c>
      <c r="W15" s="9" t="s">
        <v>107</v>
      </c>
    </row>
    <row r="16" spans="1:23" ht="165.75" x14ac:dyDescent="0.25">
      <c r="A16" s="2"/>
      <c r="B16" s="3" t="str">
        <f>+INVENTARIO!H11</f>
        <v>Generación de un clima de desconfianza frente a la actuación del funcionarios</v>
      </c>
      <c r="C16" s="2">
        <v>2</v>
      </c>
      <c r="D16" s="8" t="str">
        <f>IF(C16=0," ",IF(C16=1,'[1]LISTAS (2)'!$F$6,IF(C16=2,'[1]LISTAS (2)'!$F$5,'[1]LISTAS (2)'!$F$4)))</f>
        <v>Media</v>
      </c>
      <c r="E16" s="2">
        <v>10</v>
      </c>
      <c r="F16" s="3" t="str">
        <f>IF(E16=0," ",IF(E16=20,'[1]LISTAS (2)'!$F$10,IF(E16=10,'[1]LISTAS (2)'!$F$11,'[1]LISTAS (2)'!$F$12)))</f>
        <v>Moderado</v>
      </c>
      <c r="G16" s="2">
        <f t="shared" si="0"/>
        <v>3</v>
      </c>
      <c r="H16" s="2">
        <f t="shared" si="1"/>
        <v>20</v>
      </c>
      <c r="I16" s="3" t="str">
        <f>IF(G16=" "," ",IF(G16=5,'[1]LISTAS (2)'!$I$7,IF(G16=4,'[1]LISTAS (2)'!$I$6,IF(G16=3,'[1]LISTAS (2)'!$I$4,IF(G16=2,'[1]LISTAS (2)'!$I$3,'[1]LISTAS (2)'!$I$2)))))</f>
        <v>Moderado</v>
      </c>
      <c r="J16" s="3" t="str">
        <f>IF(I16=" "," ",IF(I16="Aceptable",'[1]LISTAS (2)'!$J$2,IF(I16="Inaceptable",'[1]LISTAS (2)'!$J$7,'[1]LISTAS (2)'!$J$3)))</f>
        <v>Se debe realizar un análisis del costo beneficio con el que se pueda decidir entre, asumirlo o compartirlo.</v>
      </c>
      <c r="K16" s="2" t="s">
        <v>53</v>
      </c>
      <c r="L16" s="3" t="s">
        <v>102</v>
      </c>
      <c r="M16" s="8" t="str">
        <f>IF(K16=0," ",IF(K16='[1]LISTAS (2)'!$H$11,'[1]LISTAS (2)'!$I$11,IF(K16='[1]LISTAS (2)'!$H$12,'[1]LISTAS (2)'!$I$12,'[1]LISTAS (2)'!$I$10)))</f>
        <v xml:space="preserve"> Pasa a escala inferior (el desplazamiento depende de si el control afecta el impacto o la probabilidad)</v>
      </c>
      <c r="N16" s="2">
        <v>1</v>
      </c>
      <c r="O16" s="3" t="str">
        <f>IF(N16=0," ",IF(N16=1,'[1]LISTAS (2)'!$F$6,IF(N16=2,'[1]LISTAS (2)'!$F$5,'[1]LISTAS (2)'!$F$4)))</f>
        <v>Baja</v>
      </c>
      <c r="P16" s="2">
        <v>5</v>
      </c>
      <c r="Q16" s="3" t="str">
        <f>IF(P16=0," ",IF(P16=20,'[1]LISTAS (2)'!$F$10,IF(P16=10,'[1]LISTAS (2)'!$F$11,'[1]LISTAS (2)'!$F$12)))</f>
        <v>leve</v>
      </c>
      <c r="R16" s="2">
        <f t="shared" si="2"/>
        <v>1</v>
      </c>
      <c r="S16" s="2">
        <f t="shared" si="3"/>
        <v>5</v>
      </c>
      <c r="T16" s="3" t="str">
        <f>IF(R16=" "," ",IF(R16=5,'[1]LISTAS (2)'!$I$7,IF(R16=4,'[1]LISTAS (2)'!$I$6,IF(R16=3,'[1]LISTAS (2)'!$I$4,IF(R16=2,'[1]LISTAS (2)'!$I$3,'[1]LISTAS (2)'!$I$2)))))</f>
        <v>Aceptable</v>
      </c>
      <c r="U16" s="1" t="s">
        <v>54</v>
      </c>
      <c r="V16" s="7" t="s">
        <v>112</v>
      </c>
      <c r="W16" s="7" t="s">
        <v>113</v>
      </c>
    </row>
    <row r="17" spans="1:23" ht="140.25" x14ac:dyDescent="0.25">
      <c r="A17" s="9"/>
      <c r="B17" s="6" t="str">
        <f>+INVENTARIO!D6</f>
        <v>2. ÁREAS DE IMPACTO</v>
      </c>
      <c r="C17" s="9">
        <v>1</v>
      </c>
      <c r="D17" s="10" t="str">
        <f>IF(C17=0," ",IF(C17=1,'[1]LISTAS (2)'!$F$6,IF(C17=2,'[1]LISTAS (2)'!$F$5,'[1]LISTAS (2)'!$F$4)))</f>
        <v>Baja</v>
      </c>
      <c r="E17" s="9">
        <v>10</v>
      </c>
      <c r="F17" s="7" t="str">
        <f>IF(E17=0," ",IF(E17=20,'[1]LISTAS (2)'!$F$10,IF(E17=10,'[1]LISTAS (2)'!$F$11,'[1]LISTAS (2)'!$F$12)))</f>
        <v>Moderado</v>
      </c>
      <c r="G17" s="9">
        <f t="shared" si="0"/>
        <v>2</v>
      </c>
      <c r="H17" s="9">
        <f t="shared" si="1"/>
        <v>10</v>
      </c>
      <c r="I17" s="7" t="str">
        <f>IF(G17=" "," ",IF(G17=5,'[1]LISTAS (2)'!$I$7,IF(G17=4,'[1]LISTAS (2)'!$I$6,IF(G17=3,'[1]LISTAS (2)'!$I$4,IF(G17=2,'[1]LISTAS (2)'!$I$3,'[1]LISTAS (2)'!$I$2)))))</f>
        <v>Tolerable</v>
      </c>
      <c r="J17" s="7" t="str">
        <f>IF(I17=" "," ",IF(I17="Aceptable",'[1]LISTAS (2)'!$J$2,IF(I17="Inaceptable",'[1]LISTAS (2)'!$J$7,'[1]LISTAS (2)'!$J$3)))</f>
        <v>Se debe realizar un análisis del costo beneficio con el que se pueda decidir entre, asumirlo o compartirlo.</v>
      </c>
      <c r="K17" s="6" t="s">
        <v>53</v>
      </c>
      <c r="L17" s="6" t="s">
        <v>71</v>
      </c>
      <c r="M17" s="10" t="str">
        <f>IF(K17=0," ",IF(K17='[1]LISTAS (2)'!$H$11,'[1]LISTAS (2)'!$I$11,IF(K17='[1]LISTAS (2)'!$H$12,'[1]LISTAS (2)'!$I$12,'[1]LISTAS (2)'!$I$10)))</f>
        <v xml:space="preserve"> Pasa a escala inferior (el desplazamiento depende de si el control afecta el impacto o la probabilidad)</v>
      </c>
      <c r="N17" s="9">
        <v>1</v>
      </c>
      <c r="O17" s="7" t="str">
        <f>IF(N17=0," ",IF(N17=1,'[1]LISTAS (2)'!$F$6,IF(N17=2,'[1]LISTAS (2)'!$F$5,'[1]LISTAS (2)'!$F$4)))</f>
        <v>Baja</v>
      </c>
      <c r="P17" s="9">
        <v>10</v>
      </c>
      <c r="Q17" s="7" t="str">
        <f>IF(P17=0," ",IF(P17=20,'[1]LISTAS (2)'!$F$10,IF(P17=10,'[1]LISTAS (2)'!$F$11,'[1]LISTAS (2)'!$F$12)))</f>
        <v>Moderado</v>
      </c>
      <c r="R17" s="9">
        <f t="shared" si="2"/>
        <v>2</v>
      </c>
      <c r="S17" s="9">
        <f t="shared" si="3"/>
        <v>10</v>
      </c>
      <c r="T17" s="7" t="str">
        <f>IF(R17=" "," ",IF(R17=5,'[1]LISTAS (2)'!$I$7,IF(R17=4,'[1]LISTAS (2)'!$I$6,IF(R17=3,'[1]LISTAS (2)'!$I$4,IF(R17=2,'[1]LISTAS (2)'!$I$3,'[1]LISTAS (2)'!$I$2)))))</f>
        <v>Tolerable</v>
      </c>
      <c r="U17" s="6" t="s">
        <v>54</v>
      </c>
      <c r="V17" s="6" t="s">
        <v>104</v>
      </c>
      <c r="W17" s="6" t="s">
        <v>61</v>
      </c>
    </row>
    <row r="18" spans="1:23" ht="267.75" x14ac:dyDescent="0.25">
      <c r="A18" s="9"/>
      <c r="B18" s="6" t="str">
        <f>+INVENTARIO!E7</f>
        <v>2.2 PROCESOS Y PROCEDIMIENTOS</v>
      </c>
      <c r="C18" s="9">
        <v>1</v>
      </c>
      <c r="D18" s="10" t="str">
        <f>IF(C18=0," ",IF(C18=1,'[1]LISTAS (2)'!$F$6,IF(C18=2,'[1]LISTAS (2)'!$F$5,'[1]LISTAS (2)'!$F$4)))</f>
        <v>Baja</v>
      </c>
      <c r="E18" s="9">
        <v>20</v>
      </c>
      <c r="F18" s="7" t="str">
        <f>IF(E18=0," ",IF(E18=20,'[1]LISTAS (2)'!$F$10,IF(E18=10,'[1]LISTAS (2)'!$F$11,'[1]LISTAS (2)'!$F$12)))</f>
        <v>Catastrófico</v>
      </c>
      <c r="G18" s="9">
        <f t="shared" si="0"/>
        <v>3</v>
      </c>
      <c r="H18" s="9">
        <f t="shared" si="1"/>
        <v>20</v>
      </c>
      <c r="I18" s="7" t="str">
        <f>IF(G18=" "," ",IF(G18=5,'[1]LISTAS (2)'!$I$7,IF(G18=4,'[1]LISTAS (2)'!$I$6,IF(G18=3,'[1]LISTAS (2)'!$I$4,IF(G18=2,'[1]LISTAS (2)'!$I$3,'[1]LISTAS (2)'!$I$2)))))</f>
        <v>Moderado</v>
      </c>
      <c r="J18" s="7" t="str">
        <f>IF(I18=" "," ",IF(I18="Aceptable",'[1]LISTAS (2)'!$J$2,IF(I18="Inaceptable",'[1]LISTAS (2)'!$J$7,'[1]LISTAS (2)'!$J$3)))</f>
        <v>Se debe realizar un análisis del costo beneficio con el que se pueda decidir entre, asumirlo o compartirlo.</v>
      </c>
      <c r="K18" s="6" t="s">
        <v>53</v>
      </c>
      <c r="L18" s="6" t="s">
        <v>69</v>
      </c>
      <c r="M18" s="10" t="str">
        <f>IF(K18=0," ",IF(K18='[1]LISTAS (2)'!$H$11,'[1]LISTAS (2)'!$I$11,IF(K18='[1]LISTAS (2)'!$H$12,'[1]LISTAS (2)'!$I$12,'[1]LISTAS (2)'!$I$10)))</f>
        <v xml:space="preserve"> Pasa a escala inferior (el desplazamiento depende de si el control afecta el impacto o la probabilidad)</v>
      </c>
      <c r="N18" s="9">
        <v>1</v>
      </c>
      <c r="O18" s="7" t="str">
        <f>IF(N18=0," ",IF(N18=1,'[1]LISTAS (2)'!$F$6,IF(N18=2,'[1]LISTAS (2)'!$F$5,'[1]LISTAS (2)'!$F$4)))</f>
        <v>Baja</v>
      </c>
      <c r="P18" s="9">
        <v>10</v>
      </c>
      <c r="Q18" s="7" t="str">
        <f>IF(P18=0," ",IF(P18=20,'[1]LISTAS (2)'!$F$10,IF(P18=10,'[1]LISTAS (2)'!$F$11,'[1]LISTAS (2)'!$F$12)))</f>
        <v>Moderado</v>
      </c>
      <c r="R18" s="9">
        <f t="shared" si="2"/>
        <v>2</v>
      </c>
      <c r="S18" s="9">
        <f t="shared" si="3"/>
        <v>10</v>
      </c>
      <c r="T18" s="7" t="str">
        <f>IF(R18=" "," ",IF(R18=5,'[1]LISTAS (2)'!$I$7,IF(R18=4,'[1]LISTAS (2)'!$I$6,IF(R18=3,'[1]LISTAS (2)'!$I$4,IF(R18=2,'[1]LISTAS (2)'!$I$3,'[1]LISTAS (2)'!$I$2)))))</f>
        <v>Tolerable</v>
      </c>
      <c r="U18" s="6" t="s">
        <v>57</v>
      </c>
      <c r="V18" s="6" t="s">
        <v>58</v>
      </c>
      <c r="W18" s="6" t="s">
        <v>59</v>
      </c>
    </row>
    <row r="19" spans="1:23" ht="229.5" x14ac:dyDescent="0.25">
      <c r="A19" s="9"/>
      <c r="B19" s="7" t="str">
        <f>+INVENTARIO!D8</f>
        <v xml:space="preserve">No  ejecución de los proyectos por desconocimiento de la normatividad vigente </v>
      </c>
      <c r="C19" s="9">
        <v>1</v>
      </c>
      <c r="D19" s="10" t="str">
        <f>IF(C19=0," ",IF(C19=1,'[1]LISTAS (2)'!$F$6,IF(C19=2,'[1]LISTAS (2)'!$F$5,'[1]LISTAS (2)'!$F$4)))</f>
        <v>Baja</v>
      </c>
      <c r="E19" s="9">
        <v>10</v>
      </c>
      <c r="F19" s="7" t="str">
        <f>IF(E19=0," ",IF(E19=20,'[1]LISTAS (2)'!$F$10,IF(E19=10,'[1]LISTAS (2)'!$F$11,'[1]LISTAS (2)'!$F$12)))</f>
        <v>Moderado</v>
      </c>
      <c r="G19" s="9">
        <f t="shared" si="0"/>
        <v>2</v>
      </c>
      <c r="H19" s="9">
        <f t="shared" si="1"/>
        <v>10</v>
      </c>
      <c r="I19" s="7" t="str">
        <f>IF(G19=" "," ",IF(G19=5,'[1]LISTAS (2)'!$I$7,IF(G19=4,'[1]LISTAS (2)'!$I$6,IF(G19=3,'[1]LISTAS (2)'!$I$4,IF(G19=2,'[1]LISTAS (2)'!$I$3,'[1]LISTAS (2)'!$I$2)))))</f>
        <v>Tolerable</v>
      </c>
      <c r="J19" s="7" t="str">
        <f>IF(I19=" "," ",IF(I19="Aceptable",'[1]LISTAS (2)'!$J$2,IF(I19="Inaceptable",'[1]LISTAS (2)'!$J$7,'[1]LISTAS (2)'!$J$3)))</f>
        <v>Se debe realizar un análisis del costo beneficio con el que se pueda decidir entre, asumirlo o compartirlo.</v>
      </c>
      <c r="K19" s="6" t="s">
        <v>53</v>
      </c>
      <c r="L19" s="6" t="s">
        <v>97</v>
      </c>
      <c r="M19" s="10" t="str">
        <f>IF(K19=0," ",IF(K19='[1]LISTAS (2)'!$H$11,'[1]LISTAS (2)'!$I$11,IF(K19='[1]LISTAS (2)'!$H$12,'[1]LISTAS (2)'!$I$12,'[1]LISTAS (2)'!$I$10)))</f>
        <v xml:space="preserve"> Pasa a escala inferior (el desplazamiento depende de si el control afecta el impacto o la probabilidad)</v>
      </c>
      <c r="N19" s="9">
        <v>1</v>
      </c>
      <c r="O19" s="7" t="str">
        <f>IF(N19=0," ",IF(N19=1,'[1]LISTAS (2)'!$F$6,IF(N19=2,'[1]LISTAS (2)'!$F$5,'[1]LISTAS (2)'!$F$4)))</f>
        <v>Baja</v>
      </c>
      <c r="P19" s="9">
        <v>10</v>
      </c>
      <c r="Q19" s="7" t="str">
        <f>IF(P19=0," ",IF(P19=20,'[1]LISTAS (2)'!$F$10,IF(P19=10,'[1]LISTAS (2)'!$F$11,'[1]LISTAS (2)'!$F$12)))</f>
        <v>Moderado</v>
      </c>
      <c r="R19" s="9">
        <f t="shared" si="2"/>
        <v>2</v>
      </c>
      <c r="S19" s="9">
        <f t="shared" si="3"/>
        <v>10</v>
      </c>
      <c r="T19" s="7" t="str">
        <f>IF(R19=" "," ",IF(R19=5,'[1]LISTAS (2)'!$I$7,IF(R19=4,'[1]LISTAS (2)'!$I$6,IF(R19=3,'[1]LISTAS (2)'!$I$4,IF(R19=2,'[1]LISTAS (2)'!$I$3,'[1]LISTAS (2)'!$I$2)))))</f>
        <v>Tolerable</v>
      </c>
      <c r="U19" s="6" t="s">
        <v>54</v>
      </c>
      <c r="V19" s="6" t="s">
        <v>70</v>
      </c>
      <c r="W19" s="6" t="s">
        <v>55</v>
      </c>
    </row>
    <row r="20" spans="1:23" ht="267.75" x14ac:dyDescent="0.25">
      <c r="A20" s="9"/>
      <c r="B20" s="6" t="str">
        <f>+INVENTARIO!G11</f>
        <v>Retraso en los desembolsos para el pago del proyecto</v>
      </c>
      <c r="C20" s="9">
        <v>2</v>
      </c>
      <c r="D20" s="10" t="str">
        <f>IF(C20=0," ",IF(C20=1,'[1]LISTAS (2)'!$F$6,IF(C20=2,'[1]LISTAS (2)'!$F$5,'[1]LISTAS (2)'!$F$4)))</f>
        <v>Media</v>
      </c>
      <c r="E20" s="9">
        <v>20</v>
      </c>
      <c r="F20" s="7" t="str">
        <f>IF(E20=0," ",IF(E20=20,'[1]LISTAS (2)'!$F$10,IF(E20=10,'[1]LISTAS (2)'!$F$11,'[1]LISTAS (2)'!$F$12)))</f>
        <v>Catastrófico</v>
      </c>
      <c r="G20" s="9">
        <f t="shared" si="0"/>
        <v>4</v>
      </c>
      <c r="H20" s="9">
        <f t="shared" si="1"/>
        <v>40</v>
      </c>
      <c r="I20" s="7" t="str">
        <f>IF(G20=" "," ",IF(G20=5,'[1]LISTAS (2)'!$I$7,IF(G20=4,'[1]LISTAS (2)'!$I$6,IF(G20=3,'[1]LISTAS (2)'!$I$4,IF(G20=2,'[1]LISTAS (2)'!$I$3,'[1]LISTAS (2)'!$I$2)))))</f>
        <v>Importante</v>
      </c>
      <c r="J20" s="7" t="str">
        <f>IF(I20=" "," ",IF(I20="Aceptable",'[1]LISTAS (2)'!$J$2,IF(I20="Inaceptable",'[1]LISTAS (2)'!$J$7,'[1]LISTAS (2)'!$J$3)))</f>
        <v>Se debe realizar un análisis del costo beneficio con el que se pueda decidir entre, asumirlo o compartirlo.</v>
      </c>
      <c r="K20" s="6" t="s">
        <v>53</v>
      </c>
      <c r="L20" s="6" t="s">
        <v>71</v>
      </c>
      <c r="M20" s="10" t="str">
        <f>IF(K20=0," ",IF(K20='[1]LISTAS (2)'!$H$11,'[1]LISTAS (2)'!$I$11,IF(K20='[1]LISTAS (2)'!$H$12,'[1]LISTAS (2)'!$I$12,'[1]LISTAS (2)'!$I$10)))</f>
        <v xml:space="preserve"> Pasa a escala inferior (el desplazamiento depende de si el control afecta el impacto o la probabilidad)</v>
      </c>
      <c r="N20" s="9">
        <v>1</v>
      </c>
      <c r="O20" s="7" t="str">
        <f>IF(N20=0," ",IF(N20=1,'[1]LISTAS (2)'!$F$6,IF(N20=2,'[1]LISTAS (2)'!$F$5,'[1]LISTAS (2)'!$F$4)))</f>
        <v>Baja</v>
      </c>
      <c r="P20" s="9">
        <v>10</v>
      </c>
      <c r="Q20" s="7" t="str">
        <f>IF(P20=0," ",IF(P20=20,'[1]LISTAS (2)'!$F$10,IF(P20=10,'[1]LISTAS (2)'!$F$11,'[1]LISTAS (2)'!$F$12)))</f>
        <v>Moderado</v>
      </c>
      <c r="R20" s="9">
        <f t="shared" si="2"/>
        <v>2</v>
      </c>
      <c r="S20" s="9">
        <f t="shared" si="3"/>
        <v>10</v>
      </c>
      <c r="T20" s="7" t="str">
        <f>IF(R20=" "," ",IF(R20=5,'[1]LISTAS (2)'!$I$7,IF(R20=4,'[1]LISTAS (2)'!$I$6,IF(R20=3,'[1]LISTAS (2)'!$I$4,IF(R20=2,'[1]LISTAS (2)'!$I$3,'[1]LISTAS (2)'!$I$2)))))</f>
        <v>Tolerable</v>
      </c>
      <c r="U20" s="6" t="s">
        <v>57</v>
      </c>
      <c r="V20" s="6" t="s">
        <v>72</v>
      </c>
      <c r="W20" s="6" t="s">
        <v>55</v>
      </c>
    </row>
    <row r="21" spans="1:23" ht="229.5" x14ac:dyDescent="0.25">
      <c r="A21" s="9"/>
      <c r="B21" s="6" t="str">
        <f>+INVENTARIO!F8</f>
        <v>Desconocimiento de los procesos y procedimientos por parte de las partes involucradas en la obra generando reprocesos y atrasos en la ejecución de la obra</v>
      </c>
      <c r="C21" s="9">
        <v>2</v>
      </c>
      <c r="D21" s="10" t="str">
        <f>IF(C21=0," ",IF(C21=1,'[1]LISTAS (2)'!$F$6,IF(C21=2,'[1]LISTAS (2)'!$F$5,'[1]LISTAS (2)'!$F$4)))</f>
        <v>Media</v>
      </c>
      <c r="E21" s="9">
        <v>10</v>
      </c>
      <c r="F21" s="7" t="str">
        <f>IF(E21=0," ",IF(E21=20,'[1]LISTAS (2)'!$F$10,IF(E21=10,'[1]LISTAS (2)'!$F$11,'[1]LISTAS (2)'!$F$12)))</f>
        <v>Moderado</v>
      </c>
      <c r="G21" s="9">
        <f t="shared" si="0"/>
        <v>3</v>
      </c>
      <c r="H21" s="9">
        <f t="shared" si="1"/>
        <v>20</v>
      </c>
      <c r="I21" s="7" t="str">
        <f>IF(G21=" "," ",IF(G21=5,'[1]LISTAS (2)'!$I$7,IF(G21=4,'[1]LISTAS (2)'!$I$6,IF(G21=3,'[1]LISTAS (2)'!$I$4,IF(G21=2,'[1]LISTAS (2)'!$I$3,'[1]LISTAS (2)'!$I$2)))))</f>
        <v>Moderado</v>
      </c>
      <c r="J21" s="7" t="str">
        <f>IF(I21=" "," ",IF(I21="Aceptable",'[1]LISTAS (2)'!$J$2,IF(I21="Inaceptable",'[1]LISTAS (2)'!$J$7,'[1]LISTAS (2)'!$J$3)))</f>
        <v>Se debe realizar un análisis del costo beneficio con el que se pueda decidir entre, asumirlo o compartirlo.</v>
      </c>
      <c r="K21" s="6" t="s">
        <v>53</v>
      </c>
      <c r="L21" s="6" t="s">
        <v>98</v>
      </c>
      <c r="M21" s="10" t="str">
        <f>IF(K21=0," ",IF(K21='[1]LISTAS (2)'!$H$11,'[1]LISTAS (2)'!$I$11,IF(K21='[1]LISTAS (2)'!$H$12,'[1]LISTAS (2)'!$I$12,'[1]LISTAS (2)'!$I$10)))</f>
        <v xml:space="preserve"> Pasa a escala inferior (el desplazamiento depende de si el control afecta el impacto o la probabilidad)</v>
      </c>
      <c r="N21" s="9">
        <v>1</v>
      </c>
      <c r="O21" s="7" t="str">
        <f>IF(N21=0," ",IF(N21=1,'[1]LISTAS (2)'!$F$6,IF(N21=2,'[1]LISTAS (2)'!$F$5,'[1]LISTAS (2)'!$F$4)))</f>
        <v>Baja</v>
      </c>
      <c r="P21" s="9">
        <v>10</v>
      </c>
      <c r="Q21" s="7" t="str">
        <f>IF(P21=0," ",IF(P21=20,'[1]LISTAS (2)'!$F$10,IF(P21=10,'[1]LISTAS (2)'!$F$11,'[1]LISTAS (2)'!$F$12)))</f>
        <v>Moderado</v>
      </c>
      <c r="R21" s="9">
        <f t="shared" si="2"/>
        <v>2</v>
      </c>
      <c r="S21" s="9">
        <f t="shared" si="3"/>
        <v>10</v>
      </c>
      <c r="T21" s="7" t="str">
        <f>IF(R21=" "," ",IF(R21=5,'[1]LISTAS (2)'!$I$7,IF(R21=4,'[1]LISTAS (2)'!$I$6,IF(R21=3,'[1]LISTAS (2)'!$I$4,IF(R21=2,'[1]LISTAS (2)'!$I$3,'[1]LISTAS (2)'!$I$2)))))</f>
        <v>Tolerable</v>
      </c>
      <c r="U21" s="6" t="s">
        <v>54</v>
      </c>
      <c r="V21" s="6" t="s">
        <v>73</v>
      </c>
      <c r="W21" s="6" t="s">
        <v>62</v>
      </c>
    </row>
    <row r="22" spans="1:23" ht="242.25" x14ac:dyDescent="0.25">
      <c r="A22" s="9"/>
      <c r="B22" s="6" t="str">
        <f>+INVENTARIO!D9</f>
        <v>Suspension de giros y retrasos en contrapartidas</v>
      </c>
      <c r="C22" s="9">
        <v>1</v>
      </c>
      <c r="D22" s="10" t="str">
        <f>IF(C22=0," ",IF(C22=1,'[1]LISTAS (2)'!$F$6,IF(C22=2,'[1]LISTAS (2)'!$F$5,'[1]LISTAS (2)'!$F$4)))</f>
        <v>Baja</v>
      </c>
      <c r="E22" s="9">
        <v>10</v>
      </c>
      <c r="F22" s="7" t="str">
        <f>IF(E22=0," ",IF(E22=20,'[1]LISTAS (2)'!$F$10,IF(E22=10,'[1]LISTAS (2)'!$F$11,'[1]LISTAS (2)'!$F$12)))</f>
        <v>Moderado</v>
      </c>
      <c r="G22" s="9">
        <f t="shared" si="0"/>
        <v>2</v>
      </c>
      <c r="H22" s="9">
        <f t="shared" si="1"/>
        <v>10</v>
      </c>
      <c r="I22" s="7" t="str">
        <f>IF(G22=" "," ",IF(G22=5,'[1]LISTAS (2)'!$I$7,IF(G22=4,'[1]LISTAS (2)'!$I$6,IF(G22=3,'[1]LISTAS (2)'!$I$4,IF(G22=2,'[1]LISTAS (2)'!$I$3,'[1]LISTAS (2)'!$I$2)))))</f>
        <v>Tolerable</v>
      </c>
      <c r="J22" s="7" t="str">
        <f>IF(I22=" "," ",IF(I22="Aceptable",'[1]LISTAS (2)'!$J$2,IF(I22="Inaceptable",'[1]LISTAS (2)'!$J$7,'[1]LISTAS (2)'!$J$3)))</f>
        <v>Se debe realizar un análisis del costo beneficio con el que se pueda decidir entre, asumirlo o compartirlo.</v>
      </c>
      <c r="K22" s="6" t="s">
        <v>53</v>
      </c>
      <c r="L22" s="6" t="s">
        <v>71</v>
      </c>
      <c r="M22" s="10" t="str">
        <f>IF(K22=0," ",IF(K22='[1]LISTAS (2)'!$H$11,'[1]LISTAS (2)'!$I$11,IF(K22='[1]LISTAS (2)'!$H$12,'[1]LISTAS (2)'!$I$12,'[1]LISTAS (2)'!$I$10)))</f>
        <v xml:space="preserve"> Pasa a escala inferior (el desplazamiento depende de si el control afecta el impacto o la probabilidad)</v>
      </c>
      <c r="N22" s="9">
        <v>1</v>
      </c>
      <c r="O22" s="7" t="str">
        <f>IF(N22=0," ",IF(N22=1,'[1]LISTAS (2)'!$F$6,IF(N22=2,'[1]LISTAS (2)'!$F$5,'[1]LISTAS (2)'!$F$4)))</f>
        <v>Baja</v>
      </c>
      <c r="P22" s="9">
        <v>10</v>
      </c>
      <c r="Q22" s="7" t="str">
        <f>IF(P22=0," ",IF(P22=20,'[1]LISTAS (2)'!$F$10,IF(P22=10,'[1]LISTAS (2)'!$F$11,'[1]LISTAS (2)'!$F$12)))</f>
        <v>Moderado</v>
      </c>
      <c r="R22" s="9">
        <f t="shared" si="2"/>
        <v>2</v>
      </c>
      <c r="S22" s="9">
        <f t="shared" si="3"/>
        <v>10</v>
      </c>
      <c r="T22" s="7" t="str">
        <f>IF(R22=" "," ",IF(R22=5,'[1]LISTAS (2)'!$I$7,IF(R22=4,'[1]LISTAS (2)'!$I$6,IF(R22=3,'[1]LISTAS (2)'!$I$4,IF(R22=2,'[1]LISTAS (2)'!$I$3,'[1]LISTAS (2)'!$I$2)))))</f>
        <v>Tolerable</v>
      </c>
      <c r="U22" s="6" t="s">
        <v>54</v>
      </c>
      <c r="V22" s="6" t="s">
        <v>74</v>
      </c>
      <c r="W22" s="6" t="s">
        <v>60</v>
      </c>
    </row>
    <row r="23" spans="1:23" ht="267.75" x14ac:dyDescent="0.25">
      <c r="A23" s="9"/>
      <c r="B23" s="6" t="str">
        <f>+INVENTARIO!H9</f>
        <v xml:space="preserve">La construcción se ve afectada por eventos extraordinarios y condiciones climáticas adversas </v>
      </c>
      <c r="C23" s="9">
        <v>3</v>
      </c>
      <c r="D23" s="10" t="str">
        <f>IF(C23=0," ",IF(C23=1,'[1]LISTAS (2)'!$F$6,IF(C23=2,'[1]LISTAS (2)'!$F$5,'[1]LISTAS (2)'!$F$4)))</f>
        <v>Alta</v>
      </c>
      <c r="E23" s="9">
        <v>10</v>
      </c>
      <c r="F23" s="7" t="str">
        <f>IF(E23=0," ",IF(E23=20,'[1]LISTAS (2)'!$F$10,IF(E23=10,'[1]LISTAS (2)'!$F$11,'[1]LISTAS (2)'!$F$12)))</f>
        <v>Moderado</v>
      </c>
      <c r="G23" s="9">
        <f t="shared" si="0"/>
        <v>4</v>
      </c>
      <c r="H23" s="9">
        <f t="shared" si="1"/>
        <v>30</v>
      </c>
      <c r="I23" s="7" t="str">
        <f>IF(G23=" "," ",IF(G23=5,'[1]LISTAS (2)'!$I$7,IF(G23=4,'[1]LISTAS (2)'!$I$6,IF(G23=3,'[1]LISTAS (2)'!$I$4,IF(G23=2,'[1]LISTAS (2)'!$I$3,'[1]LISTAS (2)'!$I$2)))))</f>
        <v>Importante</v>
      </c>
      <c r="J23" s="7" t="str">
        <f>IF(I23=" "," ",IF(I23="Aceptable",'[1]LISTAS (2)'!$J$2,IF(I23="Inaceptable",'[1]LISTAS (2)'!$J$7,'[1]LISTAS (2)'!$J$3)))</f>
        <v>Se debe realizar un análisis del costo beneficio con el que se pueda decidir entre, asumirlo o compartirlo.</v>
      </c>
      <c r="K23" s="6" t="s">
        <v>53</v>
      </c>
      <c r="L23" s="6" t="s">
        <v>56</v>
      </c>
      <c r="M23" s="10" t="str">
        <f>IF(K23=0," ",IF(K23='[1]LISTAS (2)'!$H$11,'[1]LISTAS (2)'!$I$11,IF(K23='[1]LISTAS (2)'!$H$12,'[1]LISTAS (2)'!$I$12,'[1]LISTAS (2)'!$I$10)))</f>
        <v xml:space="preserve"> Pasa a escala inferior (el desplazamiento depende de si el control afecta el impacto o la probabilidad)</v>
      </c>
      <c r="N23" s="9">
        <v>1</v>
      </c>
      <c r="O23" s="7" t="str">
        <f>IF(N23=0," ",IF(N23=1,'[1]LISTAS (2)'!$F$6,IF(N23=2,'[1]LISTAS (2)'!$F$5,'[1]LISTAS (2)'!$F$4)))</f>
        <v>Baja</v>
      </c>
      <c r="P23" s="9">
        <v>10</v>
      </c>
      <c r="Q23" s="7" t="str">
        <f>IF(P23=0," ",IF(P23=20,'[1]LISTAS (2)'!$F$10,IF(P23=10,'[1]LISTAS (2)'!$F$11,'[1]LISTAS (2)'!$F$12)))</f>
        <v>Moderado</v>
      </c>
      <c r="R23" s="9">
        <f t="shared" si="2"/>
        <v>2</v>
      </c>
      <c r="S23" s="9">
        <f t="shared" si="3"/>
        <v>10</v>
      </c>
      <c r="T23" s="7" t="str">
        <f>IF(R23=" "," ",IF(R23=5,'[1]LISTAS (2)'!$I$7,IF(R23=4,'[1]LISTAS (2)'!$I$6,IF(R23=3,'[1]LISTAS (2)'!$I$4,IF(R23=2,'[1]LISTAS (2)'!$I$3,'[1]LISTAS (2)'!$I$2)))))</f>
        <v>Tolerable</v>
      </c>
      <c r="U23" s="6" t="s">
        <v>57</v>
      </c>
      <c r="V23" s="6" t="s">
        <v>72</v>
      </c>
      <c r="W23" s="6" t="s">
        <v>55</v>
      </c>
    </row>
  </sheetData>
  <mergeCells count="17">
    <mergeCell ref="S4:S5"/>
    <mergeCell ref="T4:T5"/>
    <mergeCell ref="U4:W4"/>
    <mergeCell ref="J4:J5"/>
    <mergeCell ref="A1:B1"/>
    <mergeCell ref="C1:W1"/>
    <mergeCell ref="A2:B2"/>
    <mergeCell ref="C2:W2"/>
    <mergeCell ref="A3:B3"/>
    <mergeCell ref="C3:W3"/>
    <mergeCell ref="A4:A5"/>
    <mergeCell ref="B4:B5"/>
    <mergeCell ref="C4:F4"/>
    <mergeCell ref="H4:H5"/>
    <mergeCell ref="I4:I5"/>
    <mergeCell ref="K4:M4"/>
    <mergeCell ref="N4:Q4"/>
  </mergeCells>
  <dataValidations count="3">
    <dataValidation type="list" allowBlank="1" showInputMessage="1" showErrorMessage="1" sqref="K17:K23 K6:K9">
      <formula1>CONTROLES</formula1>
    </dataValidation>
    <dataValidation type="list" allowBlank="1" showInputMessage="1" showErrorMessage="1" sqref="U6:U23">
      <formula1>tratamiento</formula1>
    </dataValidation>
    <dataValidation type="list" errorStyle="warning" allowBlank="1" showInputMessage="1" showErrorMessage="1" errorTitle="Seleccion de riesgos" error="Para Garantizar la coherencia del análisis se deben trabajar los riesgos identificados en la matriz inicial" sqref="B17">
      <formula1>Riesgo</formula1>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INVENTARIO</vt:lpstr>
      <vt:lpstr>ANALISIS Y VALORACIÓN</vt:lpstr>
      <vt:lpstr>Hoja1</vt:lpstr>
      <vt:lpstr>'ANALISIS Y VALORACIÓN'!Títulos_a_imprimir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DIAZ</dc:creator>
  <cp:lastModifiedBy>Carlos Alberto Valencia Marquez</cp:lastModifiedBy>
  <cp:lastPrinted>2018-12-04T20:08:55Z</cp:lastPrinted>
  <dcterms:created xsi:type="dcterms:W3CDTF">2017-08-03T21:47:08Z</dcterms:created>
  <dcterms:modified xsi:type="dcterms:W3CDTF">2019-02-01T14:56:45Z</dcterms:modified>
</cp:coreProperties>
</file>